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marinas\Desktop\María Dolores\Serie histórica 1930-1989\Final Validado\Ingresos\"/>
    </mc:Choice>
  </mc:AlternateContent>
  <bookViews>
    <workbookView xWindow="0" yWindow="0" windowWidth="25200" windowHeight="11985" tabRatio="943" firstSheet="12" activeTab="17"/>
  </bookViews>
  <sheets>
    <sheet name="1930-1933" sheetId="219" r:id="rId1"/>
    <sheet name="1934 " sheetId="218" r:id="rId2"/>
    <sheet name="1935 " sheetId="217" r:id="rId3"/>
    <sheet name="1936-1940" sheetId="215" r:id="rId4"/>
    <sheet name="1941-1946" sheetId="216" r:id="rId5"/>
    <sheet name="1947 " sheetId="213" r:id="rId6"/>
    <sheet name="1948-1951" sheetId="212" r:id="rId7"/>
    <sheet name="1952-1962" sheetId="211" r:id="rId8"/>
    <sheet name="1963-1966" sheetId="210" r:id="rId9"/>
    <sheet name="1967 " sheetId="209" r:id="rId10"/>
    <sheet name="1968 " sheetId="208" r:id="rId11"/>
    <sheet name="1969-1972" sheetId="205" r:id="rId12"/>
    <sheet name="1973 " sheetId="204" r:id="rId13"/>
    <sheet name="1974 " sheetId="203" r:id="rId14"/>
    <sheet name="1975 " sheetId="202" r:id="rId15"/>
    <sheet name="1976-1979" sheetId="199" r:id="rId16"/>
    <sheet name="1980-1989" sheetId="220" r:id="rId17"/>
    <sheet name="1990-1997" sheetId="221" r:id="rId18"/>
    <sheet name="1998 " sheetId="223" r:id="rId19"/>
    <sheet name="1999-2002" sheetId="224" r:id="rId20"/>
    <sheet name="2003 " sheetId="225" r:id="rId21"/>
    <sheet name="2004-2006" sheetId="226" r:id="rId22"/>
    <sheet name="2007-2013" sheetId="227" r:id="rId23"/>
    <sheet name="2014-2019" sheetId="228" r:id="rId24"/>
  </sheets>
  <externalReferences>
    <externalReference r:id="rId25"/>
    <externalReference r:id="rId26"/>
    <externalReference r:id="rId27"/>
  </externalReferences>
  <definedNames>
    <definedName name="_xlnm._FilterDatabase" localSheetId="0" hidden="1">'1930-1933'!#REF!</definedName>
    <definedName name="_xlnm._FilterDatabase" localSheetId="3" hidden="1">'1936-1940'!#REF!</definedName>
    <definedName name="_xlnm._FilterDatabase" localSheetId="4" hidden="1">'1941-1946'!#REF!</definedName>
    <definedName name="_xlnm._FilterDatabase" localSheetId="6" hidden="1">'1948-1951'!#REF!</definedName>
    <definedName name="_xlnm._FilterDatabase" localSheetId="7" hidden="1">'1952-1962'!#REF!</definedName>
    <definedName name="_xlnm._FilterDatabase" localSheetId="8" hidden="1">'1963-1966'!#REF!</definedName>
    <definedName name="_xlnm._FilterDatabase" localSheetId="11" hidden="1">'1969-1972'!#REF!</definedName>
    <definedName name="_xlnm._FilterDatabase" localSheetId="15" hidden="1">'1976-1979'!$A$393:$A$540</definedName>
    <definedName name="_xlnm._FilterDatabase" localSheetId="16" hidden="1">'1980-1989'!$A$424:$G$558</definedName>
    <definedName name="_xlnm._FilterDatabase" localSheetId="17" hidden="1">'1990-1997'!$A$427:$H$700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2" i="199" l="1"/>
  <c r="D538" i="199"/>
  <c r="D375" i="199"/>
  <c r="D373" i="199"/>
  <c r="D14" i="199"/>
  <c r="D29" i="199"/>
  <c r="D38" i="199"/>
  <c r="D27" i="199"/>
  <c r="D51" i="199"/>
  <c r="D61" i="199"/>
  <c r="D78" i="199"/>
  <c r="D81" i="199"/>
  <c r="D100" i="199"/>
  <c r="D97" i="199"/>
  <c r="D49" i="199"/>
  <c r="D109" i="199"/>
  <c r="D117" i="199"/>
  <c r="D135" i="199"/>
  <c r="D107" i="199"/>
  <c r="D47" i="199"/>
  <c r="D158" i="199"/>
  <c r="D153" i="199"/>
  <c r="D186" i="199"/>
  <c r="D151" i="199"/>
  <c r="D205" i="199"/>
  <c r="D13" i="199"/>
  <c r="D215" i="199"/>
  <c r="D225" i="199"/>
  <c r="D231" i="199"/>
  <c r="D236" i="199"/>
  <c r="D240" i="199"/>
  <c r="D252" i="199"/>
  <c r="D213" i="199"/>
  <c r="D12" i="199"/>
  <c r="D274" i="199"/>
  <c r="D299" i="199"/>
  <c r="D320" i="199"/>
  <c r="D343" i="199"/>
  <c r="D272" i="199"/>
  <c r="D11" i="199"/>
  <c r="D579" i="199"/>
  <c r="E472" i="199"/>
  <c r="E538" i="199"/>
  <c r="E375" i="199"/>
  <c r="E378" i="199"/>
  <c r="E377" i="199"/>
  <c r="E373" i="199"/>
  <c r="E25" i="199"/>
  <c r="E14" i="199"/>
  <c r="E30" i="199"/>
  <c r="E31" i="199"/>
  <c r="E32" i="199"/>
  <c r="E33" i="199"/>
  <c r="E34" i="199"/>
  <c r="E35" i="199"/>
  <c r="E36" i="199"/>
  <c r="E29" i="199"/>
  <c r="E45" i="199"/>
  <c r="E38" i="199"/>
  <c r="E27" i="199"/>
  <c r="E52" i="199"/>
  <c r="E51" i="199"/>
  <c r="E58" i="199"/>
  <c r="E56" i="199"/>
  <c r="E72" i="199"/>
  <c r="E73" i="199"/>
  <c r="E74" i="199"/>
  <c r="E75" i="199"/>
  <c r="E76" i="199"/>
  <c r="E61" i="199"/>
  <c r="E79" i="199"/>
  <c r="E78" i="199"/>
  <c r="E89" i="199"/>
  <c r="E90" i="199"/>
  <c r="E91" i="199"/>
  <c r="E92" i="199"/>
  <c r="E93" i="199"/>
  <c r="E94" i="199"/>
  <c r="E95" i="199"/>
  <c r="E81" i="199"/>
  <c r="E100" i="199"/>
  <c r="E98" i="199"/>
  <c r="E97" i="199"/>
  <c r="E49" i="199"/>
  <c r="E109" i="199"/>
  <c r="E117" i="199"/>
  <c r="E135" i="199"/>
  <c r="E107" i="199"/>
  <c r="E47" i="199"/>
  <c r="E158" i="199"/>
  <c r="E153" i="199"/>
  <c r="E186" i="199"/>
  <c r="E151" i="199"/>
  <c r="E205" i="199"/>
  <c r="E13" i="199"/>
  <c r="E215" i="199"/>
  <c r="E225" i="199"/>
  <c r="E231" i="199"/>
  <c r="E236" i="199"/>
  <c r="E240" i="199"/>
  <c r="E252" i="199"/>
  <c r="E213" i="199"/>
  <c r="E12" i="199"/>
  <c r="E274" i="199"/>
  <c r="E299" i="199"/>
  <c r="E320" i="199"/>
  <c r="E343" i="199"/>
  <c r="E272" i="199"/>
  <c r="E11" i="199"/>
  <c r="E579" i="199"/>
  <c r="C472" i="199"/>
  <c r="C538" i="199"/>
  <c r="C375" i="199"/>
  <c r="C377" i="199"/>
  <c r="C373" i="199"/>
  <c r="C14" i="199"/>
  <c r="C29" i="199"/>
  <c r="C38" i="199"/>
  <c r="C27" i="199"/>
  <c r="C51" i="199"/>
  <c r="C56" i="199"/>
  <c r="C61" i="199"/>
  <c r="C78" i="199"/>
  <c r="C81" i="199"/>
  <c r="C100" i="199"/>
  <c r="C97" i="199"/>
  <c r="C49" i="199"/>
  <c r="C109" i="199"/>
  <c r="C117" i="199"/>
  <c r="C135" i="199"/>
  <c r="C107" i="199"/>
  <c r="C47" i="199"/>
  <c r="C158" i="199"/>
  <c r="C153" i="199"/>
  <c r="C186" i="199"/>
  <c r="C151" i="199"/>
  <c r="C205" i="199"/>
  <c r="C13" i="199"/>
  <c r="C215" i="199"/>
  <c r="C225" i="199"/>
  <c r="C231" i="199"/>
  <c r="C236" i="199"/>
  <c r="C240" i="199"/>
  <c r="C252" i="199"/>
  <c r="C213" i="199"/>
  <c r="C12" i="199"/>
  <c r="C274" i="199"/>
  <c r="C299" i="199"/>
  <c r="C320" i="199"/>
  <c r="C343" i="199"/>
  <c r="C272" i="199"/>
  <c r="C11" i="199"/>
  <c r="C579" i="199"/>
  <c r="I402" i="221"/>
  <c r="I834" i="221"/>
  <c r="I292" i="221"/>
  <c r="I321" i="221"/>
  <c r="I342" i="221"/>
  <c r="I290" i="221"/>
  <c r="I11" i="221"/>
  <c r="I14" i="221"/>
  <c r="I29" i="221"/>
  <c r="I38" i="221"/>
  <c r="I27" i="221"/>
  <c r="I51" i="221"/>
  <c r="I55" i="221"/>
  <c r="I61" i="221"/>
  <c r="I102" i="221"/>
  <c r="I106" i="221"/>
  <c r="I82" i="221"/>
  <c r="I49" i="221"/>
  <c r="I47" i="221"/>
  <c r="I111" i="221"/>
  <c r="I119" i="221"/>
  <c r="I138" i="221"/>
  <c r="I157" i="221"/>
  <c r="I162" i="221"/>
  <c r="I155" i="221"/>
  <c r="I203" i="221"/>
  <c r="I222" i="221"/>
  <c r="I232" i="221"/>
  <c r="I242" i="221"/>
  <c r="I248" i="221"/>
  <c r="I253" i="221"/>
  <c r="I258" i="221"/>
  <c r="I271" i="221"/>
  <c r="I230" i="221"/>
  <c r="I371" i="221"/>
  <c r="I388" i="221"/>
  <c r="I427" i="221"/>
  <c r="I492" i="221"/>
  <c r="I406" i="221"/>
  <c r="I412" i="221"/>
  <c r="B48" i="202"/>
  <c r="B304" i="203"/>
  <c r="B40" i="204"/>
  <c r="C301" i="205"/>
  <c r="D301" i="205"/>
  <c r="E301" i="205"/>
  <c r="B301" i="205"/>
  <c r="B303" i="208"/>
  <c r="B246" i="209"/>
  <c r="L148" i="211"/>
  <c r="K148" i="211"/>
  <c r="L279" i="211"/>
  <c r="L280" i="211"/>
  <c r="L336" i="211"/>
  <c r="L340" i="211"/>
  <c r="B65" i="227"/>
  <c r="B61" i="227"/>
  <c r="B58" i="227"/>
  <c r="C13" i="227"/>
  <c r="C65" i="227"/>
  <c r="D65" i="227"/>
  <c r="E65" i="227"/>
  <c r="F65" i="227"/>
  <c r="G65" i="227"/>
  <c r="H65" i="227"/>
  <c r="G92" i="228"/>
  <c r="G87" i="228"/>
  <c r="G79" i="228"/>
  <c r="F92" i="228"/>
  <c r="E92" i="228"/>
  <c r="D92" i="228"/>
  <c r="D87" i="228"/>
  <c r="D79" i="228"/>
  <c r="C92" i="228"/>
  <c r="C87" i="228"/>
  <c r="C79" i="228"/>
  <c r="B92" i="228"/>
  <c r="F87" i="228"/>
  <c r="F79" i="228"/>
  <c r="E87" i="228"/>
  <c r="E79" i="228"/>
  <c r="B87" i="228"/>
  <c r="B79" i="228"/>
  <c r="G66" i="228"/>
  <c r="F66" i="228"/>
  <c r="E66" i="228"/>
  <c r="D66" i="228"/>
  <c r="C66" i="228"/>
  <c r="B66" i="228"/>
  <c r="G59" i="228"/>
  <c r="F59" i="228"/>
  <c r="F58" i="228"/>
  <c r="F77" i="228"/>
  <c r="E59" i="228"/>
  <c r="E58" i="228"/>
  <c r="D59" i="228"/>
  <c r="C59" i="228"/>
  <c r="B59" i="228"/>
  <c r="B58" i="228"/>
  <c r="B77" i="228"/>
  <c r="G58" i="228"/>
  <c r="D58" i="228"/>
  <c r="C58" i="228"/>
  <c r="C77" i="228"/>
  <c r="C49" i="228"/>
  <c r="G45" i="228"/>
  <c r="F45" i="228"/>
  <c r="E45" i="228"/>
  <c r="D45" i="228"/>
  <c r="C45" i="228"/>
  <c r="B45" i="228"/>
  <c r="G40" i="228"/>
  <c r="F40" i="228"/>
  <c r="E40" i="228"/>
  <c r="D40" i="228"/>
  <c r="C40" i="228"/>
  <c r="B40" i="228"/>
  <c r="G37" i="228"/>
  <c r="G36" i="228"/>
  <c r="F37" i="228"/>
  <c r="F36" i="228"/>
  <c r="E37" i="228"/>
  <c r="D37" i="228"/>
  <c r="C37" i="228"/>
  <c r="C36" i="228"/>
  <c r="B37" i="228"/>
  <c r="B36" i="228"/>
  <c r="E36" i="228"/>
  <c r="D36" i="228"/>
  <c r="G32" i="228"/>
  <c r="F32" i="228"/>
  <c r="E32" i="228"/>
  <c r="D32" i="228"/>
  <c r="C32" i="228"/>
  <c r="B32" i="228"/>
  <c r="G23" i="228"/>
  <c r="F23" i="228"/>
  <c r="E23" i="228"/>
  <c r="D23" i="228"/>
  <c r="C23" i="228"/>
  <c r="B23" i="228"/>
  <c r="G13" i="228"/>
  <c r="G12" i="228"/>
  <c r="G11" i="228"/>
  <c r="F13" i="228"/>
  <c r="F12" i="228"/>
  <c r="F11" i="228"/>
  <c r="E13" i="228"/>
  <c r="D13" i="228"/>
  <c r="C13" i="228"/>
  <c r="C12" i="228"/>
  <c r="C11" i="228"/>
  <c r="B13" i="228"/>
  <c r="B12" i="228"/>
  <c r="B11" i="228"/>
  <c r="E12" i="228"/>
  <c r="E11" i="228"/>
  <c r="D12" i="228"/>
  <c r="D11" i="228"/>
  <c r="H62" i="227"/>
  <c r="G62" i="227"/>
  <c r="F62" i="227"/>
  <c r="F61" i="227"/>
  <c r="F58" i="227"/>
  <c r="E62" i="227"/>
  <c r="E61" i="227"/>
  <c r="E58" i="227"/>
  <c r="D62" i="227"/>
  <c r="C62" i="227"/>
  <c r="B62" i="227"/>
  <c r="H61" i="227"/>
  <c r="H58" i="227"/>
  <c r="G61" i="227"/>
  <c r="D61" i="227"/>
  <c r="D58" i="227"/>
  <c r="C61" i="227"/>
  <c r="C58" i="227"/>
  <c r="G58" i="227"/>
  <c r="H51" i="227"/>
  <c r="G51" i="227"/>
  <c r="F51" i="227"/>
  <c r="F47" i="227"/>
  <c r="E51" i="227"/>
  <c r="E47" i="227"/>
  <c r="D51" i="227"/>
  <c r="C51" i="227"/>
  <c r="B51" i="227"/>
  <c r="B47" i="227"/>
  <c r="H47" i="227"/>
  <c r="G47" i="227"/>
  <c r="D47" i="227"/>
  <c r="C47" i="227"/>
  <c r="H42" i="227"/>
  <c r="G42" i="227"/>
  <c r="F42" i="227"/>
  <c r="E42" i="227"/>
  <c r="D42" i="227"/>
  <c r="C42" i="227"/>
  <c r="B42" i="227"/>
  <c r="H37" i="227"/>
  <c r="G37" i="227"/>
  <c r="F37" i="227"/>
  <c r="E37" i="227"/>
  <c r="D37" i="227"/>
  <c r="C37" i="227"/>
  <c r="B37" i="227"/>
  <c r="H34" i="227"/>
  <c r="G34" i="227"/>
  <c r="F34" i="227"/>
  <c r="F31" i="227"/>
  <c r="F11" i="227"/>
  <c r="E34" i="227"/>
  <c r="E31" i="227"/>
  <c r="D34" i="227"/>
  <c r="C34" i="227"/>
  <c r="B34" i="227"/>
  <c r="B31" i="227"/>
  <c r="B11" i="227"/>
  <c r="H31" i="227"/>
  <c r="G31" i="227"/>
  <c r="D31" i="227"/>
  <c r="C31" i="227"/>
  <c r="H25" i="227"/>
  <c r="G25" i="227"/>
  <c r="F25" i="227"/>
  <c r="E25" i="227"/>
  <c r="D25" i="227"/>
  <c r="C25" i="227"/>
  <c r="B25" i="227"/>
  <c r="H20" i="227"/>
  <c r="G20" i="227"/>
  <c r="F20" i="227"/>
  <c r="E20" i="227"/>
  <c r="D20" i="227"/>
  <c r="C20" i="227"/>
  <c r="C12" i="227"/>
  <c r="C11" i="227"/>
  <c r="C56" i="227"/>
  <c r="B20" i="227"/>
  <c r="H17" i="227"/>
  <c r="G17" i="227"/>
  <c r="F17" i="227"/>
  <c r="E17" i="227"/>
  <c r="D17" i="227"/>
  <c r="C17" i="227"/>
  <c r="B17" i="227"/>
  <c r="H13" i="227"/>
  <c r="H12" i="227"/>
  <c r="H11" i="227"/>
  <c r="H56" i="227"/>
  <c r="H72" i="227"/>
  <c r="G13" i="227"/>
  <c r="F13" i="227"/>
  <c r="E13" i="227"/>
  <c r="E12" i="227"/>
  <c r="E11" i="227"/>
  <c r="D13" i="227"/>
  <c r="D12" i="227"/>
  <c r="D11" i="227"/>
  <c r="D56" i="227"/>
  <c r="D72" i="227"/>
  <c r="B13" i="227"/>
  <c r="G12" i="227"/>
  <c r="G11" i="227"/>
  <c r="G56" i="227"/>
  <c r="F12" i="227"/>
  <c r="B12" i="227"/>
  <c r="D237" i="226"/>
  <c r="C237" i="226"/>
  <c r="B237" i="226"/>
  <c r="D232" i="226"/>
  <c r="C232" i="226"/>
  <c r="B232" i="226"/>
  <c r="D230" i="226"/>
  <c r="D229" i="226"/>
  <c r="D228" i="226"/>
  <c r="C230" i="226"/>
  <c r="C229" i="226"/>
  <c r="C228" i="226"/>
  <c r="B230" i="226"/>
  <c r="B229" i="226"/>
  <c r="B228" i="226"/>
  <c r="D224" i="226"/>
  <c r="C224" i="226"/>
  <c r="B224" i="226"/>
  <c r="D216" i="226"/>
  <c r="C216" i="226"/>
  <c r="B216" i="226"/>
  <c r="D211" i="226"/>
  <c r="C211" i="226"/>
  <c r="B211" i="226"/>
  <c r="D209" i="226"/>
  <c r="C209" i="226"/>
  <c r="B209" i="226"/>
  <c r="D207" i="226"/>
  <c r="C207" i="226"/>
  <c r="B207" i="226"/>
  <c r="D203" i="226"/>
  <c r="D202" i="226"/>
  <c r="C203" i="226"/>
  <c r="C202" i="226"/>
  <c r="C160" i="226"/>
  <c r="C159" i="226"/>
  <c r="B203" i="226"/>
  <c r="B202" i="226"/>
  <c r="D170" i="226"/>
  <c r="C170" i="226"/>
  <c r="B170" i="226"/>
  <c r="D161" i="226"/>
  <c r="C161" i="226"/>
  <c r="B161" i="226"/>
  <c r="B160" i="226"/>
  <c r="B159" i="226"/>
  <c r="D156" i="226"/>
  <c r="D155" i="226"/>
  <c r="D148" i="226"/>
  <c r="C156" i="226"/>
  <c r="B156" i="226"/>
  <c r="B155" i="226"/>
  <c r="C155" i="226"/>
  <c r="D152" i="226"/>
  <c r="C152" i="226"/>
  <c r="B152" i="226"/>
  <c r="D150" i="226"/>
  <c r="C150" i="226"/>
  <c r="C149" i="226"/>
  <c r="C148" i="226"/>
  <c r="B150" i="226"/>
  <c r="B149" i="226"/>
  <c r="B148" i="226"/>
  <c r="D149" i="226"/>
  <c r="D143" i="226"/>
  <c r="C143" i="226"/>
  <c r="B143" i="226"/>
  <c r="D139" i="226"/>
  <c r="C139" i="226"/>
  <c r="C138" i="226"/>
  <c r="B139" i="226"/>
  <c r="B138" i="226"/>
  <c r="D138" i="226"/>
  <c r="D130" i="226"/>
  <c r="D129" i="226"/>
  <c r="C130" i="226"/>
  <c r="B130" i="226"/>
  <c r="C129" i="226"/>
  <c r="B129" i="226"/>
  <c r="D120" i="226"/>
  <c r="C120" i="226"/>
  <c r="C119" i="226"/>
  <c r="B120" i="226"/>
  <c r="B119" i="226"/>
  <c r="D119" i="226"/>
  <c r="D111" i="226"/>
  <c r="C111" i="226"/>
  <c r="B111" i="226"/>
  <c r="D106" i="226"/>
  <c r="C106" i="226"/>
  <c r="B106" i="226"/>
  <c r="D99" i="226"/>
  <c r="C99" i="226"/>
  <c r="C98" i="226"/>
  <c r="B99" i="226"/>
  <c r="B98" i="226"/>
  <c r="D98" i="226"/>
  <c r="D81" i="226"/>
  <c r="C81" i="226"/>
  <c r="B81" i="226"/>
  <c r="D73" i="226"/>
  <c r="C73" i="226"/>
  <c r="B73" i="226"/>
  <c r="D59" i="226"/>
  <c r="C59" i="226"/>
  <c r="B59" i="226"/>
  <c r="D53" i="226"/>
  <c r="C53" i="226"/>
  <c r="B53" i="226"/>
  <c r="B52" i="226"/>
  <c r="D52" i="226"/>
  <c r="C52" i="226"/>
  <c r="D45" i="226"/>
  <c r="C45" i="226"/>
  <c r="B45" i="226"/>
  <c r="D39" i="226"/>
  <c r="C39" i="226"/>
  <c r="C38" i="226"/>
  <c r="B39" i="226"/>
  <c r="B38" i="226"/>
  <c r="D38" i="226"/>
  <c r="D28" i="226"/>
  <c r="C28" i="226"/>
  <c r="B28" i="226"/>
  <c r="D22" i="226"/>
  <c r="C22" i="226"/>
  <c r="B22" i="226"/>
  <c r="D14" i="226"/>
  <c r="C14" i="226"/>
  <c r="C13" i="226"/>
  <c r="B14" i="226"/>
  <c r="B13" i="226"/>
  <c r="D13" i="226"/>
  <c r="D12" i="226"/>
  <c r="B169" i="225"/>
  <c r="B168" i="225"/>
  <c r="B159" i="225"/>
  <c r="B158" i="225"/>
  <c r="B153" i="225"/>
  <c r="B152" i="225"/>
  <c r="B151" i="225"/>
  <c r="B148" i="225"/>
  <c r="B145" i="225"/>
  <c r="B144" i="225"/>
  <c r="B142" i="225"/>
  <c r="B140" i="225"/>
  <c r="B137" i="225"/>
  <c r="B136" i="225"/>
  <c r="B116" i="225"/>
  <c r="B115" i="225"/>
  <c r="B109" i="225"/>
  <c r="B107" i="225"/>
  <c r="B106" i="225"/>
  <c r="B104" i="225"/>
  <c r="B102" i="225"/>
  <c r="B101" i="225"/>
  <c r="B97" i="225"/>
  <c r="B94" i="225"/>
  <c r="B93" i="225"/>
  <c r="B90" i="225"/>
  <c r="B89" i="225"/>
  <c r="B88" i="225"/>
  <c r="B85" i="225"/>
  <c r="B84" i="225"/>
  <c r="B79" i="225"/>
  <c r="B78" i="225"/>
  <c r="B73" i="225"/>
  <c r="B70" i="225"/>
  <c r="B63" i="225"/>
  <c r="B64" i="225"/>
  <c r="B52" i="225"/>
  <c r="B42" i="225"/>
  <c r="B36" i="225"/>
  <c r="B37" i="225"/>
  <c r="B31" i="225"/>
  <c r="B26" i="225"/>
  <c r="B25" i="225"/>
  <c r="B21" i="225"/>
  <c r="B16" i="225"/>
  <c r="B13" i="225"/>
  <c r="B12" i="225"/>
  <c r="B581" i="224"/>
  <c r="B580" i="224"/>
  <c r="B579" i="224"/>
  <c r="B578" i="224"/>
  <c r="B577" i="224"/>
  <c r="B576" i="224"/>
  <c r="B575" i="224"/>
  <c r="B574" i="224"/>
  <c r="B573" i="224"/>
  <c r="B572" i="224"/>
  <c r="B571" i="224"/>
  <c r="B570" i="224"/>
  <c r="B569" i="224"/>
  <c r="B568" i="224"/>
  <c r="B567" i="224"/>
  <c r="B566" i="224"/>
  <c r="B565" i="224"/>
  <c r="B564" i="224"/>
  <c r="B563" i="224"/>
  <c r="B561" i="224"/>
  <c r="B560" i="224"/>
  <c r="B559" i="224"/>
  <c r="B558" i="224"/>
  <c r="B557" i="224"/>
  <c r="B556" i="224"/>
  <c r="B555" i="224"/>
  <c r="B554" i="224"/>
  <c r="B553" i="224"/>
  <c r="B552" i="224"/>
  <c r="B551" i="224"/>
  <c r="B550" i="224"/>
  <c r="B549" i="224"/>
  <c r="B548" i="224"/>
  <c r="B547" i="224"/>
  <c r="B546" i="224"/>
  <c r="B545" i="224"/>
  <c r="B544" i="224"/>
  <c r="B536" i="224"/>
  <c r="D478" i="224"/>
  <c r="C478" i="224"/>
  <c r="B478" i="224"/>
  <c r="E436" i="224"/>
  <c r="D436" i="224"/>
  <c r="C436" i="224"/>
  <c r="B436" i="224"/>
  <c r="E430" i="224"/>
  <c r="D430" i="224"/>
  <c r="C430" i="224"/>
  <c r="B430" i="224"/>
  <c r="E424" i="224"/>
  <c r="D424" i="224"/>
  <c r="D422" i="224"/>
  <c r="D420" i="224"/>
  <c r="D585" i="224"/>
  <c r="C424" i="224"/>
  <c r="B424" i="224"/>
  <c r="B422" i="224"/>
  <c r="B420" i="224"/>
  <c r="C422" i="224"/>
  <c r="E420" i="224"/>
  <c r="E585" i="224"/>
  <c r="C420" i="224"/>
  <c r="C585" i="224"/>
  <c r="E405" i="224"/>
  <c r="D405" i="224"/>
  <c r="C405" i="224"/>
  <c r="B405" i="224"/>
  <c r="E384" i="224"/>
  <c r="D384" i="224"/>
  <c r="C384" i="224"/>
  <c r="B384" i="224"/>
  <c r="E356" i="224"/>
  <c r="D356" i="224"/>
  <c r="C356" i="224"/>
  <c r="B356" i="224"/>
  <c r="E335" i="224"/>
  <c r="D335" i="224"/>
  <c r="C335" i="224"/>
  <c r="B335" i="224"/>
  <c r="E307" i="224"/>
  <c r="D307" i="224"/>
  <c r="C307" i="224"/>
  <c r="B307" i="224"/>
  <c r="E305" i="224"/>
  <c r="D305" i="224"/>
  <c r="C305" i="224"/>
  <c r="B305" i="224"/>
  <c r="E280" i="224"/>
  <c r="D280" i="224"/>
  <c r="C280" i="224"/>
  <c r="B280" i="224"/>
  <c r="E264" i="224"/>
  <c r="D264" i="224"/>
  <c r="C264" i="224"/>
  <c r="B264" i="224"/>
  <c r="E258" i="224"/>
  <c r="D258" i="224"/>
  <c r="C258" i="224"/>
  <c r="B258" i="224"/>
  <c r="E253" i="224"/>
  <c r="D253" i="224"/>
  <c r="C253" i="224"/>
  <c r="B253" i="224"/>
  <c r="E247" i="224"/>
  <c r="D247" i="224"/>
  <c r="C247" i="224"/>
  <c r="B247" i="224"/>
  <c r="E237" i="224"/>
  <c r="D237" i="224"/>
  <c r="C237" i="224"/>
  <c r="B237" i="224"/>
  <c r="E235" i="224"/>
  <c r="D235" i="224"/>
  <c r="C235" i="224"/>
  <c r="B235" i="224"/>
  <c r="E227" i="224"/>
  <c r="D227" i="224"/>
  <c r="C227" i="224"/>
  <c r="B227" i="224"/>
  <c r="E208" i="224"/>
  <c r="D208" i="224"/>
  <c r="C208" i="224"/>
  <c r="B208" i="224"/>
  <c r="E168" i="224"/>
  <c r="D168" i="224"/>
  <c r="C168" i="224"/>
  <c r="B168" i="224"/>
  <c r="E162" i="224"/>
  <c r="D162" i="224"/>
  <c r="C162" i="224"/>
  <c r="B162" i="224"/>
  <c r="E160" i="224"/>
  <c r="D160" i="224"/>
  <c r="C160" i="224"/>
  <c r="B160" i="224"/>
  <c r="E144" i="224"/>
  <c r="D144" i="224"/>
  <c r="C144" i="224"/>
  <c r="B144" i="224"/>
  <c r="E126" i="224"/>
  <c r="D126" i="224"/>
  <c r="C126" i="224"/>
  <c r="B126" i="224"/>
  <c r="E118" i="224"/>
  <c r="D118" i="224"/>
  <c r="C118" i="224"/>
  <c r="B118" i="224"/>
  <c r="B116" i="224"/>
  <c r="B115" i="224"/>
  <c r="E114" i="224"/>
  <c r="D114" i="224"/>
  <c r="C114" i="224"/>
  <c r="B114" i="224"/>
  <c r="E107" i="224"/>
  <c r="D107" i="224"/>
  <c r="C107" i="224"/>
  <c r="B107" i="224"/>
  <c r="E90" i="224"/>
  <c r="D90" i="224"/>
  <c r="C90" i="224"/>
  <c r="B90" i="224"/>
  <c r="E87" i="224"/>
  <c r="D87" i="224"/>
  <c r="C87" i="224"/>
  <c r="B87" i="224"/>
  <c r="E70" i="224"/>
  <c r="D70" i="224"/>
  <c r="C70" i="224"/>
  <c r="B70" i="224"/>
  <c r="E64" i="224"/>
  <c r="D64" i="224"/>
  <c r="C64" i="224"/>
  <c r="B64" i="224"/>
  <c r="E53" i="224"/>
  <c r="D53" i="224"/>
  <c r="C53" i="224"/>
  <c r="B53" i="224"/>
  <c r="E51" i="224"/>
  <c r="D51" i="224"/>
  <c r="C51" i="224"/>
  <c r="B51" i="224"/>
  <c r="E49" i="224"/>
  <c r="D49" i="224"/>
  <c r="C49" i="224"/>
  <c r="B49" i="224"/>
  <c r="E40" i="224"/>
  <c r="D40" i="224"/>
  <c r="C40" i="224"/>
  <c r="B40" i="224"/>
  <c r="E31" i="224"/>
  <c r="D31" i="224"/>
  <c r="C31" i="224"/>
  <c r="B31" i="224"/>
  <c r="E29" i="224"/>
  <c r="D29" i="224"/>
  <c r="C29" i="224"/>
  <c r="B29" i="224"/>
  <c r="E14" i="224"/>
  <c r="D14" i="224"/>
  <c r="C14" i="224"/>
  <c r="B14" i="224"/>
  <c r="E13" i="224"/>
  <c r="D13" i="224"/>
  <c r="C13" i="224"/>
  <c r="E12" i="224"/>
  <c r="D12" i="224"/>
  <c r="C12" i="224"/>
  <c r="E11" i="224"/>
  <c r="D11" i="224"/>
  <c r="C11" i="224"/>
  <c r="B377" i="223"/>
  <c r="B371" i="223"/>
  <c r="B366" i="223"/>
  <c r="B360" i="223"/>
  <c r="B302" i="223"/>
  <c r="B301" i="223"/>
  <c r="B304" i="223"/>
  <c r="B290" i="223"/>
  <c r="B271" i="223"/>
  <c r="B269" i="223"/>
  <c r="B256" i="223"/>
  <c r="B247" i="223"/>
  <c r="B232" i="223"/>
  <c r="B230" i="223"/>
  <c r="B211" i="223"/>
  <c r="B199" i="223"/>
  <c r="B194" i="223"/>
  <c r="B189" i="223"/>
  <c r="B183" i="223"/>
  <c r="B173" i="223"/>
  <c r="B171" i="223"/>
  <c r="B163" i="223"/>
  <c r="B154" i="223"/>
  <c r="B141" i="223"/>
  <c r="B137" i="223"/>
  <c r="B135" i="223"/>
  <c r="B133" i="223"/>
  <c r="B121" i="223"/>
  <c r="B105" i="223"/>
  <c r="B95" i="223"/>
  <c r="B97" i="223"/>
  <c r="B93" i="223"/>
  <c r="B89" i="223"/>
  <c r="B82" i="223"/>
  <c r="B79" i="223"/>
  <c r="B63" i="223"/>
  <c r="B46" i="223"/>
  <c r="B44" i="223"/>
  <c r="B58" i="223"/>
  <c r="B48" i="223"/>
  <c r="B36" i="223"/>
  <c r="B28" i="223"/>
  <c r="B26" i="223"/>
  <c r="B14" i="223"/>
  <c r="B812" i="221"/>
  <c r="F793" i="221"/>
  <c r="B793" i="221"/>
  <c r="F493" i="221"/>
  <c r="F492" i="221" s="1"/>
  <c r="H492" i="221"/>
  <c r="G492" i="221"/>
  <c r="E492" i="221"/>
  <c r="D492" i="221"/>
  <c r="C492" i="221"/>
  <c r="B492" i="221"/>
  <c r="F491" i="221"/>
  <c r="D491" i="221"/>
  <c r="F490" i="221"/>
  <c r="D490" i="221"/>
  <c r="F484" i="221"/>
  <c r="F483" i="221"/>
  <c r="F482" i="221"/>
  <c r="F480" i="221"/>
  <c r="F479" i="221"/>
  <c r="F471" i="221"/>
  <c r="F469" i="221"/>
  <c r="F468" i="221"/>
  <c r="F461" i="221"/>
  <c r="F460" i="221"/>
  <c r="F459" i="221"/>
  <c r="F458" i="221"/>
  <c r="F456" i="221"/>
  <c r="F455" i="221"/>
  <c r="F454" i="221"/>
  <c r="F451" i="221"/>
  <c r="F448" i="221"/>
  <c r="F447" i="221"/>
  <c r="F446" i="221"/>
  <c r="F445" i="221"/>
  <c r="F429" i="221"/>
  <c r="F431" i="221"/>
  <c r="F434" i="221"/>
  <c r="F427" i="221"/>
  <c r="H427" i="221"/>
  <c r="G427" i="221"/>
  <c r="E427" i="221"/>
  <c r="D427" i="221"/>
  <c r="C427" i="221"/>
  <c r="B427" i="221"/>
  <c r="F425" i="221"/>
  <c r="D425" i="221"/>
  <c r="F419" i="221"/>
  <c r="D419" i="221"/>
  <c r="B419" i="221"/>
  <c r="F416" i="221"/>
  <c r="F412" i="221" s="1"/>
  <c r="F415" i="221"/>
  <c r="H412" i="221"/>
  <c r="G412" i="221"/>
  <c r="E412" i="221"/>
  <c r="C412" i="221"/>
  <c r="B412" i="221"/>
  <c r="F409" i="221"/>
  <c r="F406" i="221" s="1"/>
  <c r="F407" i="221"/>
  <c r="D409" i="221"/>
  <c r="B409" i="221"/>
  <c r="D408" i="221"/>
  <c r="B408" i="221"/>
  <c r="D407" i="221"/>
  <c r="D406" i="221" s="1"/>
  <c r="B407" i="221"/>
  <c r="B406" i="221" s="1"/>
  <c r="H406" i="221"/>
  <c r="G406" i="221"/>
  <c r="E406" i="221"/>
  <c r="C406" i="221"/>
  <c r="D404" i="221"/>
  <c r="D402" i="221" s="1"/>
  <c r="B404" i="221"/>
  <c r="B402" i="221" s="1"/>
  <c r="B834" i="221" s="1"/>
  <c r="H402" i="221"/>
  <c r="H834" i="221"/>
  <c r="G402" i="221"/>
  <c r="G834" i="221"/>
  <c r="E402" i="221"/>
  <c r="C402" i="221"/>
  <c r="C834" i="221"/>
  <c r="F400" i="221"/>
  <c r="D400" i="221"/>
  <c r="B400" i="221"/>
  <c r="F399" i="221"/>
  <c r="D399" i="221"/>
  <c r="B399" i="221"/>
  <c r="F398" i="221"/>
  <c r="D398" i="221"/>
  <c r="B398" i="221"/>
  <c r="F397" i="221"/>
  <c r="D397" i="221"/>
  <c r="B397" i="221"/>
  <c r="F396" i="221"/>
  <c r="D396" i="221"/>
  <c r="B396" i="221"/>
  <c r="F395" i="221"/>
  <c r="D395" i="221"/>
  <c r="B395" i="221"/>
  <c r="F394" i="221"/>
  <c r="D394" i="221"/>
  <c r="B394" i="221"/>
  <c r="F393" i="221"/>
  <c r="D393" i="221"/>
  <c r="B393" i="221"/>
  <c r="F392" i="221"/>
  <c r="D392" i="221"/>
  <c r="B392" i="221"/>
  <c r="F391" i="221"/>
  <c r="D391" i="221"/>
  <c r="B391" i="221"/>
  <c r="F390" i="221"/>
  <c r="D390" i="221"/>
  <c r="B390" i="221"/>
  <c r="F389" i="221"/>
  <c r="D389" i="221"/>
  <c r="D388" i="221"/>
  <c r="B389" i="221"/>
  <c r="H388" i="221"/>
  <c r="G388" i="221"/>
  <c r="E388" i="221"/>
  <c r="C388" i="221"/>
  <c r="F386" i="221"/>
  <c r="D386" i="221"/>
  <c r="B386" i="221"/>
  <c r="F385" i="221"/>
  <c r="D385" i="221"/>
  <c r="B385" i="221"/>
  <c r="F384" i="221"/>
  <c r="D384" i="221"/>
  <c r="B384" i="221"/>
  <c r="F383" i="221"/>
  <c r="F382" i="221"/>
  <c r="D382" i="221"/>
  <c r="B382" i="221"/>
  <c r="F381" i="221"/>
  <c r="D381" i="221"/>
  <c r="B381" i="221"/>
  <c r="F380" i="221"/>
  <c r="D380" i="221"/>
  <c r="B380" i="221"/>
  <c r="F379" i="221"/>
  <c r="D379" i="221"/>
  <c r="B379" i="221"/>
  <c r="F378" i="221"/>
  <c r="D378" i="221"/>
  <c r="B378" i="221"/>
  <c r="F377" i="221"/>
  <c r="D377" i="221"/>
  <c r="B377" i="221"/>
  <c r="B376" i="221"/>
  <c r="B371" i="221" s="1"/>
  <c r="F376" i="221"/>
  <c r="D376" i="221"/>
  <c r="D371" i="221"/>
  <c r="F375" i="221"/>
  <c r="F374" i="221"/>
  <c r="F372" i="221"/>
  <c r="F371" i="221"/>
  <c r="H371" i="221"/>
  <c r="G371" i="221"/>
  <c r="E371" i="221"/>
  <c r="C371" i="221"/>
  <c r="F369" i="221"/>
  <c r="F290" i="221"/>
  <c r="F11" i="221"/>
  <c r="D369" i="221"/>
  <c r="D290" i="221" s="1"/>
  <c r="D11" i="221" s="1"/>
  <c r="B369" i="221"/>
  <c r="B290" i="221"/>
  <c r="B11" i="221"/>
  <c r="H342" i="221"/>
  <c r="G342" i="221"/>
  <c r="F342" i="221"/>
  <c r="E342" i="221"/>
  <c r="D342" i="221"/>
  <c r="C342" i="221"/>
  <c r="B342" i="221"/>
  <c r="H321" i="221"/>
  <c r="G321" i="221"/>
  <c r="F321" i="221"/>
  <c r="E321" i="221"/>
  <c r="E290" i="221"/>
  <c r="E11" i="221"/>
  <c r="D321" i="221"/>
  <c r="C321" i="221"/>
  <c r="B321" i="221"/>
  <c r="H292" i="221"/>
  <c r="H290" i="221"/>
  <c r="H11" i="221"/>
  <c r="G292" i="221"/>
  <c r="F292" i="221"/>
  <c r="E292" i="221"/>
  <c r="D292" i="221"/>
  <c r="C292" i="221"/>
  <c r="B292" i="221"/>
  <c r="G290" i="221"/>
  <c r="C290" i="221"/>
  <c r="H271" i="221"/>
  <c r="G271" i="221"/>
  <c r="F271" i="221"/>
  <c r="E271" i="221"/>
  <c r="D271" i="221"/>
  <c r="C271" i="221"/>
  <c r="B271" i="221"/>
  <c r="H258" i="221"/>
  <c r="G258" i="221"/>
  <c r="F258" i="221"/>
  <c r="E258" i="221"/>
  <c r="D258" i="221"/>
  <c r="C258" i="221"/>
  <c r="B258" i="221"/>
  <c r="H253" i="221"/>
  <c r="G253" i="221"/>
  <c r="F253" i="221"/>
  <c r="E253" i="221"/>
  <c r="D253" i="221"/>
  <c r="C253" i="221"/>
  <c r="B253" i="221"/>
  <c r="H248" i="221"/>
  <c r="G248" i="221"/>
  <c r="F248" i="221"/>
  <c r="E248" i="221"/>
  <c r="D248" i="221"/>
  <c r="C248" i="221"/>
  <c r="B248" i="221"/>
  <c r="H242" i="221"/>
  <c r="G242" i="221"/>
  <c r="F242" i="221"/>
  <c r="E242" i="221"/>
  <c r="D242" i="221"/>
  <c r="C242" i="221"/>
  <c r="B242" i="221"/>
  <c r="H232" i="221"/>
  <c r="G232" i="221"/>
  <c r="F232" i="221"/>
  <c r="E232" i="221"/>
  <c r="E230" i="221"/>
  <c r="D232" i="221"/>
  <c r="C232" i="221"/>
  <c r="B232" i="221"/>
  <c r="H230" i="221"/>
  <c r="G230" i="221"/>
  <c r="F230" i="221"/>
  <c r="D230" i="221"/>
  <c r="C230" i="221"/>
  <c r="B230" i="221"/>
  <c r="H222" i="221"/>
  <c r="G222" i="221"/>
  <c r="F222" i="221"/>
  <c r="E222" i="221"/>
  <c r="D222" i="221"/>
  <c r="C222" i="221"/>
  <c r="B222" i="221"/>
  <c r="H203" i="221"/>
  <c r="G203" i="221"/>
  <c r="F203" i="221"/>
  <c r="E203" i="221"/>
  <c r="D203" i="221"/>
  <c r="C203" i="221"/>
  <c r="B203" i="221"/>
  <c r="H162" i="221"/>
  <c r="G162" i="221"/>
  <c r="F162" i="221"/>
  <c r="E162" i="221"/>
  <c r="D162" i="221"/>
  <c r="C162" i="221"/>
  <c r="B162" i="221"/>
  <c r="F159" i="221"/>
  <c r="D159" i="221"/>
  <c r="B159" i="221"/>
  <c r="F158" i="221"/>
  <c r="F157" i="221"/>
  <c r="F155" i="221"/>
  <c r="D158" i="221"/>
  <c r="B158" i="221"/>
  <c r="B157" i="221" s="1"/>
  <c r="B155" i="221" s="1"/>
  <c r="H157" i="221"/>
  <c r="G157" i="221"/>
  <c r="E157" i="221"/>
  <c r="E155" i="221"/>
  <c r="C157" i="221"/>
  <c r="H155" i="221"/>
  <c r="G155" i="221"/>
  <c r="C155" i="221"/>
  <c r="F153" i="221"/>
  <c r="D153" i="221"/>
  <c r="B153" i="221"/>
  <c r="H138" i="221"/>
  <c r="G138" i="221"/>
  <c r="F138" i="221"/>
  <c r="E138" i="221"/>
  <c r="D138" i="221"/>
  <c r="C138" i="221"/>
  <c r="B138" i="221"/>
  <c r="H119" i="221"/>
  <c r="G119" i="221"/>
  <c r="F119" i="221"/>
  <c r="E119" i="221"/>
  <c r="D119" i="221"/>
  <c r="C119" i="221"/>
  <c r="B119" i="221"/>
  <c r="H111" i="221"/>
  <c r="G111" i="221"/>
  <c r="F111" i="221"/>
  <c r="E111" i="221"/>
  <c r="D111" i="221"/>
  <c r="C111" i="221"/>
  <c r="B111" i="221"/>
  <c r="F109" i="221"/>
  <c r="D109" i="221"/>
  <c r="B109" i="221"/>
  <c r="H106" i="221"/>
  <c r="G106" i="221"/>
  <c r="F106" i="221"/>
  <c r="E106" i="221"/>
  <c r="D106" i="221"/>
  <c r="C106" i="221"/>
  <c r="B106" i="221"/>
  <c r="H102" i="221"/>
  <c r="G102" i="221"/>
  <c r="F102" i="221"/>
  <c r="E102" i="221"/>
  <c r="D102" i="221"/>
  <c r="C102" i="221"/>
  <c r="B102" i="221"/>
  <c r="B100" i="221"/>
  <c r="C100" i="221" s="1"/>
  <c r="D100" i="221" s="1"/>
  <c r="E100" i="221" s="1"/>
  <c r="F100" i="221" s="1"/>
  <c r="G100" i="221" s="1"/>
  <c r="H100" i="221" s="1"/>
  <c r="I100" i="221" s="1"/>
  <c r="B99" i="221"/>
  <c r="H82" i="221"/>
  <c r="G82" i="221"/>
  <c r="F82" i="221"/>
  <c r="E82" i="221"/>
  <c r="D82" i="221"/>
  <c r="C82" i="221"/>
  <c r="B82" i="221"/>
  <c r="H61" i="221"/>
  <c r="G61" i="221"/>
  <c r="F61" i="221"/>
  <c r="E61" i="221"/>
  <c r="D61" i="221"/>
  <c r="C61" i="221"/>
  <c r="B61" i="221"/>
  <c r="H55" i="221"/>
  <c r="G55" i="221"/>
  <c r="G49" i="221"/>
  <c r="G47" i="221"/>
  <c r="F55" i="221"/>
  <c r="E55" i="221"/>
  <c r="D55" i="221"/>
  <c r="C55" i="221"/>
  <c r="B55" i="221"/>
  <c r="H51" i="221"/>
  <c r="G51" i="221"/>
  <c r="F51" i="221"/>
  <c r="F49" i="221"/>
  <c r="F47" i="221"/>
  <c r="E51" i="221"/>
  <c r="D51" i="221"/>
  <c r="C51" i="221"/>
  <c r="B51" i="221"/>
  <c r="H49" i="221"/>
  <c r="H47" i="221"/>
  <c r="E49" i="221"/>
  <c r="E47" i="221"/>
  <c r="D49" i="221"/>
  <c r="B49" i="221"/>
  <c r="B47" i="221" s="1"/>
  <c r="C47" i="221"/>
  <c r="H38" i="221"/>
  <c r="G38" i="221"/>
  <c r="F38" i="221"/>
  <c r="F27" i="221"/>
  <c r="E38" i="221"/>
  <c r="D38" i="221"/>
  <c r="C38" i="221"/>
  <c r="B38" i="221"/>
  <c r="B27" i="221"/>
  <c r="H29" i="221"/>
  <c r="H27" i="221"/>
  <c r="G29" i="221"/>
  <c r="F29" i="221"/>
  <c r="E29" i="221"/>
  <c r="E27" i="221"/>
  <c r="D29" i="221"/>
  <c r="D27" i="221"/>
  <c r="C29" i="221"/>
  <c r="B29" i="221"/>
  <c r="G27" i="221"/>
  <c r="C27" i="221"/>
  <c r="H14" i="221"/>
  <c r="G14" i="221"/>
  <c r="F14" i="221"/>
  <c r="E14" i="221"/>
  <c r="D14" i="221"/>
  <c r="C14" i="221"/>
  <c r="B14" i="221"/>
  <c r="G11" i="221"/>
  <c r="C11" i="221"/>
  <c r="F577" i="220"/>
  <c r="F560" i="220"/>
  <c r="E577" i="220"/>
  <c r="E560" i="220"/>
  <c r="D577" i="220"/>
  <c r="I577" i="220"/>
  <c r="I560" i="220"/>
  <c r="C577" i="220"/>
  <c r="H577" i="220"/>
  <c r="H560" i="220"/>
  <c r="B577" i="220"/>
  <c r="B560" i="220"/>
  <c r="D560" i="220"/>
  <c r="C560" i="220"/>
  <c r="K510" i="220"/>
  <c r="J510" i="220"/>
  <c r="I510" i="220"/>
  <c r="H510" i="220"/>
  <c r="G510" i="220"/>
  <c r="F510" i="220"/>
  <c r="E510" i="220"/>
  <c r="D510" i="220"/>
  <c r="C510" i="220"/>
  <c r="B510" i="220"/>
  <c r="K425" i="220"/>
  <c r="J425" i="220"/>
  <c r="I425" i="220"/>
  <c r="H425" i="220"/>
  <c r="H424" i="220"/>
  <c r="G425" i="220"/>
  <c r="F425" i="220"/>
  <c r="E425" i="220"/>
  <c r="D425" i="220"/>
  <c r="D424" i="220"/>
  <c r="C425" i="220"/>
  <c r="B425" i="220"/>
  <c r="K424" i="220"/>
  <c r="J424" i="220"/>
  <c r="I424" i="220"/>
  <c r="G424" i="220"/>
  <c r="F424" i="220"/>
  <c r="E424" i="220"/>
  <c r="C424" i="220"/>
  <c r="B424" i="220"/>
  <c r="K417" i="220"/>
  <c r="J417" i="220"/>
  <c r="H417" i="220"/>
  <c r="E417" i="220"/>
  <c r="D417" i="220"/>
  <c r="B417" i="220"/>
  <c r="F417" i="220"/>
  <c r="K410" i="220"/>
  <c r="J410" i="220"/>
  <c r="H410" i="220"/>
  <c r="E410" i="220"/>
  <c r="C410" i="220"/>
  <c r="B410" i="220"/>
  <c r="F410" i="220"/>
  <c r="K404" i="220"/>
  <c r="J404" i="220"/>
  <c r="I404" i="220"/>
  <c r="H404" i="220"/>
  <c r="G404" i="220"/>
  <c r="F404" i="220"/>
  <c r="E404" i="220"/>
  <c r="D404" i="220"/>
  <c r="C404" i="220"/>
  <c r="B404" i="220"/>
  <c r="E403" i="220"/>
  <c r="D403" i="220"/>
  <c r="C403" i="220"/>
  <c r="K402" i="220"/>
  <c r="J402" i="220"/>
  <c r="J400" i="220"/>
  <c r="I402" i="220"/>
  <c r="H402" i="220"/>
  <c r="H400" i="220"/>
  <c r="F402" i="220"/>
  <c r="D402" i="220"/>
  <c r="C402" i="220"/>
  <c r="K400" i="220"/>
  <c r="I400" i="220"/>
  <c r="G400" i="220"/>
  <c r="F400" i="220"/>
  <c r="E400" i="220"/>
  <c r="C400" i="220"/>
  <c r="B400" i="220"/>
  <c r="K386" i="220"/>
  <c r="J386" i="220"/>
  <c r="I386" i="220"/>
  <c r="H386" i="220"/>
  <c r="G386" i="220"/>
  <c r="F386" i="220"/>
  <c r="E386" i="220"/>
  <c r="D386" i="220"/>
  <c r="C386" i="220"/>
  <c r="B386" i="220"/>
  <c r="K369" i="220"/>
  <c r="J369" i="220"/>
  <c r="I369" i="220"/>
  <c r="H369" i="220"/>
  <c r="G369" i="220"/>
  <c r="F369" i="220"/>
  <c r="E369" i="220"/>
  <c r="D369" i="220"/>
  <c r="C369" i="220"/>
  <c r="B369" i="220"/>
  <c r="K340" i="220"/>
  <c r="J340" i="220"/>
  <c r="I340" i="220"/>
  <c r="H340" i="220"/>
  <c r="G340" i="220"/>
  <c r="F340" i="220"/>
  <c r="E340" i="220"/>
  <c r="D340" i="220"/>
  <c r="C340" i="220"/>
  <c r="B340" i="220"/>
  <c r="K319" i="220"/>
  <c r="J319" i="220"/>
  <c r="I319" i="220"/>
  <c r="H319" i="220"/>
  <c r="G319" i="220"/>
  <c r="F319" i="220"/>
  <c r="E319" i="220"/>
  <c r="D319" i="220"/>
  <c r="C319" i="220"/>
  <c r="B319" i="220"/>
  <c r="K290" i="220"/>
  <c r="K288" i="220"/>
  <c r="J290" i="220"/>
  <c r="J288" i="220"/>
  <c r="I290" i="220"/>
  <c r="H290" i="220"/>
  <c r="G290" i="220"/>
  <c r="G288" i="220"/>
  <c r="F290" i="220"/>
  <c r="F288" i="220"/>
  <c r="E290" i="220"/>
  <c r="D290" i="220"/>
  <c r="C290" i="220"/>
  <c r="C288" i="220"/>
  <c r="B290" i="220"/>
  <c r="B288" i="220"/>
  <c r="I288" i="220"/>
  <c r="H288" i="220"/>
  <c r="E288" i="220"/>
  <c r="D288" i="220"/>
  <c r="K269" i="220"/>
  <c r="J269" i="220"/>
  <c r="I269" i="220"/>
  <c r="H269" i="220"/>
  <c r="G269" i="220"/>
  <c r="F269" i="220"/>
  <c r="E269" i="220"/>
  <c r="D269" i="220"/>
  <c r="C269" i="220"/>
  <c r="B269" i="220"/>
  <c r="K256" i="220"/>
  <c r="J256" i="220"/>
  <c r="I256" i="220"/>
  <c r="H256" i="220"/>
  <c r="G256" i="220"/>
  <c r="F256" i="220"/>
  <c r="E256" i="220"/>
  <c r="D256" i="220"/>
  <c r="C256" i="220"/>
  <c r="B256" i="220"/>
  <c r="K251" i="220"/>
  <c r="J251" i="220"/>
  <c r="I251" i="220"/>
  <c r="H251" i="220"/>
  <c r="G251" i="220"/>
  <c r="F251" i="220"/>
  <c r="E251" i="220"/>
  <c r="D251" i="220"/>
  <c r="C251" i="220"/>
  <c r="B251" i="220"/>
  <c r="K246" i="220"/>
  <c r="J246" i="220"/>
  <c r="I246" i="220"/>
  <c r="H246" i="220"/>
  <c r="G246" i="220"/>
  <c r="F246" i="220"/>
  <c r="E246" i="220"/>
  <c r="D246" i="220"/>
  <c r="C246" i="220"/>
  <c r="B246" i="220"/>
  <c r="K240" i="220"/>
  <c r="J240" i="220"/>
  <c r="I240" i="220"/>
  <c r="H240" i="220"/>
  <c r="G240" i="220"/>
  <c r="F240" i="220"/>
  <c r="E240" i="220"/>
  <c r="D240" i="220"/>
  <c r="C240" i="220"/>
  <c r="B240" i="220"/>
  <c r="K230" i="220"/>
  <c r="J230" i="220"/>
  <c r="I230" i="220"/>
  <c r="I228" i="220"/>
  <c r="H230" i="220"/>
  <c r="H228" i="220"/>
  <c r="G230" i="220"/>
  <c r="F230" i="220"/>
  <c r="E230" i="220"/>
  <c r="E228" i="220"/>
  <c r="D230" i="220"/>
  <c r="D228" i="220"/>
  <c r="C230" i="220"/>
  <c r="B230" i="220"/>
  <c r="K228" i="220"/>
  <c r="J228" i="220"/>
  <c r="G228" i="220"/>
  <c r="F228" i="220"/>
  <c r="C228" i="220"/>
  <c r="B228" i="220"/>
  <c r="K220" i="220"/>
  <c r="J220" i="220"/>
  <c r="I220" i="220"/>
  <c r="H220" i="220"/>
  <c r="G220" i="220"/>
  <c r="F220" i="220"/>
  <c r="E220" i="220"/>
  <c r="D220" i="220"/>
  <c r="C220" i="220"/>
  <c r="B220" i="220"/>
  <c r="K201" i="220"/>
  <c r="J201" i="220"/>
  <c r="I201" i="220"/>
  <c r="H201" i="220"/>
  <c r="G201" i="220"/>
  <c r="F201" i="220"/>
  <c r="E201" i="220"/>
  <c r="D201" i="220"/>
  <c r="C201" i="220"/>
  <c r="B201" i="220"/>
  <c r="K161" i="220"/>
  <c r="J161" i="220"/>
  <c r="I161" i="220"/>
  <c r="H161" i="220"/>
  <c r="G161" i="220"/>
  <c r="F161" i="220"/>
  <c r="E161" i="220"/>
  <c r="D161" i="220"/>
  <c r="C161" i="220"/>
  <c r="B161" i="220"/>
  <c r="K156" i="220"/>
  <c r="K154" i="220"/>
  <c r="J156" i="220"/>
  <c r="I156" i="220"/>
  <c r="I154" i="220"/>
  <c r="H156" i="220"/>
  <c r="G156" i="220"/>
  <c r="G154" i="220"/>
  <c r="F156" i="220"/>
  <c r="E156" i="220"/>
  <c r="E154" i="220"/>
  <c r="D156" i="220"/>
  <c r="C156" i="220"/>
  <c r="C154" i="220"/>
  <c r="B156" i="220"/>
  <c r="H155" i="220"/>
  <c r="G155" i="220"/>
  <c r="B155" i="220"/>
  <c r="J154" i="220"/>
  <c r="H154" i="220"/>
  <c r="F154" i="220"/>
  <c r="D154" i="220"/>
  <c r="B154" i="220"/>
  <c r="K137" i="220"/>
  <c r="J137" i="220"/>
  <c r="I137" i="220"/>
  <c r="H137" i="220"/>
  <c r="G137" i="220"/>
  <c r="F137" i="220"/>
  <c r="E137" i="220"/>
  <c r="D137" i="220"/>
  <c r="C137" i="220"/>
  <c r="B137" i="220"/>
  <c r="K118" i="220"/>
  <c r="J118" i="220"/>
  <c r="I118" i="220"/>
  <c r="H118" i="220"/>
  <c r="G118" i="220"/>
  <c r="F118" i="220"/>
  <c r="E118" i="220"/>
  <c r="D118" i="220"/>
  <c r="C118" i="220"/>
  <c r="B118" i="220"/>
  <c r="K110" i="220"/>
  <c r="J110" i="220"/>
  <c r="I110" i="220"/>
  <c r="H110" i="220"/>
  <c r="G110" i="220"/>
  <c r="F110" i="220"/>
  <c r="E110" i="220"/>
  <c r="D110" i="220"/>
  <c r="C110" i="220"/>
  <c r="B110" i="220"/>
  <c r="K108" i="220"/>
  <c r="J108" i="220"/>
  <c r="I108" i="220"/>
  <c r="H108" i="220"/>
  <c r="H47" i="220"/>
  <c r="C108" i="220"/>
  <c r="E108" i="220"/>
  <c r="D108" i="220"/>
  <c r="B108" i="220"/>
  <c r="B47" i="220"/>
  <c r="K105" i="220"/>
  <c r="J105" i="220"/>
  <c r="I105" i="220"/>
  <c r="H105" i="220"/>
  <c r="G105" i="220"/>
  <c r="F105" i="220"/>
  <c r="E105" i="220"/>
  <c r="D105" i="220"/>
  <c r="C105" i="220"/>
  <c r="B105" i="220"/>
  <c r="K101" i="220"/>
  <c r="J101" i="220"/>
  <c r="I101" i="220"/>
  <c r="H101" i="220"/>
  <c r="G101" i="220"/>
  <c r="F101" i="220"/>
  <c r="E101" i="220"/>
  <c r="D101" i="220"/>
  <c r="C101" i="220"/>
  <c r="B101" i="220"/>
  <c r="K98" i="220"/>
  <c r="J98" i="220"/>
  <c r="I98" i="220"/>
  <c r="H98" i="220"/>
  <c r="G98" i="220"/>
  <c r="F98" i="220"/>
  <c r="E98" i="220"/>
  <c r="D98" i="220"/>
  <c r="C98" i="220"/>
  <c r="B98" i="220"/>
  <c r="K81" i="220"/>
  <c r="J81" i="220"/>
  <c r="I81" i="220"/>
  <c r="H81" i="220"/>
  <c r="G81" i="220"/>
  <c r="F81" i="220"/>
  <c r="E81" i="220"/>
  <c r="D81" i="220"/>
  <c r="C81" i="220"/>
  <c r="B81" i="220"/>
  <c r="K78" i="220"/>
  <c r="J78" i="220"/>
  <c r="I78" i="220"/>
  <c r="H78" i="220"/>
  <c r="G78" i="220"/>
  <c r="F78" i="220"/>
  <c r="E78" i="220"/>
  <c r="D78" i="220"/>
  <c r="C78" i="220"/>
  <c r="B78" i="220"/>
  <c r="K61" i="220"/>
  <c r="J61" i="220"/>
  <c r="I61" i="220"/>
  <c r="H61" i="220"/>
  <c r="G61" i="220"/>
  <c r="F61" i="220"/>
  <c r="E61" i="220"/>
  <c r="D61" i="220"/>
  <c r="C61" i="220"/>
  <c r="B61" i="220"/>
  <c r="K55" i="220"/>
  <c r="J55" i="220"/>
  <c r="I55" i="220"/>
  <c r="H55" i="220"/>
  <c r="G55" i="220"/>
  <c r="F55" i="220"/>
  <c r="E55" i="220"/>
  <c r="D55" i="220"/>
  <c r="C55" i="220"/>
  <c r="B55" i="220"/>
  <c r="K51" i="220"/>
  <c r="J51" i="220"/>
  <c r="I51" i="220"/>
  <c r="H51" i="220"/>
  <c r="G51" i="220"/>
  <c r="F51" i="220"/>
  <c r="E51" i="220"/>
  <c r="D51" i="220"/>
  <c r="C51" i="220"/>
  <c r="B51" i="220"/>
  <c r="K47" i="220"/>
  <c r="J47" i="220"/>
  <c r="I47" i="220"/>
  <c r="G47" i="220"/>
  <c r="F47" i="220"/>
  <c r="E47" i="220"/>
  <c r="D47" i="220"/>
  <c r="C47" i="220"/>
  <c r="K38" i="220"/>
  <c r="J38" i="220"/>
  <c r="I38" i="220"/>
  <c r="H38" i="220"/>
  <c r="G38" i="220"/>
  <c r="F38" i="220"/>
  <c r="E38" i="220"/>
  <c r="D38" i="220"/>
  <c r="C38" i="220"/>
  <c r="B38" i="220"/>
  <c r="K29" i="220"/>
  <c r="K27" i="220"/>
  <c r="J29" i="220"/>
  <c r="I29" i="220"/>
  <c r="H29" i="220"/>
  <c r="H27" i="220"/>
  <c r="G29" i="220"/>
  <c r="G27" i="220"/>
  <c r="F29" i="220"/>
  <c r="E29" i="220"/>
  <c r="D29" i="220"/>
  <c r="D27" i="220"/>
  <c r="C29" i="220"/>
  <c r="C27" i="220"/>
  <c r="B29" i="220"/>
  <c r="J27" i="220"/>
  <c r="I27" i="220"/>
  <c r="F27" i="220"/>
  <c r="F15" i="220"/>
  <c r="F14" i="220"/>
  <c r="F13" i="220"/>
  <c r="F12" i="220"/>
  <c r="F11" i="220"/>
  <c r="E27" i="220"/>
  <c r="B27" i="220"/>
  <c r="K17" i="220"/>
  <c r="J17" i="220"/>
  <c r="I17" i="220"/>
  <c r="K16" i="220"/>
  <c r="K15" i="220"/>
  <c r="K14" i="220"/>
  <c r="K13" i="220"/>
  <c r="K12" i="220"/>
  <c r="K11" i="220"/>
  <c r="J16" i="220"/>
  <c r="I16" i="220"/>
  <c r="J15" i="220"/>
  <c r="J14" i="220"/>
  <c r="I15" i="220"/>
  <c r="I14" i="220"/>
  <c r="H15" i="220"/>
  <c r="G15" i="220"/>
  <c r="E15" i="220"/>
  <c r="E14" i="220"/>
  <c r="D15" i="220"/>
  <c r="C15" i="220"/>
  <c r="B15" i="220"/>
  <c r="B14" i="220"/>
  <c r="H14" i="220"/>
  <c r="G14" i="220"/>
  <c r="D14" i="220"/>
  <c r="C14" i="220"/>
  <c r="J13" i="220"/>
  <c r="J12" i="220"/>
  <c r="J11" i="220"/>
  <c r="I13" i="220"/>
  <c r="I12" i="220"/>
  <c r="I11" i="220"/>
  <c r="E13" i="220"/>
  <c r="B13" i="220"/>
  <c r="B12" i="220"/>
  <c r="B11" i="220"/>
  <c r="G72" i="227"/>
  <c r="C72" i="227"/>
  <c r="F388" i="221"/>
  <c r="D47" i="221"/>
  <c r="D157" i="221"/>
  <c r="D155" i="221"/>
  <c r="B388" i="221"/>
  <c r="B13" i="224"/>
  <c r="B12" i="224"/>
  <c r="B11" i="224"/>
  <c r="B585" i="224"/>
  <c r="D11" i="226"/>
  <c r="D235" i="226"/>
  <c r="E97" i="228"/>
  <c r="E12" i="220"/>
  <c r="E11" i="220"/>
  <c r="E599" i="220"/>
  <c r="K599" i="220"/>
  <c r="H13" i="220"/>
  <c r="H12" i="220"/>
  <c r="H11" i="220"/>
  <c r="H599" i="220"/>
  <c r="C13" i="220"/>
  <c r="C12" i="220"/>
  <c r="C11" i="220"/>
  <c r="F599" i="220"/>
  <c r="D160" i="226"/>
  <c r="D159" i="226"/>
  <c r="E56" i="227"/>
  <c r="E72" i="227"/>
  <c r="D77" i="228"/>
  <c r="D97" i="228"/>
  <c r="F97" i="228"/>
  <c r="D13" i="220"/>
  <c r="D12" i="220"/>
  <c r="D11" i="220"/>
  <c r="B599" i="220"/>
  <c r="D400" i="220"/>
  <c r="D599" i="220"/>
  <c r="J599" i="220"/>
  <c r="E834" i="221"/>
  <c r="B13" i="223"/>
  <c r="B12" i="223"/>
  <c r="B11" i="223"/>
  <c r="B375" i="223"/>
  <c r="B381" i="223"/>
  <c r="B12" i="226"/>
  <c r="B11" i="226"/>
  <c r="B235" i="226"/>
  <c r="B256" i="226"/>
  <c r="B56" i="227"/>
  <c r="B72" i="227"/>
  <c r="F56" i="227"/>
  <c r="F72" i="227"/>
  <c r="G77" i="228"/>
  <c r="G97" i="228"/>
  <c r="E77" i="228"/>
  <c r="G13" i="220"/>
  <c r="G12" i="220"/>
  <c r="G11" i="220"/>
  <c r="G599" i="220"/>
  <c r="C599" i="220"/>
  <c r="I599" i="220"/>
  <c r="B11" i="225"/>
  <c r="B172" i="225"/>
  <c r="B156" i="225"/>
  <c r="C12" i="226"/>
  <c r="C11" i="226"/>
  <c r="C235" i="226"/>
  <c r="B97" i="228"/>
  <c r="C97" i="228"/>
  <c r="J577" i="220"/>
  <c r="J560" i="220"/>
  <c r="I417" i="220"/>
  <c r="G577" i="220"/>
  <c r="G560" i="220"/>
  <c r="K577" i="220"/>
  <c r="K560" i="220"/>
  <c r="D60" i="219"/>
  <c r="D242" i="212"/>
  <c r="D208" i="212"/>
  <c r="D196" i="212"/>
  <c r="D209" i="212"/>
  <c r="D183" i="212"/>
  <c r="D171" i="212"/>
  <c r="D184" i="212"/>
  <c r="D151" i="212"/>
  <c r="D127" i="212"/>
  <c r="D152" i="212"/>
  <c r="D210" i="212"/>
  <c r="D104" i="212"/>
  <c r="D85" i="212"/>
  <c r="D211" i="212"/>
  <c r="D37" i="212"/>
  <c r="D212" i="212"/>
  <c r="D244" i="212"/>
  <c r="B301" i="208"/>
  <c r="B300" i="208"/>
  <c r="B299" i="208"/>
  <c r="B297" i="208"/>
  <c r="B294" i="208"/>
  <c r="B293" i="208"/>
  <c r="B291" i="208"/>
  <c r="B290" i="208"/>
  <c r="B288" i="208"/>
  <c r="B287" i="208"/>
  <c r="B285" i="208"/>
  <c r="B284" i="208"/>
  <c r="B283" i="208"/>
  <c r="B282" i="208"/>
  <c r="B280" i="208"/>
  <c r="B278" i="208"/>
  <c r="B276" i="208"/>
  <c r="B275" i="208"/>
  <c r="B273" i="208"/>
  <c r="B272" i="208"/>
  <c r="B271" i="208"/>
  <c r="B270" i="208"/>
  <c r="B269" i="208"/>
  <c r="B268" i="208"/>
  <c r="B267" i="208"/>
  <c r="B265" i="208"/>
  <c r="B264" i="208"/>
  <c r="B261" i="208"/>
  <c r="B260" i="208"/>
  <c r="B259" i="208"/>
  <c r="B258" i="208"/>
  <c r="B257" i="208"/>
  <c r="B254" i="208"/>
  <c r="B253" i="208"/>
  <c r="B252" i="208"/>
  <c r="B251" i="208"/>
  <c r="B250" i="208"/>
  <c r="B249" i="208"/>
  <c r="B248" i="208"/>
  <c r="B247" i="208"/>
  <c r="B244" i="208"/>
  <c r="B243" i="208"/>
  <c r="B242" i="208"/>
  <c r="B241" i="208"/>
  <c r="B240" i="208"/>
  <c r="B239" i="208"/>
  <c r="B238" i="208"/>
  <c r="B237" i="208"/>
  <c r="B236" i="208"/>
  <c r="B235" i="208"/>
  <c r="B234" i="208"/>
  <c r="B233" i="208"/>
  <c r="B227" i="208"/>
  <c r="B226" i="208"/>
  <c r="B225" i="208"/>
  <c r="B224" i="208"/>
  <c r="B223" i="208"/>
  <c r="B222" i="208"/>
  <c r="B221" i="208"/>
  <c r="B220" i="208"/>
  <c r="B219" i="208"/>
  <c r="B218" i="208"/>
  <c r="B217" i="208"/>
  <c r="B214" i="208"/>
  <c r="B213" i="208"/>
  <c r="B212" i="208"/>
  <c r="B206" i="208"/>
  <c r="B205" i="208"/>
  <c r="B204" i="208"/>
  <c r="B203" i="208"/>
  <c r="B202" i="208"/>
  <c r="B201" i="208"/>
  <c r="B200" i="208"/>
  <c r="B199" i="208"/>
  <c r="B198" i="208"/>
  <c r="B197" i="208"/>
  <c r="B194" i="208"/>
  <c r="B193" i="208"/>
  <c r="B192" i="208"/>
  <c r="B191" i="208"/>
  <c r="B188" i="208"/>
  <c r="B187" i="208"/>
  <c r="B186" i="208"/>
  <c r="B185" i="208"/>
  <c r="B184" i="208"/>
  <c r="B183" i="208"/>
  <c r="B182" i="208"/>
  <c r="B181" i="208"/>
  <c r="B180" i="208"/>
  <c r="B179" i="208"/>
  <c r="B178" i="208"/>
  <c r="B177" i="208"/>
  <c r="B176" i="208"/>
  <c r="B175" i="208"/>
  <c r="B174" i="208"/>
  <c r="B173" i="208"/>
  <c r="B172" i="208"/>
  <c r="B164" i="208"/>
  <c r="B163" i="208"/>
  <c r="B162" i="208"/>
  <c r="B161" i="208"/>
  <c r="B160" i="208"/>
  <c r="B159" i="208"/>
  <c r="B158" i="208"/>
  <c r="B157" i="208"/>
  <c r="B156" i="208"/>
  <c r="B155" i="208"/>
  <c r="B154" i="208"/>
  <c r="B153" i="208"/>
  <c r="B150" i="208"/>
  <c r="B149" i="208"/>
  <c r="B148" i="208"/>
  <c r="B147" i="208"/>
  <c r="B146" i="208"/>
  <c r="B145" i="208"/>
  <c r="B144" i="208"/>
  <c r="B143" i="208"/>
  <c r="B142" i="208"/>
  <c r="B141" i="208"/>
  <c r="B140" i="208"/>
  <c r="B136" i="208"/>
  <c r="B135" i="208"/>
  <c r="B134" i="208"/>
  <c r="B133" i="208"/>
  <c r="B132" i="208"/>
  <c r="B131" i="208"/>
  <c r="B130" i="208"/>
  <c r="B129" i="208"/>
  <c r="B128" i="208"/>
  <c r="B127" i="208"/>
  <c r="B124" i="208"/>
  <c r="B123" i="208"/>
  <c r="B122" i="208"/>
  <c r="B121" i="208"/>
  <c r="B120" i="208"/>
  <c r="B119" i="208"/>
  <c r="B118" i="208"/>
  <c r="B117" i="208"/>
  <c r="B116" i="208"/>
  <c r="B115" i="208"/>
  <c r="B114" i="208"/>
  <c r="B113" i="208"/>
  <c r="B112" i="208"/>
  <c r="B111" i="208"/>
  <c r="B110" i="208"/>
  <c r="B107" i="208"/>
  <c r="B106" i="208"/>
  <c r="B105" i="208"/>
  <c r="B104" i="208"/>
  <c r="B103" i="208"/>
  <c r="B102" i="208"/>
  <c r="B101" i="208"/>
  <c r="B100" i="208"/>
  <c r="B99" i="208"/>
  <c r="B98" i="208"/>
  <c r="B97" i="208"/>
  <c r="B96" i="208"/>
  <c r="B95" i="208"/>
  <c r="B94" i="208"/>
  <c r="B93" i="208"/>
  <c r="B92" i="208"/>
  <c r="B87" i="208"/>
  <c r="B86" i="208"/>
  <c r="B85" i="208"/>
  <c r="B84" i="208"/>
  <c r="B83" i="208"/>
  <c r="B82" i="208"/>
  <c r="B79" i="208"/>
  <c r="B78" i="208"/>
  <c r="B77" i="208"/>
  <c r="B76" i="208"/>
  <c r="B75" i="208"/>
  <c r="B74" i="208"/>
  <c r="B73" i="208"/>
  <c r="B72" i="208"/>
  <c r="B71" i="208"/>
  <c r="B70" i="208"/>
  <c r="B69" i="208"/>
  <c r="B68" i="208"/>
  <c r="B67" i="208"/>
  <c r="B66" i="208"/>
  <c r="B65" i="208"/>
  <c r="B62" i="208"/>
  <c r="B61" i="208"/>
  <c r="B60" i="208"/>
  <c r="B59" i="208"/>
  <c r="B58" i="208"/>
  <c r="B57" i="208"/>
  <c r="B56" i="208"/>
  <c r="B55" i="208"/>
  <c r="B54" i="208"/>
  <c r="B53" i="208"/>
  <c r="B52" i="208"/>
  <c r="B51" i="208"/>
  <c r="B50" i="208"/>
  <c r="B49" i="208"/>
  <c r="B46" i="208"/>
  <c r="B45" i="208"/>
  <c r="B44" i="208"/>
  <c r="B43" i="208"/>
  <c r="B42" i="208"/>
  <c r="B39" i="208"/>
  <c r="B38" i="208"/>
  <c r="B37" i="208"/>
  <c r="B36" i="208"/>
  <c r="B35" i="208"/>
  <c r="B34" i="208"/>
  <c r="B33" i="208"/>
  <c r="B32" i="208"/>
  <c r="B31" i="208"/>
  <c r="B30" i="208"/>
  <c r="B27" i="208"/>
  <c r="B26" i="208"/>
  <c r="B25" i="208"/>
  <c r="B24" i="208"/>
  <c r="B23" i="208"/>
  <c r="B22" i="208"/>
  <c r="B21" i="208"/>
  <c r="B20" i="208"/>
  <c r="B19" i="208"/>
  <c r="B18" i="208"/>
  <c r="B17" i="208"/>
  <c r="B16" i="208"/>
  <c r="B15" i="208"/>
  <c r="B14" i="208"/>
  <c r="C56" i="217"/>
  <c r="B242" i="212"/>
  <c r="B208" i="212"/>
  <c r="B196" i="212"/>
  <c r="B209" i="212"/>
  <c r="B183" i="212"/>
  <c r="B171" i="212"/>
  <c r="B184" i="212"/>
  <c r="B151" i="212"/>
  <c r="B127" i="212"/>
  <c r="B152" i="212"/>
  <c r="B210" i="212"/>
  <c r="B104" i="212"/>
  <c r="B85" i="212"/>
  <c r="B211" i="212"/>
  <c r="B37" i="212"/>
  <c r="B212" i="212"/>
  <c r="B244" i="212"/>
  <c r="D340" i="211"/>
  <c r="C11" i="205"/>
  <c r="B43" i="202"/>
  <c r="B377" i="199"/>
  <c r="B378" i="199"/>
  <c r="B472" i="199"/>
  <c r="B538" i="199"/>
  <c r="B375" i="199"/>
  <c r="B373" i="199"/>
  <c r="B135" i="199"/>
  <c r="B226" i="215"/>
  <c r="D57" i="219"/>
  <c r="B60" i="219"/>
  <c r="D48" i="219"/>
  <c r="B48" i="219"/>
  <c r="B57" i="219"/>
  <c r="D21" i="219"/>
  <c r="E21" i="219"/>
  <c r="D35" i="219"/>
  <c r="E35" i="219"/>
  <c r="D44" i="219"/>
  <c r="E44" i="219"/>
  <c r="E48" i="219"/>
  <c r="B44" i="219"/>
  <c r="B35" i="219"/>
  <c r="B21" i="219"/>
  <c r="B154" i="218"/>
  <c r="B148" i="218"/>
  <c r="B130" i="218"/>
  <c r="B121" i="218"/>
  <c r="B110" i="218"/>
  <c r="B107" i="218"/>
  <c r="B103" i="218"/>
  <c r="B99" i="218"/>
  <c r="B90" i="218"/>
  <c r="B77" i="218"/>
  <c r="B66" i="218"/>
  <c r="B44" i="218"/>
  <c r="B40" i="218"/>
  <c r="B64" i="218"/>
  <c r="B36" i="218"/>
  <c r="B17" i="218"/>
  <c r="B18" i="218"/>
  <c r="C50" i="217"/>
  <c r="C46" i="217"/>
  <c r="C55" i="217"/>
  <c r="C42" i="217"/>
  <c r="C35" i="217"/>
  <c r="C33" i="217"/>
  <c r="C20" i="217"/>
  <c r="G230" i="216"/>
  <c r="G87" i="216"/>
  <c r="F230" i="216"/>
  <c r="G113" i="216"/>
  <c r="E57" i="219"/>
  <c r="E60" i="219"/>
  <c r="B138" i="218"/>
  <c r="B149" i="218"/>
  <c r="B156" i="218"/>
  <c r="G86" i="216"/>
  <c r="G247" i="216"/>
  <c r="G248" i="216"/>
  <c r="G267" i="216"/>
  <c r="G46" i="216"/>
  <c r="F46" i="216"/>
  <c r="F113" i="216"/>
  <c r="F87" i="216"/>
  <c r="F247" i="216"/>
  <c r="F248" i="216"/>
  <c r="F267" i="216"/>
  <c r="B245" i="216"/>
  <c r="C245" i="216"/>
  <c r="D245" i="216"/>
  <c r="E245" i="216"/>
  <c r="F245" i="216"/>
  <c r="G245" i="216"/>
  <c r="C86" i="216"/>
  <c r="E267" i="216"/>
  <c r="D286" i="216"/>
  <c r="D290" i="216"/>
  <c r="F272" i="216"/>
  <c r="G272" i="216"/>
  <c r="G293" i="216"/>
  <c r="D291" i="216"/>
  <c r="D267" i="216"/>
  <c r="C267" i="216"/>
  <c r="D86" i="216"/>
  <c r="E86" i="216"/>
  <c r="F86" i="216"/>
  <c r="G286" i="216"/>
  <c r="C286" i="216"/>
  <c r="E286" i="216"/>
  <c r="F286" i="216"/>
  <c r="B286" i="216"/>
  <c r="B86" i="216"/>
  <c r="B46" i="216"/>
  <c r="C70" i="215"/>
  <c r="F169" i="215"/>
  <c r="F70" i="215"/>
  <c r="F35" i="215"/>
  <c r="E35" i="215"/>
  <c r="D219" i="215"/>
  <c r="C35" i="215"/>
  <c r="B267" i="216"/>
  <c r="G240" i="216"/>
  <c r="F240" i="216"/>
  <c r="E240" i="216"/>
  <c r="D240" i="216"/>
  <c r="C240" i="216"/>
  <c r="B240" i="216"/>
  <c r="E230" i="216"/>
  <c r="D230" i="216"/>
  <c r="C230" i="216"/>
  <c r="B230" i="216"/>
  <c r="G225" i="216"/>
  <c r="F225" i="216"/>
  <c r="E225" i="216"/>
  <c r="D225" i="216"/>
  <c r="C225" i="216"/>
  <c r="B225" i="216"/>
  <c r="G220" i="216"/>
  <c r="F220" i="216"/>
  <c r="E220" i="216"/>
  <c r="D220" i="216"/>
  <c r="C220" i="216"/>
  <c r="B220" i="216"/>
  <c r="G209" i="216"/>
  <c r="F209" i="216"/>
  <c r="E209" i="216"/>
  <c r="D209" i="216"/>
  <c r="C209" i="216"/>
  <c r="B209" i="216"/>
  <c r="G196" i="216"/>
  <c r="F196" i="216"/>
  <c r="E196" i="216"/>
  <c r="D196" i="216"/>
  <c r="C196" i="216"/>
  <c r="B196" i="216"/>
  <c r="G170" i="216"/>
  <c r="F170" i="216"/>
  <c r="E170" i="216"/>
  <c r="D170" i="216"/>
  <c r="C170" i="216"/>
  <c r="B170" i="216"/>
  <c r="G166" i="216"/>
  <c r="F166" i="216"/>
  <c r="E166" i="216"/>
  <c r="D166" i="216"/>
  <c r="C166" i="216"/>
  <c r="B166" i="216"/>
  <c r="G159" i="216"/>
  <c r="F159" i="216"/>
  <c r="E159" i="216"/>
  <c r="D159" i="216"/>
  <c r="C159" i="216"/>
  <c r="B159" i="216"/>
  <c r="G152" i="216"/>
  <c r="F152" i="216"/>
  <c r="E152" i="216"/>
  <c r="D152" i="216"/>
  <c r="C152" i="216"/>
  <c r="B152" i="216"/>
  <c r="G145" i="216"/>
  <c r="F145" i="216"/>
  <c r="E145" i="216"/>
  <c r="D145" i="216"/>
  <c r="C145" i="216"/>
  <c r="B145" i="216"/>
  <c r="G130" i="216"/>
  <c r="F130" i="216"/>
  <c r="E130" i="216"/>
  <c r="D130" i="216"/>
  <c r="C130" i="216"/>
  <c r="B130" i="216"/>
  <c r="E113" i="216"/>
  <c r="D113" i="216"/>
  <c r="C113" i="216"/>
  <c r="B113" i="216"/>
  <c r="C46" i="216"/>
  <c r="G17" i="216"/>
  <c r="G18" i="216"/>
  <c r="F17" i="216"/>
  <c r="F18" i="216"/>
  <c r="E17" i="216"/>
  <c r="E18" i="216"/>
  <c r="E46" i="216"/>
  <c r="D17" i="216"/>
  <c r="D18" i="216"/>
  <c r="D46" i="216"/>
  <c r="C17" i="216"/>
  <c r="C18" i="216"/>
  <c r="B17" i="216"/>
  <c r="B18" i="216"/>
  <c r="F293" i="216"/>
  <c r="C171" i="216"/>
  <c r="C48" i="216"/>
  <c r="D171" i="216"/>
  <c r="D87" i="216"/>
  <c r="D247" i="216"/>
  <c r="D248" i="216"/>
  <c r="D272" i="216"/>
  <c r="D293" i="216"/>
  <c r="E87" i="216"/>
  <c r="E247" i="216"/>
  <c r="E248" i="216"/>
  <c r="E272" i="216"/>
  <c r="E293" i="216"/>
  <c r="G171" i="216"/>
  <c r="G48" i="216"/>
  <c r="E171" i="216"/>
  <c r="E48" i="216"/>
  <c r="F171" i="216"/>
  <c r="F48" i="216"/>
  <c r="B171" i="216"/>
  <c r="B48" i="216"/>
  <c r="C247" i="216"/>
  <c r="C272" i="216"/>
  <c r="C293" i="216"/>
  <c r="E219" i="215"/>
  <c r="F219" i="215"/>
  <c r="C219" i="215"/>
  <c r="D35" i="215"/>
  <c r="D205" i="215"/>
  <c r="E205" i="215"/>
  <c r="F205" i="215"/>
  <c r="C205" i="215"/>
  <c r="D200" i="215"/>
  <c r="E200" i="215"/>
  <c r="F200" i="215"/>
  <c r="C200" i="215"/>
  <c r="C185" i="215"/>
  <c r="D185" i="215"/>
  <c r="E185" i="215"/>
  <c r="F185" i="215"/>
  <c r="D190" i="215"/>
  <c r="E190" i="215"/>
  <c r="F190" i="215"/>
  <c r="C190" i="215"/>
  <c r="D180" i="215"/>
  <c r="E180" i="215"/>
  <c r="F180" i="215"/>
  <c r="C180" i="215"/>
  <c r="D169" i="215"/>
  <c r="E169" i="215"/>
  <c r="C169" i="215"/>
  <c r="D154" i="215"/>
  <c r="E154" i="215"/>
  <c r="F154" i="215"/>
  <c r="C154" i="215"/>
  <c r="D150" i="215"/>
  <c r="E150" i="215"/>
  <c r="F150" i="215"/>
  <c r="C150" i="215"/>
  <c r="C143" i="215"/>
  <c r="D143" i="215"/>
  <c r="C136" i="215"/>
  <c r="D136" i="215"/>
  <c r="E136" i="215"/>
  <c r="F136" i="215"/>
  <c r="E143" i="215"/>
  <c r="F143" i="215"/>
  <c r="D129" i="215"/>
  <c r="E129" i="215"/>
  <c r="F129" i="215"/>
  <c r="C129" i="215"/>
  <c r="C114" i="215"/>
  <c r="D114" i="215"/>
  <c r="E114" i="215"/>
  <c r="F114" i="215"/>
  <c r="C97" i="215"/>
  <c r="D97" i="215"/>
  <c r="E97" i="215"/>
  <c r="F97" i="215"/>
  <c r="D70" i="215"/>
  <c r="E70" i="215"/>
  <c r="B70" i="215"/>
  <c r="B35" i="215"/>
  <c r="C17" i="215"/>
  <c r="C18" i="215"/>
  <c r="D17" i="215"/>
  <c r="D18" i="215"/>
  <c r="E17" i="215"/>
  <c r="E18" i="215"/>
  <c r="F17" i="215"/>
  <c r="F18" i="215"/>
  <c r="B223" i="215"/>
  <c r="B219" i="215"/>
  <c r="B205" i="215"/>
  <c r="B200" i="215"/>
  <c r="B190" i="215"/>
  <c r="B180" i="215"/>
  <c r="B169" i="215"/>
  <c r="B154" i="215"/>
  <c r="B150" i="215"/>
  <c r="B143" i="215"/>
  <c r="B136" i="215"/>
  <c r="B129" i="215"/>
  <c r="B114" i="215"/>
  <c r="B97" i="215"/>
  <c r="B17" i="215"/>
  <c r="B18" i="215"/>
  <c r="B254" i="213"/>
  <c r="B241" i="213"/>
  <c r="B218" i="213"/>
  <c r="B213" i="213"/>
  <c r="B208" i="213"/>
  <c r="B198" i="213"/>
  <c r="B184" i="213"/>
  <c r="B175" i="213"/>
  <c r="B168" i="213"/>
  <c r="B162" i="213"/>
  <c r="B155" i="213"/>
  <c r="B140" i="213"/>
  <c r="B124" i="213"/>
  <c r="B95" i="213"/>
  <c r="B51" i="213"/>
  <c r="B96" i="213"/>
  <c r="E242" i="212"/>
  <c r="C242" i="212"/>
  <c r="E208" i="212"/>
  <c r="C208" i="212"/>
  <c r="C196" i="212"/>
  <c r="C209" i="212"/>
  <c r="E196" i="212"/>
  <c r="E183" i="212"/>
  <c r="C183" i="212"/>
  <c r="C171" i="212"/>
  <c r="C184" i="212"/>
  <c r="E171" i="212"/>
  <c r="E151" i="212"/>
  <c r="E127" i="212"/>
  <c r="E152" i="212"/>
  <c r="C151" i="212"/>
  <c r="C127" i="212"/>
  <c r="C152" i="212"/>
  <c r="E104" i="212"/>
  <c r="C104" i="212"/>
  <c r="C85" i="212"/>
  <c r="E85" i="212"/>
  <c r="E37" i="212"/>
  <c r="C37" i="212"/>
  <c r="B336" i="211"/>
  <c r="E336" i="211"/>
  <c r="E340" i="211"/>
  <c r="B340" i="211"/>
  <c r="C335" i="211"/>
  <c r="D335" i="211"/>
  <c r="E335" i="211"/>
  <c r="F335" i="211"/>
  <c r="G335" i="211"/>
  <c r="H335" i="211"/>
  <c r="I335" i="211"/>
  <c r="J335" i="211"/>
  <c r="K335" i="211"/>
  <c r="L335" i="211"/>
  <c r="G284" i="211"/>
  <c r="H284" i="211"/>
  <c r="I284" i="211"/>
  <c r="J284" i="211"/>
  <c r="K284" i="211"/>
  <c r="L284" i="211"/>
  <c r="F284" i="211"/>
  <c r="C276" i="211"/>
  <c r="C277" i="211"/>
  <c r="C278" i="211"/>
  <c r="C279" i="211"/>
  <c r="C280" i="211"/>
  <c r="C336" i="211"/>
  <c r="C340" i="211"/>
  <c r="D276" i="211"/>
  <c r="D277" i="211"/>
  <c r="D278" i="211"/>
  <c r="D279" i="211"/>
  <c r="D280" i="211"/>
  <c r="D336" i="211"/>
  <c r="E276" i="211"/>
  <c r="F276" i="211"/>
  <c r="G276" i="211"/>
  <c r="G277" i="211"/>
  <c r="G278" i="211"/>
  <c r="G279" i="211"/>
  <c r="H276" i="211"/>
  <c r="H277" i="211"/>
  <c r="H278" i="211"/>
  <c r="H279" i="211"/>
  <c r="I276" i="211"/>
  <c r="J276" i="211"/>
  <c r="K276" i="211"/>
  <c r="K277" i="211"/>
  <c r="K278" i="211"/>
  <c r="K279" i="211"/>
  <c r="L276" i="211"/>
  <c r="L277" i="211"/>
  <c r="L278" i="211"/>
  <c r="E277" i="211"/>
  <c r="E278" i="211"/>
  <c r="E279" i="211"/>
  <c r="E280" i="211"/>
  <c r="F277" i="211"/>
  <c r="F278" i="211"/>
  <c r="F279" i="211"/>
  <c r="F280" i="211"/>
  <c r="F336" i="211"/>
  <c r="F340" i="211"/>
  <c r="I277" i="211"/>
  <c r="I278" i="211"/>
  <c r="I279" i="211"/>
  <c r="J277" i="211"/>
  <c r="J278" i="211"/>
  <c r="J279" i="211"/>
  <c r="D263" i="211"/>
  <c r="E263" i="211"/>
  <c r="F263" i="211"/>
  <c r="G263" i="211"/>
  <c r="H263" i="211"/>
  <c r="I263" i="211"/>
  <c r="J263" i="211"/>
  <c r="K263" i="211"/>
  <c r="L263" i="211"/>
  <c r="C263" i="211"/>
  <c r="D247" i="211"/>
  <c r="E247" i="211"/>
  <c r="F247" i="211"/>
  <c r="G247" i="211"/>
  <c r="H247" i="211"/>
  <c r="I247" i="211"/>
  <c r="J247" i="211"/>
  <c r="K247" i="211"/>
  <c r="L247" i="211"/>
  <c r="C247" i="211"/>
  <c r="C246" i="211"/>
  <c r="D246" i="211"/>
  <c r="E246" i="211"/>
  <c r="F246" i="211"/>
  <c r="G246" i="211"/>
  <c r="H246" i="211"/>
  <c r="I246" i="211"/>
  <c r="J246" i="211"/>
  <c r="K246" i="211"/>
  <c r="L246" i="211"/>
  <c r="H225" i="211"/>
  <c r="I225" i="211"/>
  <c r="J225" i="211"/>
  <c r="K225" i="211"/>
  <c r="L225" i="211"/>
  <c r="D225" i="211"/>
  <c r="E225" i="211"/>
  <c r="F225" i="211"/>
  <c r="G225" i="211"/>
  <c r="C225" i="211"/>
  <c r="C204" i="211"/>
  <c r="D204" i="211"/>
  <c r="E204" i="211"/>
  <c r="F204" i="211"/>
  <c r="H204" i="211"/>
  <c r="I204" i="211"/>
  <c r="J204" i="211"/>
  <c r="K204" i="211"/>
  <c r="L204" i="211"/>
  <c r="G204" i="211"/>
  <c r="D203" i="211"/>
  <c r="E203" i="211"/>
  <c r="F203" i="211"/>
  <c r="G203" i="211"/>
  <c r="H203" i="211"/>
  <c r="I203" i="211"/>
  <c r="J203" i="211"/>
  <c r="K203" i="211"/>
  <c r="L203" i="211"/>
  <c r="C203" i="211"/>
  <c r="C175" i="211"/>
  <c r="D175" i="211"/>
  <c r="E175" i="211"/>
  <c r="F175" i="211"/>
  <c r="G175" i="211"/>
  <c r="H175" i="211"/>
  <c r="I175" i="211"/>
  <c r="J175" i="211"/>
  <c r="K175" i="211"/>
  <c r="L175" i="211"/>
  <c r="H148" i="211"/>
  <c r="I148" i="211"/>
  <c r="J148" i="211"/>
  <c r="D148" i="211"/>
  <c r="E148" i="211"/>
  <c r="F148" i="211"/>
  <c r="G148" i="211"/>
  <c r="C148" i="211"/>
  <c r="C117" i="211"/>
  <c r="D117" i="211"/>
  <c r="E117" i="211"/>
  <c r="F117" i="211"/>
  <c r="G117" i="211"/>
  <c r="H117" i="211"/>
  <c r="I117" i="211"/>
  <c r="J117" i="211"/>
  <c r="K117" i="211"/>
  <c r="L117" i="211"/>
  <c r="K53" i="211"/>
  <c r="J53" i="211"/>
  <c r="I53" i="211"/>
  <c r="H53" i="211"/>
  <c r="G53" i="211"/>
  <c r="F53" i="211"/>
  <c r="E53" i="211"/>
  <c r="B53" i="211"/>
  <c r="C53" i="211"/>
  <c r="D53" i="211"/>
  <c r="B335" i="211"/>
  <c r="B276" i="211"/>
  <c r="B263" i="211"/>
  <c r="B246" i="211"/>
  <c r="B247" i="211"/>
  <c r="B225" i="211"/>
  <c r="B203" i="211"/>
  <c r="B175" i="211"/>
  <c r="B204" i="211"/>
  <c r="B148" i="211"/>
  <c r="B117" i="211"/>
  <c r="E201" i="210"/>
  <c r="E163" i="210"/>
  <c r="D201" i="210"/>
  <c r="C201" i="210"/>
  <c r="C202" i="210"/>
  <c r="C28" i="210"/>
  <c r="D129" i="210"/>
  <c r="D28" i="210"/>
  <c r="E28" i="210"/>
  <c r="C86" i="210"/>
  <c r="D86" i="210"/>
  <c r="E86" i="210"/>
  <c r="C100" i="210"/>
  <c r="D100" i="210"/>
  <c r="E100" i="210"/>
  <c r="C129" i="210"/>
  <c r="E129" i="210"/>
  <c r="C147" i="210"/>
  <c r="D147" i="210"/>
  <c r="E147" i="210"/>
  <c r="C163" i="210"/>
  <c r="D163" i="210"/>
  <c r="C176" i="210"/>
  <c r="D176" i="210"/>
  <c r="E176" i="210"/>
  <c r="E177" i="210"/>
  <c r="C189" i="210"/>
  <c r="D189" i="210"/>
  <c r="E189" i="210"/>
  <c r="F206" i="210"/>
  <c r="F208" i="210"/>
  <c r="F209" i="210"/>
  <c r="C254" i="210"/>
  <c r="D254" i="210"/>
  <c r="E254" i="210"/>
  <c r="B189" i="210"/>
  <c r="B201" i="210"/>
  <c r="B129" i="210"/>
  <c r="B254" i="210"/>
  <c r="B163" i="210"/>
  <c r="B176" i="210"/>
  <c r="B147" i="210"/>
  <c r="B100" i="210"/>
  <c r="B86" i="210"/>
  <c r="B28" i="210"/>
  <c r="B221" i="209"/>
  <c r="B219" i="209"/>
  <c r="B170" i="209"/>
  <c r="B150" i="209"/>
  <c r="B125" i="209"/>
  <c r="B81" i="209"/>
  <c r="B67" i="209"/>
  <c r="B248" i="205"/>
  <c r="B292" i="205"/>
  <c r="B282" i="205"/>
  <c r="B267" i="205"/>
  <c r="B243" i="205"/>
  <c r="B227" i="205"/>
  <c r="B221" i="205"/>
  <c r="B200" i="205"/>
  <c r="B179" i="205"/>
  <c r="B163" i="205"/>
  <c r="B150" i="205"/>
  <c r="B129" i="205"/>
  <c r="B109" i="205"/>
  <c r="B99" i="205"/>
  <c r="B80" i="205"/>
  <c r="B61" i="205"/>
  <c r="B54" i="205"/>
  <c r="B40" i="205"/>
  <c r="B14" i="205"/>
  <c r="E243" i="205"/>
  <c r="D292" i="205"/>
  <c r="E292" i="205"/>
  <c r="D282" i="205"/>
  <c r="E282" i="205"/>
  <c r="D267" i="205"/>
  <c r="E267" i="205"/>
  <c r="D248" i="205"/>
  <c r="E248" i="205"/>
  <c r="D243" i="205"/>
  <c r="D227" i="205"/>
  <c r="E227" i="205"/>
  <c r="D221" i="205"/>
  <c r="E221" i="205"/>
  <c r="D200" i="205"/>
  <c r="E200" i="205"/>
  <c r="D179" i="205"/>
  <c r="E179" i="205"/>
  <c r="D163" i="205"/>
  <c r="E163" i="205"/>
  <c r="D150" i="205"/>
  <c r="E150" i="205"/>
  <c r="D129" i="205"/>
  <c r="E129" i="205"/>
  <c r="D109" i="205"/>
  <c r="E109" i="205"/>
  <c r="D99" i="205"/>
  <c r="E99" i="205"/>
  <c r="D80" i="205"/>
  <c r="E80" i="205"/>
  <c r="D61" i="205"/>
  <c r="E61" i="205"/>
  <c r="D54" i="205"/>
  <c r="E54" i="205"/>
  <c r="D40" i="205"/>
  <c r="E40" i="205"/>
  <c r="D14" i="205"/>
  <c r="E14" i="205"/>
  <c r="C292" i="205"/>
  <c r="C282" i="205"/>
  <c r="C267" i="205"/>
  <c r="C248" i="205"/>
  <c r="C227" i="205"/>
  <c r="C221" i="205"/>
  <c r="C200" i="205"/>
  <c r="C179" i="205"/>
  <c r="C163" i="205"/>
  <c r="C150" i="205"/>
  <c r="C129" i="205"/>
  <c r="C109" i="205"/>
  <c r="C99" i="205"/>
  <c r="C80" i="205"/>
  <c r="C61" i="205"/>
  <c r="C54" i="205"/>
  <c r="C40" i="205"/>
  <c r="C14" i="205"/>
  <c r="B239" i="209"/>
  <c r="J280" i="211"/>
  <c r="J336" i="211"/>
  <c r="J340" i="211"/>
  <c r="H280" i="211"/>
  <c r="H336" i="211"/>
  <c r="H340" i="211"/>
  <c r="I280" i="211"/>
  <c r="I336" i="211"/>
  <c r="I340" i="211"/>
  <c r="G280" i="211"/>
  <c r="G336" i="211"/>
  <c r="G340" i="211"/>
  <c r="E155" i="215"/>
  <c r="D155" i="215"/>
  <c r="D37" i="215"/>
  <c r="D207" i="215"/>
  <c r="D226" i="215"/>
  <c r="F155" i="215"/>
  <c r="F37" i="215"/>
  <c r="E37" i="215"/>
  <c r="E207" i="215"/>
  <c r="E226" i="215"/>
  <c r="C155" i="215"/>
  <c r="C37" i="215"/>
  <c r="C207" i="215"/>
  <c r="C226" i="215"/>
  <c r="B155" i="215"/>
  <c r="B37" i="215"/>
  <c r="B207" i="215"/>
  <c r="B220" i="213"/>
  <c r="B221" i="213"/>
  <c r="B242" i="213"/>
  <c r="B256" i="213"/>
  <c r="C210" i="212"/>
  <c r="C211" i="212"/>
  <c r="C212" i="212"/>
  <c r="C244" i="212"/>
  <c r="E184" i="212"/>
  <c r="E209" i="212"/>
  <c r="K280" i="211"/>
  <c r="K336" i="211"/>
  <c r="K340" i="211"/>
  <c r="B277" i="211"/>
  <c r="B278" i="211"/>
  <c r="B279" i="211"/>
  <c r="B280" i="211"/>
  <c r="D177" i="210"/>
  <c r="D255" i="210"/>
  <c r="B148" i="210"/>
  <c r="E202" i="210"/>
  <c r="E148" i="210"/>
  <c r="E205" i="210"/>
  <c r="E207" i="210"/>
  <c r="E209" i="210"/>
  <c r="C101" i="210"/>
  <c r="C177" i="210"/>
  <c r="C148" i="210"/>
  <c r="D101" i="210"/>
  <c r="E101" i="210"/>
  <c r="D148" i="210"/>
  <c r="B177" i="210"/>
  <c r="B202" i="210"/>
  <c r="B206" i="210"/>
  <c r="B208" i="210"/>
  <c r="B101" i="210"/>
  <c r="B241" i="205"/>
  <c r="B265" i="205"/>
  <c r="B198" i="205"/>
  <c r="B108" i="205"/>
  <c r="B13" i="205"/>
  <c r="C13" i="205"/>
  <c r="E265" i="205"/>
  <c r="C198" i="205"/>
  <c r="E241" i="205"/>
  <c r="E108" i="205"/>
  <c r="D265" i="205"/>
  <c r="D241" i="205"/>
  <c r="E198" i="205"/>
  <c r="C108" i="205"/>
  <c r="D108" i="205"/>
  <c r="E13" i="205"/>
  <c r="D13" i="205"/>
  <c r="C243" i="205"/>
  <c r="D198" i="205"/>
  <c r="D196" i="205"/>
  <c r="B33" i="204"/>
  <c r="B27" i="204"/>
  <c r="B11" i="204"/>
  <c r="B18" i="204"/>
  <c r="B294" i="203"/>
  <c r="B284" i="203"/>
  <c r="B269" i="203"/>
  <c r="B227" i="203"/>
  <c r="B221" i="203"/>
  <c r="B200" i="203"/>
  <c r="B179" i="203"/>
  <c r="B163" i="203"/>
  <c r="B150" i="203"/>
  <c r="B129" i="203"/>
  <c r="B109" i="203"/>
  <c r="B99" i="203"/>
  <c r="B80" i="203"/>
  <c r="B61" i="203"/>
  <c r="B54" i="203"/>
  <c r="B40" i="203"/>
  <c r="B14" i="203"/>
  <c r="B250" i="203"/>
  <c r="B244" i="203"/>
  <c r="B41" i="202"/>
  <c r="B26" i="202"/>
  <c r="C378" i="199"/>
  <c r="D378" i="199"/>
  <c r="B38" i="199"/>
  <c r="B343" i="199"/>
  <c r="E104" i="199"/>
  <c r="E59" i="199"/>
  <c r="D104" i="199"/>
  <c r="C104" i="199"/>
  <c r="B104" i="199"/>
  <c r="B97" i="199"/>
  <c r="B78" i="199"/>
  <c r="B28" i="199"/>
  <c r="C28" i="199"/>
  <c r="D28" i="199"/>
  <c r="E28" i="199"/>
  <c r="E196" i="205"/>
  <c r="B196" i="205"/>
  <c r="E210" i="212"/>
  <c r="E211" i="212"/>
  <c r="E212" i="212"/>
  <c r="E244" i="212"/>
  <c r="E255" i="210"/>
  <c r="E262" i="210"/>
  <c r="C205" i="210"/>
  <c r="C207" i="210"/>
  <c r="C209" i="210"/>
  <c r="C255" i="210"/>
  <c r="C262" i="210"/>
  <c r="D262" i="210"/>
  <c r="B209" i="210"/>
  <c r="B12" i="205"/>
  <c r="E12" i="205"/>
  <c r="E11" i="205"/>
  <c r="D12" i="205"/>
  <c r="D11" i="205"/>
  <c r="C265" i="205"/>
  <c r="C241" i="205"/>
  <c r="B10" i="204"/>
  <c r="B25" i="204"/>
  <c r="B242" i="203"/>
  <c r="B198" i="203"/>
  <c r="B108" i="203"/>
  <c r="B13" i="203"/>
  <c r="B267" i="203"/>
  <c r="B34" i="202"/>
  <c r="B12" i="202"/>
  <c r="B11" i="202"/>
  <c r="B10" i="202"/>
  <c r="B100" i="199"/>
  <c r="B61" i="199"/>
  <c r="B205" i="199"/>
  <c r="B236" i="199"/>
  <c r="B14" i="199"/>
  <c r="B186" i="199"/>
  <c r="B109" i="199"/>
  <c r="B56" i="199"/>
  <c r="B225" i="199"/>
  <c r="B215" i="199"/>
  <c r="B117" i="199"/>
  <c r="B29" i="199"/>
  <c r="B51" i="199"/>
  <c r="B158" i="199"/>
  <c r="B153" i="199"/>
  <c r="B151" i="199"/>
  <c r="B240" i="199"/>
  <c r="B252" i="199"/>
  <c r="B231" i="199"/>
  <c r="E345" i="199"/>
  <c r="E359" i="199"/>
  <c r="D345" i="199"/>
  <c r="D359" i="199"/>
  <c r="C359" i="199"/>
  <c r="C345" i="199"/>
  <c r="B299" i="199"/>
  <c r="B359" i="199"/>
  <c r="B274" i="199"/>
  <c r="B345" i="199"/>
  <c r="B320" i="199"/>
  <c r="B11" i="205"/>
  <c r="B255" i="210"/>
  <c r="B262" i="210"/>
  <c r="C196" i="205"/>
  <c r="B12" i="203"/>
  <c r="B196" i="203"/>
  <c r="B107" i="199"/>
  <c r="B27" i="199"/>
  <c r="B213" i="199"/>
  <c r="B272" i="199"/>
  <c r="B11" i="203"/>
  <c r="B301" i="203"/>
  <c r="B81" i="199"/>
  <c r="B49" i="199"/>
  <c r="B47" i="199"/>
  <c r="B13" i="199"/>
  <c r="B12" i="199"/>
  <c r="B11" i="199"/>
  <c r="B579" i="199"/>
  <c r="F207" i="215"/>
  <c r="F226" i="215"/>
  <c r="B247" i="216"/>
  <c r="B272" i="216"/>
  <c r="B293" i="216"/>
  <c r="D834" i="221" l="1"/>
  <c r="F404" i="221"/>
  <c r="F402" i="221" s="1"/>
  <c r="F834" i="221" s="1"/>
</calcChain>
</file>

<file path=xl/comments1.xml><?xml version="1.0" encoding="utf-8"?>
<comments xmlns="http://schemas.openxmlformats.org/spreadsheetml/2006/main">
  <authors>
    <author>Perla</author>
  </authors>
  <commentList>
    <comment ref="D211" authorId="0" shapeId="0">
      <text>
        <r>
          <rPr>
            <b/>
            <sz val="9"/>
            <color indexed="81"/>
            <rFont val="Tahoma"/>
            <family val="2"/>
          </rPr>
          <t>Perla:</t>
        </r>
        <r>
          <rPr>
            <sz val="9"/>
            <color indexed="81"/>
            <rFont val="Tahoma"/>
            <family val="2"/>
          </rPr>
          <t xml:space="preserve">
Checar esta celda y la siguiente en el docummento original.</t>
        </r>
      </text>
    </comment>
  </commentList>
</comments>
</file>

<file path=xl/sharedStrings.xml><?xml version="1.0" encoding="utf-8"?>
<sst xmlns="http://schemas.openxmlformats.org/spreadsheetml/2006/main" count="6364" uniqueCount="2982">
  <si>
    <t>Intereses</t>
  </si>
  <si>
    <t>Fianzas Judiciales</t>
  </si>
  <si>
    <t xml:space="preserve">Fondo Fidelidad </t>
  </si>
  <si>
    <t>.</t>
  </si>
  <si>
    <t>CONCEPTOS</t>
  </si>
  <si>
    <t xml:space="preserve">DENOMINACIÓN </t>
  </si>
  <si>
    <t xml:space="preserve"> </t>
  </si>
  <si>
    <t>Denominación</t>
  </si>
  <si>
    <t>PRESUPUESTO INICIAL DEL GOBIERNO CENTRAL</t>
  </si>
  <si>
    <t>INGRESOS</t>
  </si>
  <si>
    <t>Valores en RD$</t>
  </si>
  <si>
    <t>AÑO 1935</t>
  </si>
  <si>
    <t>AÑO 1947</t>
  </si>
  <si>
    <t xml:space="preserve">CONCEPTOS </t>
  </si>
  <si>
    <t>AÑO 1934</t>
  </si>
  <si>
    <t>6. Varios</t>
  </si>
  <si>
    <t xml:space="preserve">Inmigración </t>
  </si>
  <si>
    <t>1. Importación</t>
  </si>
  <si>
    <t>Aranceles</t>
  </si>
  <si>
    <t>2. Exportación</t>
  </si>
  <si>
    <t>3. Producción</t>
  </si>
  <si>
    <t>Cervezas</t>
  </si>
  <si>
    <t>Vinos</t>
  </si>
  <si>
    <t>Fósforo</t>
  </si>
  <si>
    <t>4. Ventas</t>
  </si>
  <si>
    <t>5. Varios</t>
  </si>
  <si>
    <t>A) Tasas</t>
  </si>
  <si>
    <t>Sellos Liga Dominicana Contra el Cáncer</t>
  </si>
  <si>
    <t>3. Varios</t>
  </si>
  <si>
    <t>Utilidades Lotería Nacional</t>
  </si>
  <si>
    <t>2. Multas</t>
  </si>
  <si>
    <t>Multas Salud Pública</t>
  </si>
  <si>
    <t>Misceláneos</t>
  </si>
  <si>
    <t>Aporte Instituto Estabilización de Precios</t>
  </si>
  <si>
    <t xml:space="preserve">A) Impuestos </t>
  </si>
  <si>
    <t xml:space="preserve">Impuestos </t>
  </si>
  <si>
    <t>Tasas</t>
  </si>
  <si>
    <t>Construcción de Hoteles Nacionales, S. A.</t>
  </si>
  <si>
    <t>Rosario Dominicana, S. A.</t>
  </si>
  <si>
    <t>Ahorro de la Dirección General Servicios Tecnológicos</t>
  </si>
  <si>
    <t>Reembolsos</t>
  </si>
  <si>
    <t xml:space="preserve">Ventas de Sellos Colegio de Abogados </t>
  </si>
  <si>
    <t>Alquiler Parqueo la Atarazana</t>
  </si>
  <si>
    <t>Aportes Falcombridge</t>
  </si>
  <si>
    <t>Convenio Dominico-Japones</t>
  </si>
  <si>
    <t>17-0239</t>
  </si>
  <si>
    <t>Aportes Extraordinarios</t>
  </si>
  <si>
    <t>AÑO 1967</t>
  </si>
  <si>
    <t>DENOMINACIÓN</t>
  </si>
  <si>
    <t xml:space="preserve">ANUCIOS ESTACIONES RADIODIFUSORAS </t>
  </si>
  <si>
    <t>AÑO 1968</t>
  </si>
  <si>
    <t>AÑO 1973</t>
  </si>
  <si>
    <t>AÑO 1974</t>
  </si>
  <si>
    <t>AÑO 1975</t>
  </si>
  <si>
    <t>B) Tasas</t>
  </si>
  <si>
    <t/>
  </si>
  <si>
    <t>Impuesto Ley 854</t>
  </si>
  <si>
    <t xml:space="preserve">10% Cobro Mesura Catastrales </t>
  </si>
  <si>
    <t>Rentas Aduaneras</t>
  </si>
  <si>
    <t>Sub-Total Aduanas</t>
  </si>
  <si>
    <t>Total Aduanas</t>
  </si>
  <si>
    <t>Impuesto Acueducto (Tonelaje)</t>
  </si>
  <si>
    <t>Arrendamientos</t>
  </si>
  <si>
    <t>Impuesto Derechos Consulares</t>
  </si>
  <si>
    <t>Multas Aduanera</t>
  </si>
  <si>
    <t>Otros Impuestos</t>
  </si>
  <si>
    <t xml:space="preserve">Impuesto Alcohol </t>
  </si>
  <si>
    <t>Impuesto Cerveza</t>
  </si>
  <si>
    <t xml:space="preserve">Impuesto Documentos </t>
  </si>
  <si>
    <t>Impuesto Seguros</t>
  </si>
  <si>
    <t xml:space="preserve">Rentas Internas </t>
  </si>
  <si>
    <t>Impuesto Harinas</t>
  </si>
  <si>
    <t xml:space="preserve">Impuesto Cigarrillos </t>
  </si>
  <si>
    <t xml:space="preserve">Impuesto Cigarros </t>
  </si>
  <si>
    <t xml:space="preserve">Impuesto Melazas </t>
  </si>
  <si>
    <t xml:space="preserve">Impuesto Oficialato Civil </t>
  </si>
  <si>
    <t>Impuesto Vinos</t>
  </si>
  <si>
    <t>Maderas Aserradas</t>
  </si>
  <si>
    <t>Rentas Internas</t>
  </si>
  <si>
    <t>Envejecimiento Licores</t>
  </si>
  <si>
    <t>Impuesto Café</t>
  </si>
  <si>
    <t>Licencias</t>
  </si>
  <si>
    <t>Patentes</t>
  </si>
  <si>
    <t>Patentes Exportaciones</t>
  </si>
  <si>
    <t>Licencia Ventas Drogas</t>
  </si>
  <si>
    <t>Total Licencias</t>
  </si>
  <si>
    <t>Derechos Consulares Exterior</t>
  </si>
  <si>
    <t>Seguro Terrenos Registrados</t>
  </si>
  <si>
    <t>Multas Tribunales</t>
  </si>
  <si>
    <t>Multas Ley Carreteras</t>
  </si>
  <si>
    <t>Multas Ley Patentes</t>
  </si>
  <si>
    <t>Multas Diversas</t>
  </si>
  <si>
    <t>Venta Propiedad Sobrante</t>
  </si>
  <si>
    <t>Alquileres Bienes Inmuebles</t>
  </si>
  <si>
    <t>Total Arrendamientos</t>
  </si>
  <si>
    <t xml:space="preserve">Diversos </t>
  </si>
  <si>
    <t xml:space="preserve">Mensuras Catastrales </t>
  </si>
  <si>
    <t>Fondo Escolar Municipal</t>
  </si>
  <si>
    <t>Fondo Fidelidad</t>
  </si>
  <si>
    <t>Documentos</t>
  </si>
  <si>
    <t xml:space="preserve">Total Ingresos Diversos </t>
  </si>
  <si>
    <t>Reembolso Intercambio Bultos Postales</t>
  </si>
  <si>
    <t>Venta Producto Granja San Rafael</t>
  </si>
  <si>
    <t>Total Otros Impuestos</t>
  </si>
  <si>
    <t>Total Impuesto</t>
  </si>
  <si>
    <t>Rentas Diversas</t>
  </si>
  <si>
    <t>Permisos Uso Aguas</t>
  </si>
  <si>
    <t>Permiso Concurso Propaganda Comercial</t>
  </si>
  <si>
    <t xml:space="preserve">Derechos Servicios Judiciales </t>
  </si>
  <si>
    <t>Recargo Impuesto Sucesoral</t>
  </si>
  <si>
    <t>Total Impuestos Diversos</t>
  </si>
  <si>
    <t>Honorarios Oficiales</t>
  </si>
  <si>
    <t>Registro Civil</t>
  </si>
  <si>
    <t>Sellos Documentos</t>
  </si>
  <si>
    <t>Total Honorarios Oficiales</t>
  </si>
  <si>
    <t>Liga Municipal Dominicana</t>
  </si>
  <si>
    <t>Sellos Semipostales (Hospital Tuberculosos)</t>
  </si>
  <si>
    <t>Beneficio Salinas Nacionales</t>
  </si>
  <si>
    <t>Por Derechos Consulares Ley 634-34</t>
  </si>
  <si>
    <t>Por Arancel</t>
  </si>
  <si>
    <t>Por Tejidos</t>
  </si>
  <si>
    <t>Por Documentos Aduaneros Ley 227-31</t>
  </si>
  <si>
    <t>Por Patente Ley 1309-46</t>
  </si>
  <si>
    <t>Impuesto Especial Diesel Oil Ley 1767-48</t>
  </si>
  <si>
    <t>Por Carnes Ley 1233-46</t>
  </si>
  <si>
    <t>Por Frijoles Ley 1233-46</t>
  </si>
  <si>
    <t>Alcoholes Ley 949</t>
  </si>
  <si>
    <t>Bay-Rum 20%</t>
  </si>
  <si>
    <t>Por Melazas Ley 424-41</t>
  </si>
  <si>
    <t>Ventas Bebidas Gaseosas</t>
  </si>
  <si>
    <t>Recargo Acueductos</t>
  </si>
  <si>
    <t>Total General</t>
  </si>
  <si>
    <t>Por Registro Patentizados</t>
  </si>
  <si>
    <t>Impuestos Unificados (Ley 2397)</t>
  </si>
  <si>
    <t>Arrendamiento Hotel Jaragua</t>
  </si>
  <si>
    <t>Arrendamiento Casino Hotel Jaragua</t>
  </si>
  <si>
    <t>Sostenimiento Campaña Garrapatizida</t>
  </si>
  <si>
    <t>Impuesto Unificados Ley 2397</t>
  </si>
  <si>
    <t>Impuesto Unificados Ley 3580</t>
  </si>
  <si>
    <t>Ventas Estampillas Cigarrillos</t>
  </si>
  <si>
    <t>Sellos Documentos Consulares</t>
  </si>
  <si>
    <t>Varios</t>
  </si>
  <si>
    <t>Total Varios</t>
  </si>
  <si>
    <t>Producto Venta Acueductos</t>
  </si>
  <si>
    <t>Ingresos Extraordinarios</t>
  </si>
  <si>
    <t xml:space="preserve">Derechos Consulares </t>
  </si>
  <si>
    <t>Sub-Total</t>
  </si>
  <si>
    <t>Impuesto Especial Diesel Oil Ley 319</t>
  </si>
  <si>
    <t>Madera Bruto Labrada</t>
  </si>
  <si>
    <t>Total Consumo</t>
  </si>
  <si>
    <t>Total Renta Ordinaria</t>
  </si>
  <si>
    <t>Venta Madera Confiscada</t>
  </si>
  <si>
    <t>A) Aduanas</t>
  </si>
  <si>
    <t>Ingresos</t>
  </si>
  <si>
    <t xml:space="preserve">12% Impuesto Adicional </t>
  </si>
  <si>
    <t>I. Ingresos Tributarios</t>
  </si>
  <si>
    <t>A) Impuestos Directos</t>
  </si>
  <si>
    <t>3% Impuesto Adicional</t>
  </si>
  <si>
    <t>Recargo Sucesoral</t>
  </si>
  <si>
    <t>Impuesto Adicional Expedición Matrículas Automóviles Privados</t>
  </si>
  <si>
    <t>Servicios Judiciales</t>
  </si>
  <si>
    <t>Recargo Transcripción Tardía (10%)</t>
  </si>
  <si>
    <t>Instalación Estaciones Radioeléctricas</t>
  </si>
  <si>
    <t xml:space="preserve">Certificados Inscripción Ventas Narcóticas </t>
  </si>
  <si>
    <t>Recargo Inmigración</t>
  </si>
  <si>
    <t>B) Impuestos Indirectos</t>
  </si>
  <si>
    <t>20% Suministro Combustibles</t>
  </si>
  <si>
    <t>Impuestos Unificados</t>
  </si>
  <si>
    <t>20% Ad-Valorem</t>
  </si>
  <si>
    <t>Impuesto Único Diesel Oil</t>
  </si>
  <si>
    <t>Impuesto Adicional Gasolina</t>
  </si>
  <si>
    <t>Impuesto Único (Máquinas Industriales)</t>
  </si>
  <si>
    <t>Impuesto Adicional Automóviles</t>
  </si>
  <si>
    <t>Azúcar Ley 1140</t>
  </si>
  <si>
    <t>Impuesto Exportación Guineo</t>
  </si>
  <si>
    <t>Azúcar Ley No. 32</t>
  </si>
  <si>
    <t>Mercancías Exportación (7%)</t>
  </si>
  <si>
    <t>Azúcar (Cuota Adicional)</t>
  </si>
  <si>
    <t>5% Venta Bruta Zona Franca</t>
  </si>
  <si>
    <t>Impuesto Adicional Cigarrillos</t>
  </si>
  <si>
    <t>Otras Fuentes Derogadas</t>
  </si>
  <si>
    <t>Venta Madera Aserrada</t>
  </si>
  <si>
    <t>Impuesto Especial Bebidas Alcohólicas</t>
  </si>
  <si>
    <t>Mercancías Producción 7%</t>
  </si>
  <si>
    <t>Impuesto Ley Forestal</t>
  </si>
  <si>
    <t>Derechos Consulares</t>
  </si>
  <si>
    <t>12% Impuesto Adicional</t>
  </si>
  <si>
    <t>Ii. Ingresos No Tributarios</t>
  </si>
  <si>
    <t>Sellos Postales Aéreos Exterior</t>
  </si>
  <si>
    <t>Sellos Año Campaña Educación</t>
  </si>
  <si>
    <t>Servicios Radiotelefónicos</t>
  </si>
  <si>
    <t>2. Servicios Portuarios</t>
  </si>
  <si>
    <t>Venta Gaceta Oficial</t>
  </si>
  <si>
    <t>2. Dominio Comercial</t>
  </si>
  <si>
    <t>Arrendamiento Bienes Inmuebles</t>
  </si>
  <si>
    <t>C) Otros Ingresos No Tributarios</t>
  </si>
  <si>
    <t>Reliquidación Aceite Banco Agrícola</t>
  </si>
  <si>
    <t>Multas Carreteras</t>
  </si>
  <si>
    <t>Multas Patentes</t>
  </si>
  <si>
    <t>Multas Ley Forestal</t>
  </si>
  <si>
    <t>Multas Violación Aviación Civil</t>
  </si>
  <si>
    <t>Ingresos Misceláneos Ley 6106</t>
  </si>
  <si>
    <t>A) Recursos Externos</t>
  </si>
  <si>
    <t>B) Recursos Internos</t>
  </si>
  <si>
    <t>5. Inversión Financiera</t>
  </si>
  <si>
    <t>Total Ingresos Fiscales (A + B)</t>
  </si>
  <si>
    <t>Impuesto Adicional Cerveza</t>
  </si>
  <si>
    <t>A. Ingresos Ordinarios</t>
  </si>
  <si>
    <t>I) Impuestos Arancelarios</t>
  </si>
  <si>
    <t>4.Tasas Judiciales</t>
  </si>
  <si>
    <t>6.Otras Tasas</t>
  </si>
  <si>
    <t>D)Otros Ingresos No Tributarios</t>
  </si>
  <si>
    <t>Recursos Internos</t>
  </si>
  <si>
    <t>Ingresos Ordinarios</t>
  </si>
  <si>
    <t>Ingresos Tributarios</t>
  </si>
  <si>
    <t>Impuesto Estampilla Fósforos</t>
  </si>
  <si>
    <t>Impuestos Arancelarios</t>
  </si>
  <si>
    <t xml:space="preserve">Impuesto Único Diesel Oil </t>
  </si>
  <si>
    <t>Tasas Judiciales</t>
  </si>
  <si>
    <t>Otras Tasas</t>
  </si>
  <si>
    <t>Ingresos No Tributarios</t>
  </si>
  <si>
    <t>50% Exportación Yacimientos Mineros</t>
  </si>
  <si>
    <t>Expedición Carnet Agente Marino</t>
  </si>
  <si>
    <t>Otros Ingresos No Tributarios</t>
  </si>
  <si>
    <t>Multas Violación Ley Aviación Civil</t>
  </si>
  <si>
    <t>10% Fondo Especial Ley 250</t>
  </si>
  <si>
    <t>Kfw-Dom-15.0M</t>
  </si>
  <si>
    <t>Kreditastait Fur Wiederautbau-Kfw-</t>
  </si>
  <si>
    <t>2949-Do-</t>
  </si>
  <si>
    <t>Otros Recursos Internos</t>
  </si>
  <si>
    <t>Aid/517-0171/Cbi</t>
  </si>
  <si>
    <t>Aid-517-0145-21</t>
  </si>
  <si>
    <t>Aid-517-0145-19</t>
  </si>
  <si>
    <t>Aid-517-0144 Proyecto Mini-Hidro</t>
  </si>
  <si>
    <t>Aid-936-5807</t>
  </si>
  <si>
    <t>Cee</t>
  </si>
  <si>
    <t>Devolución, Intereses Deuda Externa</t>
  </si>
  <si>
    <t xml:space="preserve">Total Ingresos Fiscales </t>
  </si>
  <si>
    <t>Recursos Externos</t>
  </si>
  <si>
    <t>Para el Fondo 1462</t>
  </si>
  <si>
    <t>Para el Fondo 1534</t>
  </si>
  <si>
    <t>Pago Anual Venta Hotel el Embajador</t>
  </si>
  <si>
    <t>Derechos de Puerto</t>
  </si>
  <si>
    <t>Impuesto Ley de Carreteras</t>
  </si>
  <si>
    <t>Licencia Porte de Armas de Fuego</t>
  </si>
  <si>
    <t>Duplicado de Patentes</t>
  </si>
  <si>
    <t>Licencia Compañía de Seguro</t>
  </si>
  <si>
    <t>Licencia de Inmigración (Ley No. 85 Entrada de Judíos)</t>
  </si>
  <si>
    <t>Permisos de Pesca</t>
  </si>
  <si>
    <t>Certificado de Buena Salud</t>
  </si>
  <si>
    <t>Registro de Minas</t>
  </si>
  <si>
    <t>Multas Fiscal de Higiene</t>
  </si>
  <si>
    <t>Recargo Ley de Patentes</t>
  </si>
  <si>
    <t>Ventas de Servicios</t>
  </si>
  <si>
    <t>Total Ventas de Servicios</t>
  </si>
  <si>
    <t>Servicio Privado de Hospitales</t>
  </si>
  <si>
    <t>Sellos de Correo</t>
  </si>
  <si>
    <t>Apartado de Correos</t>
  </si>
  <si>
    <t>Servicio de Radio</t>
  </si>
  <si>
    <t>Acueducto de Azua (Arrendamiento)</t>
  </si>
  <si>
    <t>Acueducto de Santo Domingo</t>
  </si>
  <si>
    <t>Servicio de Radios</t>
  </si>
  <si>
    <t>Ingresos No Procedentes de Rentas</t>
  </si>
  <si>
    <t>Total No Procedentes de Rentas</t>
  </si>
  <si>
    <t>Acueducto de Ciudad Trujillo</t>
  </si>
  <si>
    <t>Beneficio Neto Banco de Reservas</t>
  </si>
  <si>
    <t>A/C de Aduanas</t>
  </si>
  <si>
    <t>Primas Compañía de Seguro</t>
  </si>
  <si>
    <t xml:space="preserve">Arrendamiento de Casas Mejoramiento Social </t>
  </si>
  <si>
    <t>Total de Rentas Derecho Privado</t>
  </si>
  <si>
    <t>Por Duplicados de Patentes Comerciales Ley 1309-46</t>
  </si>
  <si>
    <t>Licencia Porte de Armas de Fuego Ley 392-43</t>
  </si>
  <si>
    <t>Por Ventas de Formularios Ley 520-41</t>
  </si>
  <si>
    <t>Venta de Gaceta Oficial</t>
  </si>
  <si>
    <t>Venta de Publicaciones Oficiales</t>
  </si>
  <si>
    <t>Recibo de Alquiler de Casas Ley 1692-48</t>
  </si>
  <si>
    <t>Por Derechos de Puerto Ley 1084-46</t>
  </si>
  <si>
    <t>80% Envejecimiento de Licores</t>
  </si>
  <si>
    <t>Por Ventas Condicionales de Inmuebles Ley 596-41</t>
  </si>
  <si>
    <t xml:space="preserve">Por Venta de Efectos de Naufragios Ley 538-33 </t>
  </si>
  <si>
    <t>Venta de Formularios</t>
  </si>
  <si>
    <t>1% Venta Planillas de Quinielas</t>
  </si>
  <si>
    <t>Por Ventas Condicionales de Muebles</t>
  </si>
  <si>
    <t xml:space="preserve">Por Venta de Propiedad Sobrante </t>
  </si>
  <si>
    <t>Duplicado de Patente Comerciales</t>
  </si>
  <si>
    <t xml:space="preserve">Ventas de Sellos de Correos </t>
  </si>
  <si>
    <t>Venta Tarjeta de Turismo</t>
  </si>
  <si>
    <t>Ingresos de Derecho Privado</t>
  </si>
  <si>
    <t>Tránsito de Vehículos</t>
  </si>
  <si>
    <t>Duplicado de Patentes Comerciales</t>
  </si>
  <si>
    <t>Registro de Títulos</t>
  </si>
  <si>
    <t>Permisos Venta de Medicinas</t>
  </si>
  <si>
    <t>Patentes de Invención</t>
  </si>
  <si>
    <t>Marcas de Fábrica</t>
  </si>
  <si>
    <t>Registro de Patentizados</t>
  </si>
  <si>
    <t>Recargos Licencias P/Manejar Vehículos de Motor</t>
  </si>
  <si>
    <t>Impuesto Cédula Personal de Identidad</t>
  </si>
  <si>
    <t>Recargo Cédula Personal de Identidad</t>
  </si>
  <si>
    <t>Venta de Tarjetas de Turismo</t>
  </si>
  <si>
    <t>Naturalización de Extranjeros</t>
  </si>
  <si>
    <t>Remanentes de Liquidación de Fianzas (Misceláneos)</t>
  </si>
  <si>
    <t>Documentos de Aduana</t>
  </si>
  <si>
    <t>Patentes de Exportación</t>
  </si>
  <si>
    <t>Remanente de Liquidación de Fianzas (Misceláneos)</t>
  </si>
  <si>
    <t>Consumo de Alcoholes</t>
  </si>
  <si>
    <t>Estampillas de Cigarrillos</t>
  </si>
  <si>
    <t>Espectáculos Públicos (Incluyendo Parques de Diversión)</t>
  </si>
  <si>
    <t>Intercambio de Bultos Postales</t>
  </si>
  <si>
    <t>Apartados de Correo</t>
  </si>
  <si>
    <t>Emisión de Sellos Postales</t>
  </si>
  <si>
    <t>Arrimo de Carga</t>
  </si>
  <si>
    <t>Derechos de Puertos (Importación)</t>
  </si>
  <si>
    <t>Derechos de Puertos (Exportación)</t>
  </si>
  <si>
    <t>Costo de Mensuras Catastrales (Incluye Servicio de Inspección)</t>
  </si>
  <si>
    <t>B) Ingresos de Derecho Privado</t>
  </si>
  <si>
    <t>Compensación Construcción Oleoducto Puerto de Haina</t>
  </si>
  <si>
    <t>Ingresos Derivados de Propiedades Confiscadas</t>
  </si>
  <si>
    <t>1. Emisión de Bonos</t>
  </si>
  <si>
    <t>3. Venta de Activos</t>
  </si>
  <si>
    <t>Venta de Activos</t>
  </si>
  <si>
    <t>Mercancías de Producción 7%</t>
  </si>
  <si>
    <t>Arancel de Aduanas</t>
  </si>
  <si>
    <t>Remanentes Liquidación de Fianzas</t>
  </si>
  <si>
    <t>Impuestos de Almacenaje de Mercancías</t>
  </si>
  <si>
    <t>Remanentes de Liquidación de Fianzas</t>
  </si>
  <si>
    <t>Duplicados de Patentes</t>
  </si>
  <si>
    <t>Pago de Peajes</t>
  </si>
  <si>
    <t>Sellos de Correos</t>
  </si>
  <si>
    <t>Tarjetas de Turismo (Visas)</t>
  </si>
  <si>
    <t>Cédula Personal de Identidad</t>
  </si>
  <si>
    <t>Venta de Formularios (Incluye Certificados Médicos)</t>
  </si>
  <si>
    <t>Arrendamiento de Bienes Inmuebles</t>
  </si>
  <si>
    <t>Venta de Servicios Técnicos</t>
  </si>
  <si>
    <t>Venta de Boletos Funicular de Puerto Plata</t>
  </si>
  <si>
    <t>Venta de Pasajes Minibuses Transporte Colectivo</t>
  </si>
  <si>
    <t>Venta de Productos Finca Vicente Noble</t>
  </si>
  <si>
    <t>Venta de Productos Proyecto Manzanillo</t>
  </si>
  <si>
    <t>Venta de Tomates Proyecto Manzanillo</t>
  </si>
  <si>
    <t>Venta de Chatarra</t>
  </si>
  <si>
    <t>Venta Medicamento de Promese</t>
  </si>
  <si>
    <t>40% Producción de Cemento</t>
  </si>
  <si>
    <t>Aid-517-0126 Manejo de Recursos Naturales</t>
  </si>
  <si>
    <t>Confiscación de Pólizas de Seguros</t>
  </si>
  <si>
    <t>Por Utilidades de la Planta de Cemento</t>
  </si>
  <si>
    <t>Venta de la Gaceta Oficial</t>
  </si>
  <si>
    <t>Venta de Boletos Minitrenes la Caleta</t>
  </si>
  <si>
    <t>Venta de Ejemplares de Planos de la Ciudad de Santo Domingo</t>
  </si>
  <si>
    <t>Aportes de la Rosario Dominicana Según Contrato D/F 15-2-79</t>
  </si>
  <si>
    <t>Aportes de la Refinería Dominicana de Petróleo (Utilidades)</t>
  </si>
  <si>
    <t>Aporte de Banco Nacional de la Vivienda (Dividendos)</t>
  </si>
  <si>
    <t>Servicio Sanidad Municipal</t>
  </si>
  <si>
    <t>Reembolso Servicio Radio-Telegráfico</t>
  </si>
  <si>
    <t>4% Gastos de Receptoría</t>
  </si>
  <si>
    <t xml:space="preserve">Arrendamiento Lotería Nacional </t>
  </si>
  <si>
    <t>Arrendamiento Destilería Universal</t>
  </si>
  <si>
    <t>Cuota Entidad Bancaría</t>
  </si>
  <si>
    <t>Ingresos de Reforma Agraría</t>
  </si>
  <si>
    <t>10% Ingresos Compañías de Teléfono</t>
  </si>
  <si>
    <t>1. Dominio Territoríal</t>
  </si>
  <si>
    <t>Consumo Interno (Aceites) Diferencía Banco Agrícola</t>
  </si>
  <si>
    <t>Recargo Plusvalía Propiedad Pida</t>
  </si>
  <si>
    <t>2.Tasas Portuarías</t>
  </si>
  <si>
    <t>Tasas Portuarías</t>
  </si>
  <si>
    <t>Asignación Lanchaje</t>
  </si>
  <si>
    <t>Impuesto Inmigración</t>
  </si>
  <si>
    <t>Patentes Importación</t>
  </si>
  <si>
    <t>Patente de Invención</t>
  </si>
  <si>
    <t>Derecho de Naturalización</t>
  </si>
  <si>
    <t>Derechos Instalación Laboratorios</t>
  </si>
  <si>
    <t>Impuesto Maderas Exportación</t>
  </si>
  <si>
    <t xml:space="preserve">Impuesto Exportación de Melazas </t>
  </si>
  <si>
    <t>Recargo Transcripción Tardía</t>
  </si>
  <si>
    <t xml:space="preserve">6% Exportación de Oro </t>
  </si>
  <si>
    <t>Por Patentes de Invención Ley 4994-11</t>
  </si>
  <si>
    <t>Inmigración (Venta Tarjeta de Turismo)</t>
  </si>
  <si>
    <t>Por Inmigración</t>
  </si>
  <si>
    <t>Por Inspección de Cemento Ley 1141-36</t>
  </si>
  <si>
    <t>Total Importación</t>
  </si>
  <si>
    <t>Total Exportación</t>
  </si>
  <si>
    <t>Recargo Transcripción Tardía 10%</t>
  </si>
  <si>
    <t>Recargo Declaración Tardía Uso de Agua</t>
  </si>
  <si>
    <t>Infracción Legislación Obrera</t>
  </si>
  <si>
    <t>Venta Bono Liga Municipal Dominicana (Adquisición Acueducto)</t>
  </si>
  <si>
    <t xml:space="preserve"> Impuesto de Reexportación Ley 4546</t>
  </si>
  <si>
    <t>Confiscación de Fondo</t>
  </si>
  <si>
    <t>Ingresos Reforestación</t>
  </si>
  <si>
    <t>Venta Condiciónal de Inmuebles (Urbanización Mata Hambre)</t>
  </si>
  <si>
    <t>Contribución de Ideal Dominicana S.A</t>
  </si>
  <si>
    <t>Construcción Presa de Sabaneta</t>
  </si>
  <si>
    <t>Convenio de Donación Aid-517-0130</t>
  </si>
  <si>
    <t>Fondo Noruego de Preinversión</t>
  </si>
  <si>
    <t xml:space="preserve"> Donación Aid-517-0171-Cbi</t>
  </si>
  <si>
    <t xml:space="preserve">Donación Dhs-12 Ops-Oms </t>
  </si>
  <si>
    <t>Donación Dej-42950 Gts</t>
  </si>
  <si>
    <t>Impuesto sobre Harinas</t>
  </si>
  <si>
    <t>Impuesto sobre Arroz</t>
  </si>
  <si>
    <t>Impuesto sobre Cargas Etc.</t>
  </si>
  <si>
    <t>Impuesto sobre Documentos Aduaneros</t>
  </si>
  <si>
    <t>Impuesto sobre Cemento</t>
  </si>
  <si>
    <t>Impuesto sobre Arroz Descascarado</t>
  </si>
  <si>
    <t>Impuestos sobre la Propiedad</t>
  </si>
  <si>
    <t>Impuesto sobre la Propiedad Urbana</t>
  </si>
  <si>
    <t>Primas sobre Valores Declarados</t>
  </si>
  <si>
    <t>Impuesto sobre Premios de Lotería</t>
  </si>
  <si>
    <t>Impuesto sobre Azucar</t>
  </si>
  <si>
    <t>Impuesto sobre Sellos Licores</t>
  </si>
  <si>
    <t>Impuesto sobre Arroz Ley 445</t>
  </si>
  <si>
    <t>Impuesto sobre Industralización Carnes (50%)</t>
  </si>
  <si>
    <t>Impuesto sobre la Exportación de Yeso 6%</t>
  </si>
  <si>
    <t>Impuesto sobre la Exportación de Madera</t>
  </si>
  <si>
    <t>Impuesto sobre el Cacao Exportación</t>
  </si>
  <si>
    <t xml:space="preserve">Por 1% sobre Propaganda Comisión de Rifas Gratuitas Ley 557-41 </t>
  </si>
  <si>
    <t>Impuesto sobre la Renta</t>
  </si>
  <si>
    <t>Impuestos sobre Maderas Aserradas</t>
  </si>
  <si>
    <t>Por Sellos sobre Documentos Ley 306-43</t>
  </si>
  <si>
    <t>Impuesto sobre Beneficios (Anticipo)</t>
  </si>
  <si>
    <t>Impuesto sobre Construcción</t>
  </si>
  <si>
    <t>Impuesto sobre Inquilinato</t>
  </si>
  <si>
    <t>Impuesto sobre Consumo Interno</t>
  </si>
  <si>
    <t>Recargo sobre Inquilinato</t>
  </si>
  <si>
    <t>Recargo sobre el Arroz</t>
  </si>
  <si>
    <t>Recargo sobre Impuesto sobre la Renta</t>
  </si>
  <si>
    <t>Recargo sobre Impuestos Varios</t>
  </si>
  <si>
    <t>Recargo Impuesto sobre la Renta</t>
  </si>
  <si>
    <t>Impuesto sobre Beneficios (En Liquidación)</t>
  </si>
  <si>
    <t>Recargo Impuesto sobre Beneficios</t>
  </si>
  <si>
    <t>Venta Sellos sobre Documentos</t>
  </si>
  <si>
    <t>Recargo sobre Equipaje</t>
  </si>
  <si>
    <t>Impuesto sobre Productos Lácteos</t>
  </si>
  <si>
    <t>10% sobre Patentes de Exportación</t>
  </si>
  <si>
    <t>Impuesto sobre Bebidas Gaseosas</t>
  </si>
  <si>
    <t>2% Recargo Impuesto sobre Madera</t>
  </si>
  <si>
    <t>Primas sobre Pólizas Compañías de Seguro</t>
  </si>
  <si>
    <t>Impuesto sobre Madera Importada</t>
  </si>
  <si>
    <t>Contribución sobre Contrato Zona Franca de la Romana</t>
  </si>
  <si>
    <t>Modificación Ley 4453 sobre Cobros Compulsivo</t>
  </si>
  <si>
    <t>Impuesto 20% sobre Beneficios Netos Casinos de Juegos</t>
  </si>
  <si>
    <t>10% Ad-Valorem sobre Artículos Exonerados</t>
  </si>
  <si>
    <t>Impuesto de Rd$2.00 sobre Declaración Tardía</t>
  </si>
  <si>
    <t>Impuesto sobre Derechos de Peaje</t>
  </si>
  <si>
    <t xml:space="preserve">A)Impuestos sobre el Patrimonio </t>
  </si>
  <si>
    <t>4)Impuestos sobre el Comercio Exterior</t>
  </si>
  <si>
    <t xml:space="preserve">Impuestos sobre el Patrimonio </t>
  </si>
  <si>
    <t>Impuesto sobre Vehículos (Placas)</t>
  </si>
  <si>
    <t>Impuesto sobre Traspaso de Vehículos de Motor</t>
  </si>
  <si>
    <t>Impuestos sobre Vegetales</t>
  </si>
  <si>
    <t>Impuestos sobre el Tabaco Manufacturado</t>
  </si>
  <si>
    <t>Impuesto sobre Vinos</t>
  </si>
  <si>
    <t>Impuestos sobre Otros Bienes de Consumo</t>
  </si>
  <si>
    <t>Impuestos sobre Transportes</t>
  </si>
  <si>
    <t>Impuestos sobre Otros Servicios</t>
  </si>
  <si>
    <t>Impuestos sobre el Comercio Exterior</t>
  </si>
  <si>
    <t>Impuestos sobre Productos Lácteos</t>
  </si>
  <si>
    <t>Impuestos sobre Madera Importada</t>
  </si>
  <si>
    <t>Impuesto (Sellos) sobre Manifiestos de Importación</t>
  </si>
  <si>
    <t>Impuestos 2% sobre Artículos Suntuarios (Decreto 340)</t>
  </si>
  <si>
    <t>Impuesto sobre Documentos de Aduanas</t>
  </si>
  <si>
    <t>Impuesto sobre Carga de Mercancías</t>
  </si>
  <si>
    <t>Impuestos sobre Ingresos Excesivos de la Exportación de Cacao</t>
  </si>
  <si>
    <t>Impuestos sobre la Tramitación de Documentos</t>
  </si>
  <si>
    <t>Tasas sobre Inmigración</t>
  </si>
  <si>
    <t>Recargo Tasas sobre Inmigración</t>
  </si>
  <si>
    <t>Contribución sobre Contrato Zona Franca la Romana</t>
  </si>
  <si>
    <t>Multas Violación Ley sobre Drogas Narcóticas</t>
  </si>
  <si>
    <t>Impuesto Alcohol y Gasolina Ley 949</t>
  </si>
  <si>
    <t>Impuesto Especial Alcohol y Gasolina Ley 949</t>
  </si>
  <si>
    <t>Multas y Recargos</t>
  </si>
  <si>
    <t>Total Multas y Recargos</t>
  </si>
  <si>
    <t>Venta de Gasolina, Aceite y Grasa</t>
  </si>
  <si>
    <t>Impuesto 2% y 5% sobre Premios de Lotería</t>
  </si>
  <si>
    <t>Certificado de Buena Salud y Buena Conducta</t>
  </si>
  <si>
    <t>Entrega y Almacenaje de Encomienda Postal</t>
  </si>
  <si>
    <t>Pago Intereses y Amortización Venta Acueducto Ciudad Trujillo</t>
  </si>
  <si>
    <t>Impuesto Unificados Ley 173 y 221</t>
  </si>
  <si>
    <t>Total Transmisión de Bienes y Negocios y Total Consumos</t>
  </si>
  <si>
    <t>4. Impuesto sobre Otros Actos y Contratos</t>
  </si>
  <si>
    <t>Rd$1.00 sobre Pasajes Aéreos y Marítimos (Isla Saona)</t>
  </si>
  <si>
    <t>Rd$1.00 sobre Pasajes Aéreos Exterior (Construcción y Mantenimiento Aeropuertos)</t>
  </si>
  <si>
    <t>Expedición y Renovación de Pasaportes</t>
  </si>
  <si>
    <t>Impuesto Único Ad-Valorem 10% y 15%</t>
  </si>
  <si>
    <t>Promoción Agrícola y Ganadera Ley 532 (1662)</t>
  </si>
  <si>
    <t>Melazas Ley No. 32 y 7207</t>
  </si>
  <si>
    <t>Estampillas de Control sobre Ron, Ginebra y Licores Dulces</t>
  </si>
  <si>
    <t>Venta de Formularios y Facturas Consulares</t>
  </si>
  <si>
    <t>Entrega y Almacenaje Encomienda Postales</t>
  </si>
  <si>
    <t>Transmisión Mensajes Telegráficos, Telefónicos y RadioTelegráficos</t>
  </si>
  <si>
    <t>Carga, Servicio de Muelle y Almacenaje (Exportación)</t>
  </si>
  <si>
    <t>1. Venta de Bienes y Servicios</t>
  </si>
  <si>
    <t>Prestación de Servicios Técnicos y Venta Semillas (Fomento Agropecuario)</t>
  </si>
  <si>
    <t>Recargo 1% y 2% Renta Neta Global Imponible</t>
  </si>
  <si>
    <t>Sellos Semipostales Pro-Adiestramiento Personal Correos y Telecomunicaciónes</t>
  </si>
  <si>
    <t>3)Impuestos Internos sobre Mercancías y Servicios</t>
  </si>
  <si>
    <t>3.Tasas de Marcas y Patentes</t>
  </si>
  <si>
    <t>Impuesto sobre la Inscripción y Duplicado de Matrícula Vehículo de Motor</t>
  </si>
  <si>
    <t>Impuestos Internos sobre Mercancías y Servicios</t>
  </si>
  <si>
    <t>Impuesto sobre Ron Ginebra y Licores Dulces</t>
  </si>
  <si>
    <t>Impuestos sobre Combustibles y Lubricantes</t>
  </si>
  <si>
    <t>Impuestos sobre Mercancías Liberadas y Exoneradas</t>
  </si>
  <si>
    <t>Impuestos sobre Azúcares y Mieles</t>
  </si>
  <si>
    <t>Impuestos sobre Beneficios Extraordinarios Exportación de Azúcares y Mieles</t>
  </si>
  <si>
    <t>Impuestos sobre Ingresos Extraordinarios de Café y Cacao</t>
  </si>
  <si>
    <t>Entrega y Almacenaje de Encomiendas Postales</t>
  </si>
  <si>
    <t>Transmisión de Mensajes Telefónicos, Telegráficos y RadioTelegráficos</t>
  </si>
  <si>
    <t>Arrimo y Manejo de Carga</t>
  </si>
  <si>
    <t>Tasas de Marcas y Patentes</t>
  </si>
  <si>
    <t>Impuesto Inspección al Cemento</t>
  </si>
  <si>
    <t>Intereses sobre Depósitos</t>
  </si>
  <si>
    <t>Ingresos Misceláneos</t>
  </si>
  <si>
    <t>Ingresos Misceláneos y Extraordinarios</t>
  </si>
  <si>
    <t>Impuestos Directos Misceláneos</t>
  </si>
  <si>
    <t>Ingresos Misceláneos Producción Ley 6106</t>
  </si>
  <si>
    <t>Impuestos</t>
  </si>
  <si>
    <t>Impuesto Bebidas Extranjeras</t>
  </si>
  <si>
    <t>Impuesto Fósforos</t>
  </si>
  <si>
    <t>Por Fósforos Ley 989-35</t>
  </si>
  <si>
    <t>Impuesto Carreteras Ley 438</t>
  </si>
  <si>
    <t>Impuesto Gasoil</t>
  </si>
  <si>
    <t>Impuesto Melazas</t>
  </si>
  <si>
    <t>Impuesto Oficialato Civil</t>
  </si>
  <si>
    <t>Impuesto sobre Salud y Vacunación</t>
  </si>
  <si>
    <t>Total Impuestos</t>
  </si>
  <si>
    <t>Multas Fiscal De Higiene</t>
  </si>
  <si>
    <t>Fondo Sanidad Municipal</t>
  </si>
  <si>
    <t>Sellos De Correo</t>
  </si>
  <si>
    <t>Conexión Cloacas</t>
  </si>
  <si>
    <t>Recargo 10% Impuesto Patentes (C.Comercio)</t>
  </si>
  <si>
    <t>Acueducto de Azua-Arrendamiento</t>
  </si>
  <si>
    <t>Certificados de Suficiencia</t>
  </si>
  <si>
    <t>Certificados Venta Drogas Narcóticas</t>
  </si>
  <si>
    <t>Registros Civiles</t>
  </si>
  <si>
    <t>Registros Marcas de Fábricas</t>
  </si>
  <si>
    <t>Derechos Inscripción y Exámenes Escuelas Normales</t>
  </si>
  <si>
    <t>Derechos Exámenes Escuelas Normales</t>
  </si>
  <si>
    <t>Deuda Atrasada Impuesto sobre la Propiedad</t>
  </si>
  <si>
    <t>Impuesto sobre Tejidos</t>
  </si>
  <si>
    <t>5% sobreEl Valor de Toda Obra de Construcción Pública Privada</t>
  </si>
  <si>
    <t>Recargo Uso del Agua</t>
  </si>
  <si>
    <t>Impuesto sobre la Propiedad Urbana 50% del Producido</t>
  </si>
  <si>
    <t>Por Explotación del Guano Ley 400-41</t>
  </si>
  <si>
    <t xml:space="preserve">Por Ventas de Bienes Inmuebles del Dominio Privado del Estado Ley 524-41 </t>
  </si>
  <si>
    <t>Total General Rentas del Estado</t>
  </si>
  <si>
    <t>Fomento del Guineo</t>
  </si>
  <si>
    <t>Total Bruto Rentas del Estado</t>
  </si>
  <si>
    <t>Administración de Fincas del Estado</t>
  </si>
  <si>
    <t>10% del Producto de la Venta de Boletos de Rifas de Casas</t>
  </si>
  <si>
    <t>Venta de Bienes Inmuebles y Terrenos del Dominio Privado del Estado</t>
  </si>
  <si>
    <t>Certif. de Crédito No. 110/270014-15-16 del Banco de Reservas de la República Dominicana</t>
  </si>
  <si>
    <t>1/2% sobre Beneficio Contratos Obras del Estado</t>
  </si>
  <si>
    <t>A)Venta de Servicios del Estado</t>
  </si>
  <si>
    <t>B)Venta de Mercancías del Estado</t>
  </si>
  <si>
    <t>20% del Cambio Comisión de Aduanas</t>
  </si>
  <si>
    <t>Venta de Servicios del Estado</t>
  </si>
  <si>
    <t>Venta de Mercancías del Estado</t>
  </si>
  <si>
    <t>Ventas Papel Oficial y Formularios</t>
  </si>
  <si>
    <t>Fondo Especial de Obras Públicas</t>
  </si>
  <si>
    <t>Ventas Públicas</t>
  </si>
  <si>
    <t>Conexión Cloacas, Cuenta Obras Públicas</t>
  </si>
  <si>
    <t>Ventas Públicas Subasta</t>
  </si>
  <si>
    <t>Concesiones Barca Río Higuamo</t>
  </si>
  <si>
    <t xml:space="preserve">Ingresos Misceláneos </t>
  </si>
  <si>
    <t xml:space="preserve">Anuncios Estaciones Radiodifusoras </t>
  </si>
  <si>
    <t>Sellos Postal Aéreo (Exterior)</t>
  </si>
  <si>
    <t>Sellos Postal Aéreo (Interior)</t>
  </si>
  <si>
    <t>Derechos de Expreso Aéreo</t>
  </si>
  <si>
    <t xml:space="preserve">Venta Servicios Aéreos Fuerzas Armadas </t>
  </si>
  <si>
    <t>Servicio de Telégrafos</t>
  </si>
  <si>
    <t>Impuesto sobre Cédula Personal de Identidad-Hombres</t>
  </si>
  <si>
    <t>Impuesto sobre Cédula Personal de Identidad-Mujeres</t>
  </si>
  <si>
    <t>Recargo Cédula Personal de Identidad-Hombres</t>
  </si>
  <si>
    <t>Impuesto sobre Cédula Personal de Identidad</t>
  </si>
  <si>
    <t>Permisos para Visitar Vapores</t>
  </si>
  <si>
    <t>Patentes para Ejercer el Comercio</t>
  </si>
  <si>
    <t>Impuesto Especial para Renovación y Expedición de Cédula Personal de Identidad</t>
  </si>
  <si>
    <t>Contribución Colectas Rifas para Campaña Antituberculosa</t>
  </si>
  <si>
    <t xml:space="preserve">Valores Cert. del Tesoro para Aumento Capital del Banco de Reservas </t>
  </si>
  <si>
    <t>Sellos para Certificados de Salud</t>
  </si>
  <si>
    <t>Permisos para Ventas Acumulativas</t>
  </si>
  <si>
    <t>Alcoholes para Envejecimiento de Licores</t>
  </si>
  <si>
    <t>Venta Sellos para Documentos Consulares</t>
  </si>
  <si>
    <t>Sellos Semipostales para Hospitales Antituberculosos</t>
  </si>
  <si>
    <t>Sellos Semipostales para la Defensa Civil</t>
  </si>
  <si>
    <t>5% Derechos Consulares para Caja de Auxilios</t>
  </si>
  <si>
    <t>Impuesto sobre Alcohol para Envejecimiento de Licores</t>
  </si>
  <si>
    <t>Sellos Semipostales para Hospital Antituberculoso</t>
  </si>
  <si>
    <t>Sellos Semipostales para Liga Dominicana Contra el Cáncer</t>
  </si>
  <si>
    <t>Sellos Semipostales para la Escuela Postal y Telegráfica</t>
  </si>
  <si>
    <t>Sellos Semipostales para Rehabilitación de Inválidos</t>
  </si>
  <si>
    <t>Sellos Semipostales para la Cruz Roja Dominicana</t>
  </si>
  <si>
    <t>Impuestos sobre Productos Medicinales para la Higiene Bucal (Ley 553)</t>
  </si>
  <si>
    <t>Permisos para Ventas de Medicina</t>
  </si>
  <si>
    <t>Certificados de Inscripción para Venta de Drogas</t>
  </si>
  <si>
    <t>Tasas para Expedición, Renovación de Pasaportes</t>
  </si>
  <si>
    <t>Venta de Sellos para Documentos Consulares</t>
  </si>
  <si>
    <t>Remanentes de Aportes del Estado, para Programa Desayuno Escolar y Materno Infantil</t>
  </si>
  <si>
    <t>Por Ganado en Pie Ley 1233-46</t>
  </si>
  <si>
    <t>Impuesto sobre Beneficios 80% y 20% en Liquidación</t>
  </si>
  <si>
    <t>20% Honorarios Médicos en Hospitales del Estado</t>
  </si>
  <si>
    <t>Impuesto 3% y 10% sobre Apuestas en Hipódromo</t>
  </si>
  <si>
    <t>Impuesto 10% Venta Fichas en Casino de Juego</t>
  </si>
  <si>
    <t>1 1/2% sobre Apuestas en Hipódromo</t>
  </si>
  <si>
    <t>Ganado en Pie</t>
  </si>
  <si>
    <t>Servicios Privados en Hospitales del Estado</t>
  </si>
  <si>
    <t>Permisos para Visitar Buques en Puertos Dominicanos</t>
  </si>
  <si>
    <t>Venta de Solares en la Ciudad de Santo Domingo</t>
  </si>
  <si>
    <t>Intereses Bonos en Tesorería</t>
  </si>
  <si>
    <t>Venta de Productos Cosechados en la Finca de Vicente Noble</t>
  </si>
  <si>
    <t>Impuesto sobre Honorarios Médicos en Hospitales del Estado</t>
  </si>
  <si>
    <t>Impuesto sobre la Inscripción en el Registro de Tierras</t>
  </si>
  <si>
    <t>Impuestos sobre Ventas de Boletos en Espectáculos Públicos</t>
  </si>
  <si>
    <t>Impuestos sobre Ventas de Boletos en Espectáculos Deportivos</t>
  </si>
  <si>
    <t>Fianzas Judiciales y Depósito en Consiganción</t>
  </si>
  <si>
    <t xml:space="preserve">Intereses sobre Depósito (Acueducto) </t>
  </si>
  <si>
    <t>Impuesto sobre Azúcar</t>
  </si>
  <si>
    <t>Impuesto Azúcar</t>
  </si>
  <si>
    <t>Impuesto Azúcar-Ley 771</t>
  </si>
  <si>
    <t>Por Azúcar Ley 1140-46</t>
  </si>
  <si>
    <t>Por Azúcar Ley 982-45</t>
  </si>
  <si>
    <t>Por Azúcar para Consumo Interno Ley 285-40</t>
  </si>
  <si>
    <t>Impuesto Especial sobre Azúcar</t>
  </si>
  <si>
    <t>Impuesto 10% sobre Azúcar y Mieles</t>
  </si>
  <si>
    <t>Impuesto 20% sobre Azúcar</t>
  </si>
  <si>
    <t>Impuesto 30% sobre Azúcar</t>
  </si>
  <si>
    <t>Prima sobre Constitución de Fianzas y Consignación de Valores</t>
  </si>
  <si>
    <t>Impuesto Servicios Públicos</t>
  </si>
  <si>
    <t>Licencia Inmigración</t>
  </si>
  <si>
    <t>Licencia para la Instalación Estación Radiodifusora</t>
  </si>
  <si>
    <t>Licencia Formación Compañías</t>
  </si>
  <si>
    <t>Licencia Tránsito de Carreteras</t>
  </si>
  <si>
    <t>Permisos Industriales y Farmacéuticos</t>
  </si>
  <si>
    <t>Derechos y Registros</t>
  </si>
  <si>
    <t>Registro Marcas de Fábricas</t>
  </si>
  <si>
    <t>Total Derechos y Registros</t>
  </si>
  <si>
    <t>Publicaciones del Gobierno (Gaceta Oficial)</t>
  </si>
  <si>
    <t>Ventas Papel y Formularios</t>
  </si>
  <si>
    <t>Ventas de Útiles</t>
  </si>
  <si>
    <t>Total Ventas de Útiles</t>
  </si>
  <si>
    <t>Servicio de Tránsito de Puentes</t>
  </si>
  <si>
    <t>Intereses Sobre Depósitos</t>
  </si>
  <si>
    <t>Oficialía Civil</t>
  </si>
  <si>
    <t>Impuestos sobre Sucesiones, Participaciones y Donaciones</t>
  </si>
  <si>
    <t>Servicio Público</t>
  </si>
  <si>
    <t>Impuestos sobre Concesiones Minas</t>
  </si>
  <si>
    <t>Análisis Laboratorio Nacional</t>
  </si>
  <si>
    <t>Ingresos por Servicios Productivos</t>
  </si>
  <si>
    <t>Total Ingresos por Servicios Productivos</t>
  </si>
  <si>
    <t>Acueductos</t>
  </si>
  <si>
    <t>Total Acueductos</t>
  </si>
  <si>
    <t xml:space="preserve">Cuenta Especial Obras Públicas </t>
  </si>
  <si>
    <t xml:space="preserve">Total Cuenta Especial Obras Públicas </t>
  </si>
  <si>
    <t>Telégrafos, Teléfonos y Radios</t>
  </si>
  <si>
    <t>Total Telégrafos, Teléfonos y Radios</t>
  </si>
  <si>
    <t>Sub-Total Ingresos por Rentas</t>
  </si>
  <si>
    <t>Fondo Municipal para Instituciones Benéficas</t>
  </si>
  <si>
    <t>Beneficio Acuñación Moneda Nacional</t>
  </si>
  <si>
    <t>Auxiliar Consular Exerior para Repatriación de Dominicanos</t>
  </si>
  <si>
    <t>Total Derechos y Licencias</t>
  </si>
  <si>
    <t>Impuesto Especial para la Expedición y Renovación de Licencias para Manejar Vehículos de Motor</t>
  </si>
  <si>
    <t>5. Permisos, Licencias y Certificados</t>
  </si>
  <si>
    <t>Licencias para Establecimientos Juegos de Azar</t>
  </si>
  <si>
    <t>Licencias para Manejar Vehículos de Motor</t>
  </si>
  <si>
    <t>Sellos de Rd$1.00 Expedición y Renovación Licencias P/Porte de Armas de Fuego</t>
  </si>
  <si>
    <t>5.Licencias y Permisos Varios</t>
  </si>
  <si>
    <t>Licencias y Permisos Varios</t>
  </si>
  <si>
    <t>Licencias para Portar Armas de Fuego</t>
  </si>
  <si>
    <t>6/8 del 1% sobre Exportaciones</t>
  </si>
  <si>
    <t>Licencia para Porte de Armas de Fuego</t>
  </si>
  <si>
    <t>Instalación de Laboratorios Industriales y Farmaceúticos</t>
  </si>
  <si>
    <t>Permisos para Instalación de Laboratorios Industriales y Farmaceúticos</t>
  </si>
  <si>
    <t>Contribución Zonas Francas Industriales</t>
  </si>
  <si>
    <t xml:space="preserve">Producto sobre Anuncios y Propagandas de Productos Farmacéuticos </t>
  </si>
  <si>
    <t>Inserción en la Gaceta Oficial de Documentos y Avisos</t>
  </si>
  <si>
    <t>Inserción en Gaceta Oficial de Documentos y Avisos</t>
  </si>
  <si>
    <t>Arrendamiento Lotería Nacional</t>
  </si>
  <si>
    <t>Impuesto Cigarrillos Fabricación Nacional</t>
  </si>
  <si>
    <t xml:space="preserve">Contribución Ayuntamientos Censo Nacional </t>
  </si>
  <si>
    <t>Total sobre Producción Nacional</t>
  </si>
  <si>
    <t>Por Venta de Arroz Produción Nacional Ley 514-44</t>
  </si>
  <si>
    <t>Por Beneficio en la Acuñación de Moneda Nacional Ley 1259-37</t>
  </si>
  <si>
    <t>Impuesto Especial Arroz Descascarado, para la Defensa Nacional</t>
  </si>
  <si>
    <t>10%, 5% y 3% sobre Premios Mayores de la Lotería Nacional</t>
  </si>
  <si>
    <t>Impuesto 5% sobre Sumas Comisión Hípica Nacional</t>
  </si>
  <si>
    <t>Utilidades Lotería Nacional (Construcción Casas para Sorteos)</t>
  </si>
  <si>
    <t>Certif. del Tesoro Nacional Serie 1986-B Decreto No. 2336/68</t>
  </si>
  <si>
    <t>Impuesto sobre Premios Mayores de la Lotería Nacional</t>
  </si>
  <si>
    <t>Certificado del Tesorero Nacional, Serie 1975-A</t>
  </si>
  <si>
    <t>Intereses sobre Bonos Tesorería Nacional, para Reforma Agraría, Serie 1987</t>
  </si>
  <si>
    <t>7% sobre Ingresos Compañía Dominicana de Teléfono</t>
  </si>
  <si>
    <t>Total Intereses, Primas y Descuentos</t>
  </si>
  <si>
    <t>Certificados de Buena Salud</t>
  </si>
  <si>
    <t>Sucesiones y Donciónes</t>
  </si>
  <si>
    <t>Total Rentas de Derecho Público</t>
  </si>
  <si>
    <t>Otros Ingresos de Derecho Público</t>
  </si>
  <si>
    <t>Concesiones y Contratos Explotación Yacimientos Mineros</t>
  </si>
  <si>
    <t>Total Ingreso por Rentas</t>
  </si>
  <si>
    <t>Subtotal Ingresos por Rentas</t>
  </si>
  <si>
    <t>Cuota de Propietarios por Construcción Canales de Riego</t>
  </si>
  <si>
    <t>Misceláneos por Todos Conceptos</t>
  </si>
  <si>
    <t>Regargo por Multa Ley Forestal</t>
  </si>
  <si>
    <t>Flota Mercante Dominicana, C. por A.</t>
  </si>
  <si>
    <t>Servicios Prestados por Diques y Buques de la Marina de Guerra</t>
  </si>
  <si>
    <t>Restitución de Valores por Armas Perdidas</t>
  </si>
  <si>
    <t>Impuestos sobre el Azúcar, Mercado Americano por Déficit de Otros Países</t>
  </si>
  <si>
    <t>Tasas por Concepto de Mensuras Catastrales</t>
  </si>
  <si>
    <t>Ingresos por Contratos y Concesiones de Exploración de Yacimientos Mineros</t>
  </si>
  <si>
    <t>Ingresos por Servicios Privados en Hospitales del Estado</t>
  </si>
  <si>
    <t>Ingresos por Permisos para Visitar Buques</t>
  </si>
  <si>
    <t>Ingresos por Arrendamiento de Propiedades Confiscadas</t>
  </si>
  <si>
    <t>Venta de Madera por la Dirección General de Foresta</t>
  </si>
  <si>
    <t>Recargos de Impuestos, por Mora</t>
  </si>
  <si>
    <t>Recargo por Mora Impuesto sobre la Renta</t>
  </si>
  <si>
    <t>Recargo por Mora Inscripción en el Registro de Tierras</t>
  </si>
  <si>
    <t>Intereses Devengados por Suma Depositada en Banco de Reservas por la Corporación de la Presa de Sabana Yegua</t>
  </si>
  <si>
    <t>Préstamo por Nutrición y Servicios Básicos de Salud</t>
  </si>
  <si>
    <t>Préstamo por Construcción y Mantenimiento de Escuelas y Capacitación de Profesores</t>
  </si>
  <si>
    <t>Préstamo por Reconstrucción Carretera Puente Camú San Francisco de Macorís</t>
  </si>
  <si>
    <t>Préstamo por Construcción de Clínicas Rurales</t>
  </si>
  <si>
    <t>Préstamo por Construcción y Equipamiento de Escuelas</t>
  </si>
  <si>
    <t>Préstamo por Expansión y Mejoramiento del Puerto de Haina</t>
  </si>
  <si>
    <t>Préstamo por Diseño de la Carretera Duarte</t>
  </si>
  <si>
    <t>Préstamo por Construcción Presa de Sabaneta</t>
  </si>
  <si>
    <t>Préstamo por Capacitación de Profesores</t>
  </si>
  <si>
    <t>Arrendamiento Teléfono Monte Cristi</t>
  </si>
  <si>
    <t>Energía Eléctrica</t>
  </si>
  <si>
    <t>Instituciones de Estaciones Radio Eléctricas</t>
  </si>
  <si>
    <t>Multas Seguro Social y Contrato de Trabajo</t>
  </si>
  <si>
    <t xml:space="preserve">Ventas Condicionales y Contratos de Administración de Hoteles del Estado </t>
  </si>
  <si>
    <t>1/2% Impuesto sobre Ventas Condicionales de Muebles</t>
  </si>
  <si>
    <t>Impuestos sobre Ventas Condicionales de Muebles</t>
  </si>
  <si>
    <t xml:space="preserve">Arrendamiento Parque de Diversiones, Casino Agua Luz, Etc. de la Feria de la Paz </t>
  </si>
  <si>
    <t>Utilidades Parciales del Banco Central</t>
  </si>
  <si>
    <t>Servicio de Mecanización Agrícola</t>
  </si>
  <si>
    <t>Impuesto sobre Pago Banco Agrícola sobre Consumo Interno</t>
  </si>
  <si>
    <t>Amortización e Intereses</t>
  </si>
  <si>
    <t>Bonos Redimidos e Intereses sobre Bonos Propiedad del Estado</t>
  </si>
  <si>
    <t>Utilidades del Banco de Crédito Agrícola e Industrial de la República Dominicana</t>
  </si>
  <si>
    <t>Impuesto sobre Consumo de Alcoholes para Industrialización</t>
  </si>
  <si>
    <t>Aporte de Fomento Industrial, Mercantil y Agrícola, C. por A. (Dividendos)</t>
  </si>
  <si>
    <t>Arrimo de Cargas por los Ferrocarriles Unidos Dominicanos</t>
  </si>
  <si>
    <t>5% sobre los Ingresos Brutos de la Corporación Dominicana de Electricidad</t>
  </si>
  <si>
    <t>Tasa de Almacenaje y Manejo de Carga en los Almacenes Oficiales de Zonas Francas</t>
  </si>
  <si>
    <t>Recargo sobre los Beneficios</t>
  </si>
  <si>
    <t>Recargo sobre Impuestos sobre los Beneficios</t>
  </si>
  <si>
    <t>Actos Intervenidos por los Registradores de Títulos</t>
  </si>
  <si>
    <t>Venta de Formularios (Incluye los Certificados Médicos y los Formularios F-49)</t>
  </si>
  <si>
    <t>Beneficios de los Servicios Tecnológicos</t>
  </si>
  <si>
    <t>Sellos de Rd$1.00 sobre los Manifiestos de Más de Rd$100.00</t>
  </si>
  <si>
    <t>Mini-Trenes Paseo de los Indios</t>
  </si>
  <si>
    <t>1.Impuestos sobre los Ingresos</t>
  </si>
  <si>
    <t>B)Impuestos Internos Especiales sobre los Servicios</t>
  </si>
  <si>
    <t>Impuestos sobre los Ingresos</t>
  </si>
  <si>
    <t>Impuesto sobre los Derechos Percibidos por los Oficiales del Estado Civil</t>
  </si>
  <si>
    <t>Impuesto sobre los Beneficios (Utilidades) de los Casinos de Juegos</t>
  </si>
  <si>
    <t>Impuestos sobre los Fósforos</t>
  </si>
  <si>
    <t>Impuestos Internos Especiales sobre los Servicios</t>
  </si>
  <si>
    <t>Impuesto sobre los Guineos</t>
  </si>
  <si>
    <t>Venta de Boletos Tren de Paseo de los Indios</t>
  </si>
  <si>
    <t>Aporte de los Talleres Cima, C. por A. (Dividendos)</t>
  </si>
  <si>
    <t>Aporte de Firmas Comerciales para el Comedor Modelo de Obreros</t>
  </si>
  <si>
    <t>Recargo por Mora Pago de Patentes Industriales y Comerciales</t>
  </si>
  <si>
    <t>Ventas Artículos y Animales de Granja del Estado</t>
  </si>
  <si>
    <t>Aportes Secretaríator Privado (Para Presa de Taveras)</t>
  </si>
  <si>
    <t>Producción de la Dirección General de Servicio Tecnológico de Secretaría de Estado de las Fuerzas Armadas</t>
  </si>
  <si>
    <t>A)Impuestos Internos Especiales sobre las Mercancías</t>
  </si>
  <si>
    <t>B) Impuestos sobre las Exportaciones</t>
  </si>
  <si>
    <t xml:space="preserve">Impuesto sobre las Apuestas Ganadas en el Hipódromo, 10% </t>
  </si>
  <si>
    <t>Impuestos Internos Especiales sobre las Mercancías</t>
  </si>
  <si>
    <t>Impuestos sobre las Ventas de Maderas Aserradas</t>
  </si>
  <si>
    <t>Impuesto sobre las Cervezas</t>
  </si>
  <si>
    <t>Impuestos sobre el Total de las Apuestas en el Hipódromo</t>
  </si>
  <si>
    <t>Impuestos sobre Premios de Pólizas de las Compañías de Seguros</t>
  </si>
  <si>
    <t>Impuestos sobre las Exportaciones</t>
  </si>
  <si>
    <t>Impuestos sobre las Exportaciones (6/8 del 1%)</t>
  </si>
  <si>
    <t>Impuesto sobre Ventas en Tiendas de las Zonas Francas</t>
  </si>
  <si>
    <t>Aporte de las Salas de Juego de Bingo</t>
  </si>
  <si>
    <t>Servicios Prestados por Diques y Buques Auxiliares del Estado Dominicano</t>
  </si>
  <si>
    <t>Ventas Misceláneas</t>
  </si>
  <si>
    <t>Misceláneas</t>
  </si>
  <si>
    <t>1. Impuestos sobre Ingresos, Beneficios o Rentas</t>
  </si>
  <si>
    <t>2. Impuestos sobre el Patrimonio Parcíal o Propiedad</t>
  </si>
  <si>
    <t>Madera en Bruto o Labrada</t>
  </si>
  <si>
    <t>Impuesto Especial para Expedición y Renovación de Matrículas para Vehículos de Fuerza Motriz</t>
  </si>
  <si>
    <t>Por Madera en Bruto o Labrada Ley 1550-38</t>
  </si>
  <si>
    <t>Por Oro Nativo o Viejo Ley 309-46</t>
  </si>
  <si>
    <t>Por Industrialización de Carnes Ley 289-43</t>
  </si>
  <si>
    <t>Por Misceláneas Ley 1113-29</t>
  </si>
  <si>
    <t>Costo de Mensura Catastral Efectuadas por el Estado a Favor de Terceros</t>
  </si>
  <si>
    <t>Recargo sobre Impuesto a la Madera</t>
  </si>
  <si>
    <t>Rd$ 0.05 sobre Valor de Cada Boleta de Entrada a Espectáculos Públicos (Deportes)</t>
  </si>
  <si>
    <t>Sellos de Correos (Incluye Franqueo a Máquina)</t>
  </si>
  <si>
    <t>Servicios Telefónicos a Cargo de la Dirección General de Telecomunicaciónes</t>
  </si>
  <si>
    <t>Ayuda a la Rehabilitación de Inválidos</t>
  </si>
  <si>
    <t xml:space="preserve">Descuentos a Empleados y Funciónarios Privados </t>
  </si>
  <si>
    <t>Impuesto Plusvalía a la Propiedad Priv.</t>
  </si>
  <si>
    <t>Contribución a la Ganancía de Capital en la Propiedad Territoríal</t>
  </si>
  <si>
    <t>Impuestos a los Alcoholes y Bay Rum</t>
  </si>
  <si>
    <t>Impuesto a las Estaciones Radioeléctricas</t>
  </si>
  <si>
    <t>Impuestos a las Primas sobre Constitución de Fianzas y Consignación de Valores</t>
  </si>
  <si>
    <t>Recargo por Mora Impuesto a la Renta Global Imponible</t>
  </si>
  <si>
    <t>Recargo por Mora Impuesto a las Ventas Condicionales de Muebles</t>
  </si>
  <si>
    <t>Préstamo por Programa de Ayuda a Pequeños Agricultores</t>
  </si>
  <si>
    <t>Ventas de Sellos Conmemorativos de los Juegos Olímpicos Internacionales</t>
  </si>
  <si>
    <t>Colectas y Otros para la Protección a la Infancia</t>
  </si>
  <si>
    <t>Por Sellos Semipostales para Protección a la Infancia</t>
  </si>
  <si>
    <t>Sellos Semipostales para Protección a la Infancia</t>
  </si>
  <si>
    <t>Sellos Semipostales para Protección de la Infancia</t>
  </si>
  <si>
    <t>Venta de Sellos Liga Dominicana Contra el Cáncer</t>
  </si>
  <si>
    <t>Transmisión de Mensajes Telefónicos, Telegráficas y Radiotelegráficos</t>
  </si>
  <si>
    <t>Mensaje Telegráficos y Radiotelegráficos Oficiales</t>
  </si>
  <si>
    <t>25% de los Derechos que Perciben los Oficiales del Estado Civil</t>
  </si>
  <si>
    <t>Permisos para Importar, Adquirir y Vender Materiales Explosivos</t>
  </si>
  <si>
    <t>Ingresos por Concepto de Venta Chatarra, Materiales y Equipos</t>
  </si>
  <si>
    <t>Venta de las Publicaciones Oficiales</t>
  </si>
  <si>
    <t>10% sobre Propaganda Comercial de Rifas Gratuita</t>
  </si>
  <si>
    <t>Certificados Registros de Profesionales y Oficios Médicos</t>
  </si>
  <si>
    <t>Certificado de Registro de Profesionales y Oficios Médicos</t>
  </si>
  <si>
    <t>Venta de Formularios Certificado Médicos 80%</t>
  </si>
  <si>
    <t>Por 25% de Honorarios Médicos en Hospitales del Estado</t>
  </si>
  <si>
    <t>Servicio de Laboratorio de la Secretaría de Estado de Obras Públicas</t>
  </si>
  <si>
    <t>Total Tasas</t>
  </si>
  <si>
    <t>B-1-Directos</t>
  </si>
  <si>
    <t>Impuesto sobre Solares No Edificados</t>
  </si>
  <si>
    <t>Recargo sobre Solares No Edificados</t>
  </si>
  <si>
    <t>Impuesto Alcohol para Industrias</t>
  </si>
  <si>
    <t>40% del 10% para Licencias de Industria y Comercio</t>
  </si>
  <si>
    <t xml:space="preserve">Certificados de Patentes de Industria y Comercio </t>
  </si>
  <si>
    <t>Impuesto Especial para Obtener Certificados de Patentes de Industria y Comercio</t>
  </si>
  <si>
    <t>Patentes de Industria y Comercio (Y Su 10%)</t>
  </si>
  <si>
    <t>Publicaciones en la Revista de Industria y Comercio</t>
  </si>
  <si>
    <t>Patentes de Industria y Comercio</t>
  </si>
  <si>
    <t>Inserción en Revista de Industria y Comercio</t>
  </si>
  <si>
    <t>Impuesto sobre las Recaudaciones de la Compañía de Teléfonos</t>
  </si>
  <si>
    <t>Impuestos sobre el 27% de las Recaudaciones de la Comisión Hípica Nacional</t>
  </si>
  <si>
    <t>Certificados Venta Acumulativa</t>
  </si>
  <si>
    <t>Inscripción Hipotecas y Transcripción Ventas</t>
  </si>
  <si>
    <t xml:space="preserve">5% Primas Suministros </t>
  </si>
  <si>
    <t>Impuesto Cacao Exportación</t>
  </si>
  <si>
    <t>Impuesto sobre Exportación de Sal Gem 6%</t>
  </si>
  <si>
    <t>Impuesto sobre Guineos</t>
  </si>
  <si>
    <t>Impuesto sobre Alcohol Exportación</t>
  </si>
  <si>
    <t>Servicios Públicos</t>
  </si>
  <si>
    <t>Impuestos sobre Ventas Mercancías Ley 1606-47</t>
  </si>
  <si>
    <t>Servicio de Mecanización Obras Públicas</t>
  </si>
  <si>
    <t>Impuestos sobre Ventas de Mercancías Ley 1606-47</t>
  </si>
  <si>
    <t>Mercancías Producción</t>
  </si>
  <si>
    <t>Por 10% Impuesto Patentes de Industria y Comercio</t>
  </si>
  <si>
    <t>Instituciones Laboratorios Industriales y Farmacéuticos</t>
  </si>
  <si>
    <t xml:space="preserve">Derecho Certificado de Salud </t>
  </si>
  <si>
    <t>Permiso para Venta de Medicinas</t>
  </si>
  <si>
    <t>Construcción y Mantenimiento de Aeropuerto</t>
  </si>
  <si>
    <t>Impuesto Unificados Importación Ley 2397</t>
  </si>
  <si>
    <t>Alcoholes Ley 4079</t>
  </si>
  <si>
    <t>Alcoholes, Bay Rum</t>
  </si>
  <si>
    <t xml:space="preserve">Beneficios Fábrica de Clavos " Enriquillo" </t>
  </si>
  <si>
    <t>4. Impuesto sobre Actos y Contratos</t>
  </si>
  <si>
    <t>Impuestos Ad-Valorem</t>
  </si>
  <si>
    <t>Por 5% y 2% sobre el 1er y 2do Premio de la Lotería Nacional</t>
  </si>
  <si>
    <t>Total Impuestos Directos</t>
  </si>
  <si>
    <t>Impuesto Especial Productos Petróleo</t>
  </si>
  <si>
    <t>Por Productos Derivados del Petróleo</t>
  </si>
  <si>
    <t>Por Introducción de Películas Cinematográficas con Fines Especulativos</t>
  </si>
  <si>
    <t>Por 6% Documentos, Fondos Especiales Ley 965-45</t>
  </si>
  <si>
    <t>Adicional sobre Cigarros Extranjero</t>
  </si>
  <si>
    <t>Impuesto Adicional Alcohol Destilado</t>
  </si>
  <si>
    <t>Impuesto Adicional Solicitud Cédula Personal de Identidad Ley 5307</t>
  </si>
  <si>
    <t>Impuesto Adicional a los Combustibles</t>
  </si>
  <si>
    <t>Impuesto Adicional Cerveza y Bebidas Gaseosas</t>
  </si>
  <si>
    <t>Impuesto Adicional sobre Registro de Títulos</t>
  </si>
  <si>
    <t>Impuesto Adicional del Petróleo Ley 4293</t>
  </si>
  <si>
    <t>Impuesto Adicional Ley 415</t>
  </si>
  <si>
    <t>Impuesto Adicional 5% Ad-Valorem</t>
  </si>
  <si>
    <t>Impuesto Adicional Cigarrillos Ley 367</t>
  </si>
  <si>
    <t>Impuesto Adicional $2.00 sobrePlacas Públicas</t>
  </si>
  <si>
    <t>Impuesto Adicional Rd$2.00 sobre Registro de Tierras</t>
  </si>
  <si>
    <t>Impuesto Adicional Gasolina y Diesel Oil</t>
  </si>
  <si>
    <t>Impuesto Adicional Rd$2.00 sobre Placas Públicas</t>
  </si>
  <si>
    <t>Impuesto Adicional sobre el Ron, Whisky, Ginebra, Etc.</t>
  </si>
  <si>
    <t>Impuesto Adicional Vinos y Licores Dulces</t>
  </si>
  <si>
    <t>Ii) Impuestos Complementarios y Adicionales</t>
  </si>
  <si>
    <t>Impuesto Adicional sobre la Renta Global Imponible</t>
  </si>
  <si>
    <t>Impuesto Adicional sobre el Impuesto sobre la Renta</t>
  </si>
  <si>
    <t>Impuesto Adicional sobre la Inscripción en el Registro de Tierras</t>
  </si>
  <si>
    <t>Impuesto Adicional sobre Placas Públicas</t>
  </si>
  <si>
    <t>Impuestos Adicionales sobre Cigarrillos</t>
  </si>
  <si>
    <t>Impuesto Adicional sobre Ron, Whisky y Ginebra</t>
  </si>
  <si>
    <t>Impuesto Adicional sobre las Cervezas</t>
  </si>
  <si>
    <t>Impuesto Adicional sobre Vinos y Licores Dulces</t>
  </si>
  <si>
    <t>Impuestos Complementarios y Adicionales</t>
  </si>
  <si>
    <t>Impuestos Adicionales 10% sobre Mercancías Importadas (Ley 48)</t>
  </si>
  <si>
    <t>Adicional sobre Patentes de Exportación</t>
  </si>
  <si>
    <t>Tasa Adicional para Portar Armas de Fuego</t>
  </si>
  <si>
    <t>B2A-2-Exportación</t>
  </si>
  <si>
    <t>Impuesto Especial Cacao Manufacturado Ley 4380</t>
  </si>
  <si>
    <t>Por Maíz Ley 1233-46</t>
  </si>
  <si>
    <t>Por Arroz en Cáscara Ley 1373-47</t>
  </si>
  <si>
    <t>B2-B-Consumos</t>
  </si>
  <si>
    <t>Por Plusvalía del Azúcar Ley 982-45</t>
  </si>
  <si>
    <t>Por Harina Molida en el País Ley 1200-36</t>
  </si>
  <si>
    <t>Por Cigarrillo al por Mayor Ley 5124</t>
  </si>
  <si>
    <t>Por Alcohol, Bebidas Alcohólicas y Gasolina</t>
  </si>
  <si>
    <t>Excedente sobre Venta de Almidón</t>
  </si>
  <si>
    <t>Total sobre Ventas</t>
  </si>
  <si>
    <t>Total Consumos</t>
  </si>
  <si>
    <t>Por Sucesiones y Donaciones Ley 1306-46</t>
  </si>
  <si>
    <t>Impuesto sobre la Propiedad Inmobiliaria</t>
  </si>
  <si>
    <t>3. Impuestos sobre Operaciones Mercantiles</t>
  </si>
  <si>
    <t>Impuesto Adicional 1% sobre Operaciones Inmobiliarias</t>
  </si>
  <si>
    <t>Impuesto Adicional 1% sobre Operaciones Inmobiliarias (Conservaduría de Hipoteca)</t>
  </si>
  <si>
    <t>Por Permisos para Ventas Acumulativa Ley 946-45</t>
  </si>
  <si>
    <t>Por Fondos de Seguros sobre Terrenos Registrados Ley 1542-47</t>
  </si>
  <si>
    <t>Total Trasmisión de Bienes</t>
  </si>
  <si>
    <t>B2C-2-Negocios</t>
  </si>
  <si>
    <t>Por Fondo Eventualidad por Compra de Sueldos Ley 703-42</t>
  </si>
  <si>
    <t>Por Espectáculos Públicos Ley 1446-47</t>
  </si>
  <si>
    <t>Por Dividendos de las Apuestas en las Bancas de los Hipódromos Ley 463-44</t>
  </si>
  <si>
    <t>Total Negocios</t>
  </si>
  <si>
    <t>Total Transmisión de Bienes y Negocios</t>
  </si>
  <si>
    <t>Total Impuestos Indirectos</t>
  </si>
  <si>
    <t>B-Extraordinarias</t>
  </si>
  <si>
    <t xml:space="preserve"> Total Extraordinarias</t>
  </si>
  <si>
    <t>Recargos</t>
  </si>
  <si>
    <t>Recargo Garantías Hipotecarias</t>
  </si>
  <si>
    <t>Atenciones del Ropero Escolar</t>
  </si>
  <si>
    <t>Ventas</t>
  </si>
  <si>
    <t>Intereses Ganados sobre Retención y Ventas de Bonos</t>
  </si>
  <si>
    <t>Ventas Condicionales de Inmuebles Barrios de Mejoramiento Social</t>
  </si>
  <si>
    <t>1% y 2% Renta Neta Global Imponible (Plan Promoción Social)</t>
  </si>
  <si>
    <t>Aportes de los Servidores Públicos (Descuentos en Nóminas) para Servicios Sociales</t>
  </si>
  <si>
    <t>Ventas de Bienes Inmuebles y Terrenos del Dominio Privado del Estado (Fondo Inmobiliario del Estado)</t>
  </si>
  <si>
    <t>Venta Equipo Sobrante Aviación Militar Dominicana</t>
  </si>
  <si>
    <t>Por Ventas de Mercancías Abandonadas en las Aduanas o Comisadas por las Autoridades Aduaneras Ley 650-41</t>
  </si>
  <si>
    <t xml:space="preserve">Superávit Ayuntamientos </t>
  </si>
  <si>
    <t>Total Rentas Ordinarias</t>
  </si>
  <si>
    <t>Contrato para Reconstruir Cuartel Ejercito Nacional</t>
  </si>
  <si>
    <t>Subvenciones para Inspección General de Policía</t>
  </si>
  <si>
    <t>A.C. Receptoría</t>
  </si>
  <si>
    <t>Total A.C. Receptoría</t>
  </si>
  <si>
    <t>Rentas Internas A.C. Colecturías Gobierno</t>
  </si>
  <si>
    <t>Derecho Tránsito "La Cumbre" Carretera Luperón</t>
  </si>
  <si>
    <t>Impuestos sobre Constitución de Fianzas y Depósitos en Construcción</t>
  </si>
  <si>
    <t>Rentas Internas A.C. del Gobierno</t>
  </si>
  <si>
    <t>Fondo de Seguro sobre Terrenos Registrados</t>
  </si>
  <si>
    <t>Derechos Inscripción Universidad de Santo Domingo</t>
  </si>
  <si>
    <t>Auxiliar Consular Exterior para Repatriación de Dominicanos</t>
  </si>
  <si>
    <t>10% Recargo sobre Billetes de Pasaje Ley 1529</t>
  </si>
  <si>
    <t>Por Multas y Recargos</t>
  </si>
  <si>
    <t>B-Consumos</t>
  </si>
  <si>
    <t xml:space="preserve">Total de Ingresos </t>
  </si>
  <si>
    <t>Total de Ingresos</t>
  </si>
  <si>
    <t>MINISTERIO DE HACIENDA</t>
  </si>
  <si>
    <t>DIRECCIÓN GENERAL DE PRESUPUESTO</t>
  </si>
  <si>
    <t>Beneficios Ventas Tickets Gasolina, Aceite y Grasa</t>
  </si>
  <si>
    <t xml:space="preserve">Intereses, Primas y Descuentos </t>
  </si>
  <si>
    <t>Impuesto sobre Películas</t>
  </si>
  <si>
    <t>1% y 2% Mensual sobre Sueldos Servidores Públicos (Pens y Jub. Civiles)</t>
  </si>
  <si>
    <t>Total Cuenta Reclamaciones Ley 838</t>
  </si>
  <si>
    <t xml:space="preserve">Impuesto Sobre Arroz, Consumo (Ley 113) </t>
  </si>
  <si>
    <t>Impuesto sobre Arroz, Consumo Ley 113</t>
  </si>
  <si>
    <t>Negocios-Impuestos, Misceláneos-</t>
  </si>
  <si>
    <t xml:space="preserve">Permiso para Importar, Adquirir y Revender Materiales Explosivos </t>
  </si>
  <si>
    <t>Impuesto 5% sobre los Primeros 600, 000 Quintales Azúcar</t>
  </si>
  <si>
    <t xml:space="preserve">Cuentas Reclamaciones, Etc. Ley 838 </t>
  </si>
  <si>
    <t>Arrimo de Cargas</t>
  </si>
  <si>
    <t>Venta Chocolatera Sánchez C por A</t>
  </si>
  <si>
    <t>Impuesto Especial Importación Productos del Petróleo Ley 1019</t>
  </si>
  <si>
    <t>Impuesto Destinado a Reembolso del 20% Ley Envejecimiento de Licores</t>
  </si>
  <si>
    <t>Exportación, Importación y Reventas</t>
  </si>
  <si>
    <t>Venta Propiedades del Estado</t>
  </si>
  <si>
    <t>Primas sobre Fianzas y Consignaciones</t>
  </si>
  <si>
    <t>2% Rentas Teléfonos Ciudad Trujillo</t>
  </si>
  <si>
    <t>Sellos Aéreos Profaro a Colón</t>
  </si>
  <si>
    <t>Sellos Aéreos Pro-Faro a Colón Ley 345-40</t>
  </si>
  <si>
    <t>Administración Acueductos en la República Dominicana</t>
  </si>
  <si>
    <t>Rifa de Casa (Liga Contra el Cáncer)</t>
  </si>
  <si>
    <t>50% Impuesto Espectáculos Públicos (Ayuda Mendigos)</t>
  </si>
  <si>
    <t>Productos Eventos Hípicos</t>
  </si>
  <si>
    <t>ServicioArrimo de Cargas</t>
  </si>
  <si>
    <t>Impuesto Café Exportación</t>
  </si>
  <si>
    <t>Impuesto Cigarrillos-Ley 138-39</t>
  </si>
  <si>
    <t>Impuesto Cigarrillos-Ley 571</t>
  </si>
  <si>
    <t>Impuesto Cigarros-Ley 424</t>
  </si>
  <si>
    <t>Impuesto sobre Alcohol-Exportación</t>
  </si>
  <si>
    <t>A.-Ingresos Ordinarios</t>
  </si>
  <si>
    <t>Derechos Cobrados por Aterrizaje sobreVuelos y Otros-Avíac. Civil</t>
  </si>
  <si>
    <t>Venta de Productos Agrícolas-Proyecto Manzanillo</t>
  </si>
  <si>
    <t>Sellos Inmigración-Interior</t>
  </si>
  <si>
    <t>Sellos Inmigración-Exterior</t>
  </si>
  <si>
    <t>Impuesto Peaje, Puentes-San Rafael-y-Presidente Trujillo-</t>
  </si>
  <si>
    <t>Impuesto sobre el Cacao-Exportación</t>
  </si>
  <si>
    <t>A-Ordinarias</t>
  </si>
  <si>
    <t>A-Tasas</t>
  </si>
  <si>
    <t>B-2-Indirectos</t>
  </si>
  <si>
    <t xml:space="preserve">Aduanas-Impuesto de Importación, Misceláneos </t>
  </si>
  <si>
    <t xml:space="preserve">Aduanas-Impuesto de Exportación, Misceláneos </t>
  </si>
  <si>
    <t>B2C-Transmisiones de Bienes y Negocios</t>
  </si>
  <si>
    <t xml:space="preserve">B2C-1-Transmisiones de Bienes </t>
  </si>
  <si>
    <t>Transmisión de Bienes-Impuestos Misceláneos-</t>
  </si>
  <si>
    <t>2.-De Derecho Público</t>
  </si>
  <si>
    <t>B2A-1-Importación</t>
  </si>
  <si>
    <t>Permiso Impuesto Adquisición Fuegos Artificiales</t>
  </si>
  <si>
    <t>Concesiones de Minas</t>
  </si>
  <si>
    <t>3/8% sobre Mercancías Exportadas (UNRRA)</t>
  </si>
  <si>
    <t xml:space="preserve">Contribución Ayuntamientos-Censo Nacional </t>
  </si>
  <si>
    <t>Por Tabaco en Rama Exportación</t>
  </si>
  <si>
    <t>Por Azúcar Exportación</t>
  </si>
  <si>
    <t xml:space="preserve">Por Permisos para Visitar Buques Puertos Dominicanos </t>
  </si>
  <si>
    <t>Por Rentas</t>
  </si>
  <si>
    <t>Por Permiso de Acometidas para Acueductos</t>
  </si>
  <si>
    <t>Por Sellos Semipostales para Hospitales Tuberculosos Ley 460-43</t>
  </si>
  <si>
    <t>Por Intercambio Bultos Postales Ley 3652-96</t>
  </si>
  <si>
    <t>Por Apartados de Correos Ley 2658-88</t>
  </si>
  <si>
    <t>Por Servicios Judiciales Ley 4175-43</t>
  </si>
  <si>
    <t xml:space="preserve">Por Instalación de Estaciones Radio-Eléctricas Ley 1474-38 </t>
  </si>
  <si>
    <t>Por Permisos para Visitar Buques Puertos Dominicanos Ley 476-41</t>
  </si>
  <si>
    <t xml:space="preserve">Por Construcción de Fianzas y Consignación de Valores en las Oficinas Receptoras </t>
  </si>
  <si>
    <t>Por Azúcar para Consumo Interno Ley 285-40-5144</t>
  </si>
  <si>
    <t>Por Publicaciones sobre Marcas de Fábricas y Nombres Comerciales e Industriales</t>
  </si>
  <si>
    <t>Por Marcas de Fábricas</t>
  </si>
  <si>
    <t>Por 20% de Honorarios Médicos en Hospitales del Estado</t>
  </si>
  <si>
    <t xml:space="preserve">Por Patentes de Industria y Comercio </t>
  </si>
  <si>
    <t>Por 40% y 60% del 10% sobre Patentes de Industria y Comercio</t>
  </si>
  <si>
    <t>Por 20% Suministro de Combustible</t>
  </si>
  <si>
    <t>Por Gastos y Ser. Control Productos Derivados del Petróleo</t>
  </si>
  <si>
    <t>Por Derecho Expreso Aéreo</t>
  </si>
  <si>
    <t xml:space="preserve">Por Impuesto de Cigarrillos </t>
  </si>
  <si>
    <t>Por Impuestos Gasolina Ley 368</t>
  </si>
  <si>
    <t>Por Impuestos Gasolina, Diesel Oil</t>
  </si>
  <si>
    <t>Por Impuestos Gasolina Ley 5853</t>
  </si>
  <si>
    <t>Por 6/8 del 1% sobre las Exportaciones</t>
  </si>
  <si>
    <t>Por Azúcar Ley 32</t>
  </si>
  <si>
    <t>Por Melaza Ley 32</t>
  </si>
  <si>
    <t>Por Alcoholes Ley 4343</t>
  </si>
  <si>
    <t>Por Alcoholes Bay-Rum 20%</t>
  </si>
  <si>
    <t>Por Alcoholes para Envejecimiento de Licores</t>
  </si>
  <si>
    <t xml:space="preserve">Por Estampillas Cigarros </t>
  </si>
  <si>
    <t xml:space="preserve">Por Fósforos </t>
  </si>
  <si>
    <t>Por Industria Derivadas del Tabaco</t>
  </si>
  <si>
    <t>Por Mercancías Exportación</t>
  </si>
  <si>
    <t>Por Venta de Caucho de Producción Nacional</t>
  </si>
  <si>
    <t>Por Venta de Caucho</t>
  </si>
  <si>
    <t>Por Tránsito por las Vías Públicas Ley 1132-46</t>
  </si>
  <si>
    <t>Por Tránsito por Puentes Ley 1597-47</t>
  </si>
  <si>
    <t>Por Costo de Mensura Catastrales Efectuada por el Estado en Favor de Terceros</t>
  </si>
  <si>
    <t>Por Venta de Cigarrillo al por Mayor Ley 5124</t>
  </si>
  <si>
    <t>Por Fondo Eventualidad por Compra de Sueldos Municipales</t>
  </si>
  <si>
    <t xml:space="preserve">A) Por Ganado en Pie </t>
  </si>
  <si>
    <t xml:space="preserve">B) Por Maíz </t>
  </si>
  <si>
    <t xml:space="preserve">C) Por Carnes </t>
  </si>
  <si>
    <t xml:space="preserve">D) Por Arroz </t>
  </si>
  <si>
    <t xml:space="preserve">E) Por Frijoles </t>
  </si>
  <si>
    <t xml:space="preserve">F) Por Café </t>
  </si>
  <si>
    <t xml:space="preserve">G) Por Cacao </t>
  </si>
  <si>
    <t xml:space="preserve">H) Por Tabaco </t>
  </si>
  <si>
    <t>Por Melazas Exportación</t>
  </si>
  <si>
    <t>Impuesto Azúcar Ley 285</t>
  </si>
  <si>
    <t>Impuesto Azúcar Ley 271</t>
  </si>
  <si>
    <t>Impuesto sobre Carnes (50%)</t>
  </si>
  <si>
    <t>1.-Rentas del Estado</t>
  </si>
  <si>
    <t>Por Servicio de Arrimo de Carga Ley 595-41</t>
  </si>
  <si>
    <t xml:space="preserve">Transmisión de Anuncios Comerciales por Estación Radiodifusora </t>
  </si>
  <si>
    <t>Por Inscripción Hipotecas y Transmisión de Derechos Inmobiliario Ley 665-21</t>
  </si>
  <si>
    <t>Por Utilidades sobre las Ventas de la Oficina de Suministro del Gobierno Dominicano</t>
  </si>
  <si>
    <t>Por 70% de la Venta de Formulario Facturas Consulares Ley 21-42</t>
  </si>
  <si>
    <t xml:space="preserve">Misceláneas </t>
  </si>
  <si>
    <t xml:space="preserve">Por 10% Patente </t>
  </si>
  <si>
    <t xml:space="preserve">Por Cerveza </t>
  </si>
  <si>
    <t xml:space="preserve">Por Vinos </t>
  </si>
  <si>
    <t xml:space="preserve">Por Estampillas de Control sobre Productos, Alcohólicos, Ginebra y Licores Dulces </t>
  </si>
  <si>
    <t>Por Cigarros Ley 1159-46</t>
  </si>
  <si>
    <t>Por los Actos Intervenidos por Registro de Títulos Ley 1507-47</t>
  </si>
  <si>
    <t xml:space="preserve">Por Venta en la Moneda Ley 962-28 </t>
  </si>
  <si>
    <t>Venta en la Moneda (Pública Subasta)</t>
  </si>
  <si>
    <t>Por Registro de Actas Judiciales y Extrajudiciales Ley 2334-85</t>
  </si>
  <si>
    <t>Registro Actos Judiciales y Extrajudiciales</t>
  </si>
  <si>
    <t>Total Extraordinarias</t>
  </si>
  <si>
    <t>1.-De Derecho Privado</t>
  </si>
  <si>
    <t>Por Permiso de Acometidas para Acueductos y Cloacas Sanitarias (Ley 74-31 y 328-32)</t>
  </si>
  <si>
    <t>Arrimo de Cargas Ferrocarriles Unidos Dominicanos Puerto Plata</t>
  </si>
  <si>
    <t>Arrimo de Cargas Ferrocarriles Unidos Dominicanos Sánchez</t>
  </si>
  <si>
    <t>Arrendamiento Lotería Nacional (Resolución 403-41)</t>
  </si>
  <si>
    <t>Utilidad Lotería Nacional (Resolución 403-41)</t>
  </si>
  <si>
    <t xml:space="preserve">Por Utilidades sobre las Ventas de la Oficina de Suministro del Gobierno Dominicano </t>
  </si>
  <si>
    <t>Por Utilidades sobre las Ventas de la Oficina de Suministro del Gobierno Dominicano Gobierno</t>
  </si>
  <si>
    <t xml:space="preserve">Por Concesiones o Contratos para Explotaciones Yacimiento Minero </t>
  </si>
  <si>
    <t>Explotación de Yeso 6% Ley 224-43</t>
  </si>
  <si>
    <t>Por 25% de los Derechos que Perciben los Oficiales del Estado Civil Ley 659-44</t>
  </si>
  <si>
    <t xml:space="preserve">Por 5% de los Derechos Consulares Destinados a Caja de Auxilio </t>
  </si>
  <si>
    <t>Por Certificados de Regulación de Profesionales Médicos Ley 1456-38</t>
  </si>
  <si>
    <t>Por Solicitudes de Título de Agua, Permiso Construcción de Canales Privados y Agua con Fines de Riego</t>
  </si>
  <si>
    <t>Beneficio Contrato Compañía Eléctrica</t>
  </si>
  <si>
    <t>Por 2% de la Recaudaciones Anual Bruta Compañía Dominicana de Teléfonos</t>
  </si>
  <si>
    <t>Por 2½% de la Recaudaciones de la Compañía Eléctrica de Santo Domingo C por A</t>
  </si>
  <si>
    <t xml:space="preserve">Por Introducción de Cigarrillos y Cigarros Extranjeros </t>
  </si>
  <si>
    <t xml:space="preserve">Por Introducción Brandy, Coñac, Ron, Aguardiente y Cerveza Extranjera </t>
  </si>
  <si>
    <t xml:space="preserve">Por Primas sobre Póliza de Compañías de Seguro </t>
  </si>
  <si>
    <t>Primas sobre Valores Declarados Ley 439-41, Regulación 4332-47</t>
  </si>
  <si>
    <t>Otros Acueductos de la República</t>
  </si>
  <si>
    <t>Impuesto sobre Operaciones de Ventas al Extranjeros De:</t>
  </si>
  <si>
    <t>Por Naturalización de Extranjeros Ley 1144-46</t>
  </si>
  <si>
    <t xml:space="preserve">Por 10% Pasajes al Exterior </t>
  </si>
  <si>
    <t xml:space="preserve">Por Carga, Servicio de Muelle y Almacenaje </t>
  </si>
  <si>
    <t xml:space="preserve">Por Tabaco en Rama </t>
  </si>
  <si>
    <t xml:space="preserve">Por Cacao </t>
  </si>
  <si>
    <t xml:space="preserve">Por Café </t>
  </si>
  <si>
    <t xml:space="preserve">Por Melazas, Mieles y Sirop </t>
  </si>
  <si>
    <t xml:space="preserve">Por Guineos </t>
  </si>
  <si>
    <t xml:space="preserve">Por Alcoholes </t>
  </si>
  <si>
    <t xml:space="preserve">Por Cigarrillos </t>
  </si>
  <si>
    <t xml:space="preserve">Por Madera Aserrada para la Venta en el País </t>
  </si>
  <si>
    <t xml:space="preserve">Por Venta de Cigarrillo al por Mayor </t>
  </si>
  <si>
    <t xml:space="preserve">Por Ventas al por Mayor de Bebidas Alcohólicas de Producción Nacional </t>
  </si>
  <si>
    <t xml:space="preserve">Por Excedente de Precio sobre la Venta de Almidón </t>
  </si>
  <si>
    <t xml:space="preserve">Por 5% Pasajes al Exterior </t>
  </si>
  <si>
    <t>sobre Venta Pasajes al Exterior</t>
  </si>
  <si>
    <t>Recargo sobre Ventas Pasajes al Exterior</t>
  </si>
  <si>
    <t>10% sobre Mensajes Dirigidos al Exterior Ley 596</t>
  </si>
  <si>
    <t>Visitas al al cázar de Colón</t>
  </si>
  <si>
    <t>Venta Solares al edAños al Hotel el Embajador</t>
  </si>
  <si>
    <t>Traslado al Fondo 1462 para Reembolsos por Cualquier Concepto</t>
  </si>
  <si>
    <t>Por Exequátur para Ejercicio de Cualquier Profesión</t>
  </si>
  <si>
    <t>B2B-1-Sobre Producción Nacional</t>
  </si>
  <si>
    <t>Por Utilidades de la Explotación de las Salinas Ley 1081-46</t>
  </si>
  <si>
    <t>Por 5% del Valor de los Billetes para Rifa de Casa Ley 465-43</t>
  </si>
  <si>
    <t>Por 10% del Valor de los Billetes para Rifa de Casa Ley 465-43</t>
  </si>
  <si>
    <t xml:space="preserve">Propiedad del Estado Ley 660-34 </t>
  </si>
  <si>
    <t>Por Utilidades de los Hoteles del Estado Ley 622-41</t>
  </si>
  <si>
    <t>Arrendamiento -Quinielas-</t>
  </si>
  <si>
    <t>Arrendamiento de Equipo Mecanizado de la Secretaría de Estado de Obras Públicas</t>
  </si>
  <si>
    <t>Ventas Artículos Producidos en Fincas y Granjas de la Secretaría de Estado de Agricultura</t>
  </si>
  <si>
    <t>Servicios Laboratorios Secretaría de Obras Públicas</t>
  </si>
  <si>
    <t>10% Adicional Telecomunicaciónes a Larga Distancia</t>
  </si>
  <si>
    <t>Telecomunicaciónes a Larga Distancia</t>
  </si>
  <si>
    <t>Llamadas a Larga Distancia (10%)</t>
  </si>
  <si>
    <t>Por Empresas de Servicio de Utilidad Pública</t>
  </si>
  <si>
    <t>Ventas de Formularios y Trabajos Geográficos y Cartográficos Preparado por el Instituciones Cartográfico Militar</t>
  </si>
  <si>
    <t>Producido sobre Análisis de Productos Farmacéuticos y Alimenticios</t>
  </si>
  <si>
    <t>Impuesto sobre Beneficios-Inquilinato (1era Categoría)</t>
  </si>
  <si>
    <t>Impuesto sobre Beneficios-Hipotecas Ley 3650 (2da Categoría)</t>
  </si>
  <si>
    <t>Impuesto sobre Beneficios-Ley 3861 (3 era Catagoría)</t>
  </si>
  <si>
    <t>Impuesto sobre Beneficios para Explotación Agrícola y Bancaría (4ta Categoría)</t>
  </si>
  <si>
    <t>Para la Defensa Nacional Ley 5144</t>
  </si>
  <si>
    <t>Impuesto Adicional Exportación Maderas Ley 1798-48</t>
  </si>
  <si>
    <t>Impuestos Adicional sobre Producción de Maderas Ley 1798-48</t>
  </si>
  <si>
    <t>15% Ad-Valorem Ley 361</t>
  </si>
  <si>
    <t>Por Alcoholes Ley-4343</t>
  </si>
  <si>
    <t>Alcoholes Ley 9499</t>
  </si>
  <si>
    <t>Impuesto sobre Ventas Melaza-Ley 5308</t>
  </si>
  <si>
    <t xml:space="preserve">5% Impuesto Adicional </t>
  </si>
  <si>
    <t>Contribución Mensual de la Caja Dominicana de Seguros Sociales para el Sostenimiento de las Policlínicas</t>
  </si>
  <si>
    <t xml:space="preserve">Franqueos a Máquina </t>
  </si>
  <si>
    <t>Impuesto sobre Beneficios-del Trabajo Personal Ejecutado o No en Relación de Dependencia (5ta Catagoría)</t>
  </si>
  <si>
    <t>Por 10% Y 5% sobre el 1er y 2do Premio de la Lotería Nacional</t>
  </si>
  <si>
    <t>Impuesto de 1½ Ctvos sobre Azúcar-Ley 2873-</t>
  </si>
  <si>
    <t xml:space="preserve">Por la Constitución de Compañías por Acciones Ley 1041-35 </t>
  </si>
  <si>
    <t>Arrendamiento de Bienes Inmuebles Ley 1421-37</t>
  </si>
  <si>
    <t>Por Utilidades del Banco de Reservas Ley 586-41</t>
  </si>
  <si>
    <t>Cont. de Visitar Alcazar de Colón</t>
  </si>
  <si>
    <t>Por 10% del Valor de Beneficio de la Lotería Nacional</t>
  </si>
  <si>
    <t>Servicio Telegráfico a Cargo de la Dirección General de Telecomunicaciónes</t>
  </si>
  <si>
    <t>Primas sobre Construcción de Fianzas y Consignaciones de Valores en las Oficinas del Gobierno Dominicano</t>
  </si>
  <si>
    <t>Impuesto sobre Construcciones</t>
  </si>
  <si>
    <t xml:space="preserve">90% sobre Venta Formularios F-49 Ley 533 </t>
  </si>
  <si>
    <t>Impuesto Unificados Ley 5962-55</t>
  </si>
  <si>
    <t>Impuesto Unificados</t>
  </si>
  <si>
    <t>Impuesto Adicional sobre Planchas de Hierro y Acero Ley 553</t>
  </si>
  <si>
    <t>Impuesto Adicional Planchas de Hierro y Acero</t>
  </si>
  <si>
    <t>B2B-2-Sobre Ventas</t>
  </si>
  <si>
    <t xml:space="preserve">Impuesto Adicional Bebidas Alcohólicas, Importada Ley 5123 </t>
  </si>
  <si>
    <t>Dividendos Privados para Promoción Social (Impuesto Adicional Ley 5911)</t>
  </si>
  <si>
    <t>Impuesto Adicional de Bebidas Alcohólicas Producción Nacional</t>
  </si>
  <si>
    <t>Autorización para Negociar en el Ramo de Seguro</t>
  </si>
  <si>
    <t>Autorización para Negociar en el Ramo de Seguros</t>
  </si>
  <si>
    <t>Total Transmisión de Bienes y Negocios, Total Consumos y Varios Ley No. 5458</t>
  </si>
  <si>
    <t>Por Dividendos Perteneciente al Estado Como Accionista</t>
  </si>
  <si>
    <t>Participación de los Ayuntamientos en Rentas Internas -20% Ley 6139</t>
  </si>
  <si>
    <t>B)Impuesto sobre las Transferencias Patrimoniales</t>
  </si>
  <si>
    <t>C)Transferencias Ordinarias</t>
  </si>
  <si>
    <t>Transferencias Percibidas</t>
  </si>
  <si>
    <t>Transferencias Ordinarias</t>
  </si>
  <si>
    <t>Constitución de Compañía por Acciones y en Comandistas por Acciones</t>
  </si>
  <si>
    <t>Sucesiones y Donaciones</t>
  </si>
  <si>
    <t>Venta de Propiedades Mobiliarias del Estado (Incliuye Propiedad Sobrante)</t>
  </si>
  <si>
    <t>Venta al por Mayor Bebidas Alcohólicas Producción Nacional</t>
  </si>
  <si>
    <t>Impuesto Adicional Bebidas Alcohólicas de Producción Nacional</t>
  </si>
  <si>
    <t>Impuesto Estampillas Bebidas Alcohólicas Importadas</t>
  </si>
  <si>
    <t>Impuesto Adicional P/Bebidas Alcohólicas Importadas</t>
  </si>
  <si>
    <t>Impuestos sobre las Bebidas No Alcohólicas</t>
  </si>
  <si>
    <t>1. Servicios de Comunicaciones</t>
  </si>
  <si>
    <t>1.Tasas de Comunicaciones</t>
  </si>
  <si>
    <t>Sellos Postales XII Juegos Deportivos</t>
  </si>
  <si>
    <t>3% Impuesto Adicional a la Importaciones</t>
  </si>
  <si>
    <t>A)Impuestos sobre las Importaciones</t>
  </si>
  <si>
    <t>Impuestos sobre las Importaciones</t>
  </si>
  <si>
    <t>Registro Fórmulas Alimentos para Animales</t>
  </si>
  <si>
    <t>Proporción a Sustraer del Fondo General para Nutrir el Fondo Especial Destinado a Cubrir Reembolsos por Cualquier Concepto de Conformidad con las Leyes No 2512-50 y 3849-54</t>
  </si>
  <si>
    <t>Cualquier Concepto de Conformidad con las Leyes No 2512-50 y 3849-54</t>
  </si>
  <si>
    <t>Multas Diversas (Diversas Leyes)</t>
  </si>
  <si>
    <t>Multas Leyes Seguros Sociales y Contrato de Trabajo</t>
  </si>
  <si>
    <t>Impuesto Adicional sobreActos Expedidos por el Poder Judicial</t>
  </si>
  <si>
    <t>Análisis Productos Farmacéuticos y Alimenticios</t>
  </si>
  <si>
    <t>Impuesto RD $0.50 sobre Azúcar</t>
  </si>
  <si>
    <t>Impuesto RD $0.15 S-Gas, Gasolina y Derivados del Petróleo</t>
  </si>
  <si>
    <t>Venta de Productos Cosechados en la Finca de Ansonia, Azua</t>
  </si>
  <si>
    <t>60% de los Beneficios de los Ingenios del CEA</t>
  </si>
  <si>
    <t>Impuesto Adicional Operaciones en Hipódromo</t>
  </si>
  <si>
    <t>Año Internacional de la Educación</t>
  </si>
  <si>
    <t>Aportes de la CORDE</t>
  </si>
  <si>
    <t>Impuesto sobre Préstamo Hipotecarios</t>
  </si>
  <si>
    <t>Permiso Préstamo de Menor Cuantía</t>
  </si>
  <si>
    <t>Por Préstamo Hipotecarios Ley 603-44</t>
  </si>
  <si>
    <t>Por Préstamo de Menor Cuantía Ley 113546</t>
  </si>
  <si>
    <t>Préstamo de Menor Cuantía</t>
  </si>
  <si>
    <t>Comisión por Garantía de Préstamo Concedidos a la Falconbridge Dominicana, C. por A.</t>
  </si>
  <si>
    <t>5% sobrelas Habitaciones de Hoteles que Excedan Valor de Rd$5.00</t>
  </si>
  <si>
    <t>Impuesto Adicional Rd$2.00 sobreHabitaciones Hoteles</t>
  </si>
  <si>
    <t>Misceláneos (Varias Leyes)</t>
  </si>
  <si>
    <t xml:space="preserve">Proporción a Sustraer del Fondo General para al  imentar Fondo Especial No. 1462 " Reintegros por Cualquier Concepto" </t>
  </si>
  <si>
    <t>Más  Traspasos</t>
  </si>
  <si>
    <t>Más: Depósitos en Custodía</t>
  </si>
  <si>
    <t>4. Donaciónes</t>
  </si>
  <si>
    <t>Certif. de Crédito No. 2 Serie 1970 - D del Banco de Reservas de la República Dominicana</t>
  </si>
  <si>
    <t>2. Préstamos Bancarios</t>
  </si>
  <si>
    <t>Donación No. 517- K - 606 para Ayuda Recuperación Económica</t>
  </si>
  <si>
    <t>2. Donaciónes</t>
  </si>
  <si>
    <t>Préstamo Pl - 480 Diferencía en Fletes</t>
  </si>
  <si>
    <t>Préstamo No. 517-L-018 para Inversión de Capital Proyecto Secretaríator Privado País ($5,000,000)</t>
  </si>
  <si>
    <t>Préstamo No. 517-K-006 para Estabilización Financiera ($4,000,000)</t>
  </si>
  <si>
    <t>Préstamo No. 517-K-019 para Balanza de Pagos e Inversiónes Prioritarías ($16,100,000)</t>
  </si>
  <si>
    <t>Préstamo No. 517-N-015 para Financíar Gastos de Inversión en Santo Domingo - Ornato Cívico ($5,000,000)</t>
  </si>
  <si>
    <t>Préstamo No. 517-K-011 Financíamiento Exterior Presupuesto 1967 ($15,000,000)</t>
  </si>
  <si>
    <t>1. Préstamos</t>
  </si>
  <si>
    <t>B. - Ingresos  Extraordinarios</t>
  </si>
  <si>
    <t>Venta Solares al  edAños al   Hotel el Embajador</t>
  </si>
  <si>
    <t>Venta de Propiedades Mobilíarías del Estado (Incliuye Propiedad Sobrante)</t>
  </si>
  <si>
    <t>Servicios Laboratorios Secretaríaretaría de Obras Públicas</t>
  </si>
  <si>
    <t>Análisis Productos Farmacéuticos y al  imenticioss</t>
  </si>
  <si>
    <t>Venta de Productos Cosechados en la Finca de Ansonía, Azua</t>
  </si>
  <si>
    <t>Aportes de la Corde</t>
  </si>
  <si>
    <t>60% de los Beneficios de los Ingenios del Cea</t>
  </si>
  <si>
    <t>Comisión por Garantía de Préstamos Concedidos a la Falconbridge Dominicana, C. por A.</t>
  </si>
  <si>
    <t>Venta en al  moneda (Pública Subasta)</t>
  </si>
  <si>
    <t>Visitas al   al  cázar de Colón</t>
  </si>
  <si>
    <t>Año Internaciónal de la Educación</t>
  </si>
  <si>
    <t>1. Servicios de Comunicaciónes</t>
  </si>
  <si>
    <t>5% sobrelas Habitaciónes de Hoteles que Excedan Valor de Rd$5.00</t>
  </si>
  <si>
    <t>Impuesto Estampillas Bebidas al  cohólicas Importadas</t>
  </si>
  <si>
    <t>Misceláneos (Varías Leyes)</t>
  </si>
  <si>
    <t>Impuesto Adicional Bebidas al  cohólicas de Producción Nacional</t>
  </si>
  <si>
    <t>Impuesto Especial Bebidas al  cohólicas</t>
  </si>
  <si>
    <t>Venta al por Mayor Bebidas al  cohólicas Producción Nacional</t>
  </si>
  <si>
    <t>Impuesto Rd$0.50 sobre Azúcar</t>
  </si>
  <si>
    <t>Impuesto Adicional PLanchas de Hierro y Acero</t>
  </si>
  <si>
    <t>Autorización para Negocíar en el Ramo de Seguros</t>
  </si>
  <si>
    <t>10% sobre Mensajes Dirigidos al   Exterior Ley 596</t>
  </si>
  <si>
    <t>Registro Actos Judiciales y Extrajudicíales</t>
  </si>
  <si>
    <t>Llamadas a Larga Distancía (10%)</t>
  </si>
  <si>
    <t>10% Adicional Telecomunicaciónes a Larga Distancía</t>
  </si>
  <si>
    <t>Recargo sobre Ventas Pasajes al   Exterior</t>
  </si>
  <si>
    <t>sobre Venta Pasajes al   Exterior</t>
  </si>
  <si>
    <t>Fondo de Seguro sobre Terrenos Registradoss</t>
  </si>
  <si>
    <t>Préstamos de Menor Cuantía</t>
  </si>
  <si>
    <t>Impuesto Adicional 1% sobre Operaciones Inmobiliariass</t>
  </si>
  <si>
    <t>Constitución de Compañía por Acciónes y en Comandistas por Acciónes</t>
  </si>
  <si>
    <t>1% y 2% Mensual sobre Sueldos Servidores Públicos (Pens. y Jub. Civiles)</t>
  </si>
  <si>
    <t>A. - Ingresos Ordinarios</t>
  </si>
  <si>
    <t>DIRECCIÓN GENERAL de PRESUPUESTO</t>
  </si>
  <si>
    <t>Ahorro en Gastos Administrativos Corporación de Valdesía</t>
  </si>
  <si>
    <t>2% sobre Préstamos Realizados a Oficiales de las Fuerzas Armadas</t>
  </si>
  <si>
    <t>Intereses sobre Préstamo de la Aid No. 517 - L - 026</t>
  </si>
  <si>
    <t>Venta de Condecoraciónes</t>
  </si>
  <si>
    <t>Intereses Préstamo No. 517 - L - 018</t>
  </si>
  <si>
    <t>Intereses Préstamo No. 517 - K - 011</t>
  </si>
  <si>
    <t>Amortización e Intereses Préstamos No. 517 - L - 018</t>
  </si>
  <si>
    <t>Amortización e Interés Préstamos No. 517 - L - 008</t>
  </si>
  <si>
    <t>Transferencía de la Universidad del Este</t>
  </si>
  <si>
    <t>Transferencía de la Cde (Bonos de Amortización de la Deuda Combustible)</t>
  </si>
  <si>
    <t>Aportes Extraordinarios de Institciónes Pública</t>
  </si>
  <si>
    <t>Transferencía de la Fábrica Dominicana de Cemento</t>
  </si>
  <si>
    <t>Transferencía de la Superintendencía de Seguros</t>
  </si>
  <si>
    <t>Transferencía de la Superintendencía de Bancos</t>
  </si>
  <si>
    <t>Transferencía del Banco Nacional de la Vivienda</t>
  </si>
  <si>
    <t>Transferencía del Cea</t>
  </si>
  <si>
    <t>Transferencía del Inazucar</t>
  </si>
  <si>
    <t>Transferencía del Iad</t>
  </si>
  <si>
    <t>Transferencía de la Corporación de Hatillo</t>
  </si>
  <si>
    <t>Transferencía del Banco Central</t>
  </si>
  <si>
    <t>Transferencía del Banco de Reservas</t>
  </si>
  <si>
    <t>Transferencía de la Cfi</t>
  </si>
  <si>
    <t>Transferencía de Inespre</t>
  </si>
  <si>
    <t>Transferencía del Corde</t>
  </si>
  <si>
    <t>Transferencías Extraordinarias</t>
  </si>
  <si>
    <t>Donación 4-3-86 Palomino- Sueco</t>
  </si>
  <si>
    <t>P-1438-100 Hidroelectrica los Anones-Sueco</t>
  </si>
  <si>
    <t>Donación Onu/Pnud Dom-85-E01 Des.Hidroe. Río Ocoa</t>
  </si>
  <si>
    <t>Prest. Dom/8/003 Hidrol. Aguas Sub-Terraneas Oiea.</t>
  </si>
  <si>
    <t>Prest. Dom/8/002 Isotopos en Hidrol. Oiea.</t>
  </si>
  <si>
    <t>Prest. Dom/8/004 Optimización Recargo Hidricos Pnvd/Omm.</t>
  </si>
  <si>
    <t>Prest. Nopn83-2120-0 Fortalecimiento del Indrhi-Bmz/Gtz.</t>
  </si>
  <si>
    <t>Donación Estudio Proy. Monción Bid</t>
  </si>
  <si>
    <t>Donación Gobierno Chino Prog. Peq. Proy. Hidroelectricos</t>
  </si>
  <si>
    <t>Na-80-36 Cee- Juancho Pedernales</t>
  </si>
  <si>
    <t>Proy. Educación Población Dom/87/P01 Unesco</t>
  </si>
  <si>
    <t>Don. 517-0153 Asesoría-Manejo Sistema de Salud.</t>
  </si>
  <si>
    <t>Zw-10-6-4Prog. de Servicio Basicos Proy. de Educ. Unicef</t>
  </si>
  <si>
    <t>Donación Cee-958-84-Rd</t>
  </si>
  <si>
    <t>Donación Italía</t>
  </si>
  <si>
    <t>Don.Pnud/91-011-S-01-14</t>
  </si>
  <si>
    <t>Don.Unicef/Zw-10G-4</t>
  </si>
  <si>
    <t>Pnud</t>
  </si>
  <si>
    <t>Bid-Atn-225-Sf/Dr</t>
  </si>
  <si>
    <t>Pnud-Cee</t>
  </si>
  <si>
    <t>Pnud-Dom-81-012</t>
  </si>
  <si>
    <t>Fao-Pnud-Dom-81-005-067</t>
  </si>
  <si>
    <t>Cee-Na-82-15</t>
  </si>
  <si>
    <t>Donación Onu Unicef</t>
  </si>
  <si>
    <t>Convenio de Donación Organización Internaciónal del Azúcar-Oía-</t>
  </si>
  <si>
    <t>Don. Comunidad Economica Europea -Cee/Iad-Pryn</t>
  </si>
  <si>
    <t>Don. Gobierno al  eman-Gtz/Aid</t>
  </si>
  <si>
    <t>Don. Aid/Foresta</t>
  </si>
  <si>
    <t>Convenio Onaplan- Bid-Atn-1862-Sf--Dr</t>
  </si>
  <si>
    <t>Donación Onu Dom.-T-01-A-71-99 y Dom,-83-P04-P03</t>
  </si>
  <si>
    <t>Gobierno de Suecía</t>
  </si>
  <si>
    <t>Donación Canada-Israel Ac-Di-D6</t>
  </si>
  <si>
    <t>Convenio Onaplan- Bid-Atn-1689-Sf--Dr</t>
  </si>
  <si>
    <t>Convenio de Donación Bid-Atn-1688-Sf--Dr</t>
  </si>
  <si>
    <t>Donaciónes</t>
  </si>
  <si>
    <t xml:space="preserve">Aportes Extraordinarios de Instituciónes Públicas </t>
  </si>
  <si>
    <t>Donaciónes Públicas y Privadas</t>
  </si>
  <si>
    <t>Donaciónes .</t>
  </si>
  <si>
    <t>Amort. e Intreses /Prest. Aid/517-L026 F. 1449</t>
  </si>
  <si>
    <t>Pago Prestamo Lab. Hotel Jaragua Aid-517-2-008</t>
  </si>
  <si>
    <t>Amort. e Int. Aid/517-L018 F. 1449</t>
  </si>
  <si>
    <t>Venta de Propiedad Mobilíar del Estado</t>
  </si>
  <si>
    <t>Prestamo No.Bi-172/1C-Dr</t>
  </si>
  <si>
    <t xml:space="preserve">Prestamo del Gobierno de Francía </t>
  </si>
  <si>
    <t>Prestamo del Gobierno de Japon</t>
  </si>
  <si>
    <t>Prestamo No.Bm-2690-00</t>
  </si>
  <si>
    <t>Prestamo Gobierno Mexico-República Dominicana</t>
  </si>
  <si>
    <t>Prestamo No.Bm-2369-Do</t>
  </si>
  <si>
    <t>Prestamo No.Bi-737-Sf y 455-Oc-Dr</t>
  </si>
  <si>
    <t>Prestamo No.Aid-517-T-045</t>
  </si>
  <si>
    <t>Prestamo No.Aid-517-T-043 y 517-V-044</t>
  </si>
  <si>
    <t>Prestamo No.Fida98-Do</t>
  </si>
  <si>
    <t>Prestamo No.Aid-517-L-010</t>
  </si>
  <si>
    <t>Prestamo Banco Exterior de España</t>
  </si>
  <si>
    <t>Prestamo Dominico Japones Do-P2-Aglipo</t>
  </si>
  <si>
    <t>Prestamo No.Bi-21-Cd/Dr</t>
  </si>
  <si>
    <t>Prestamo No.Aid-517-T-042</t>
  </si>
  <si>
    <t>Prestamo No.Aid-517-T-040</t>
  </si>
  <si>
    <t>Prestamo No.Aid-679-Sf-Dr</t>
  </si>
  <si>
    <t>Prestamo No.Bm-2104-D0</t>
  </si>
  <si>
    <t>Prestamo No.Aid-517-K-039</t>
  </si>
  <si>
    <t>Prestamo No.Aid-517-T-035</t>
  </si>
  <si>
    <t>Prestamo Banco del Comercio Exterior Frances</t>
  </si>
  <si>
    <t>Prestamo No.Aid-517-T-037Y 517-W-038</t>
  </si>
  <si>
    <t>Prestamo No.Bm-2104-Do</t>
  </si>
  <si>
    <t>Prestamo No.Bm-2023-Do</t>
  </si>
  <si>
    <t>Prestamo No.Bm-1760-Do</t>
  </si>
  <si>
    <t>Prestamo No.Bi-680-Sf-Dr</t>
  </si>
  <si>
    <t>Prestamo No.Bi-645-Sf-Dr</t>
  </si>
  <si>
    <t>Prestamo No.Bi-647-Sf-Dr</t>
  </si>
  <si>
    <t>Prestamo No.Bi-646-Sf-Dr</t>
  </si>
  <si>
    <t>Prestamo No.Bi-627-Sf-Dr</t>
  </si>
  <si>
    <t>Prestamo Bi-391-Oc-Dr</t>
  </si>
  <si>
    <t>Prestamo No.Bi-74-Ic-Dr</t>
  </si>
  <si>
    <t>Prestamo No.242-P-Oped</t>
  </si>
  <si>
    <t>Prestamo No.Fida-28-Do</t>
  </si>
  <si>
    <t>Convenio de San Jose/Fondo de Inversión de Venezuela</t>
  </si>
  <si>
    <t>Prestamo No.Bi/Iadb-21-Cd-Dr</t>
  </si>
  <si>
    <t>Prestamo No.Bm-1783-Do y Bm 1784-Do</t>
  </si>
  <si>
    <t>Prestamo Instituciones de Crédito Oficial de España</t>
  </si>
  <si>
    <t>Prestamo No.Bm-1783-Do</t>
  </si>
  <si>
    <t>Prestamo No.Bi-590-Sf-Dr</t>
  </si>
  <si>
    <t>Prestamo No.Bi-586-Sf-Dr</t>
  </si>
  <si>
    <t>Prestamo No.Bi-585-Sf-Dr</t>
  </si>
  <si>
    <t>Prestamo No.Aid-517-U-030</t>
  </si>
  <si>
    <t>Prestamo No.Bi-591-Sf/Dr</t>
  </si>
  <si>
    <t>Prestamo No.Bi-21-Cd-Dr</t>
  </si>
  <si>
    <t>Prestamo No.Bi-408-Sf/Dr</t>
  </si>
  <si>
    <t>Prestamo No.69-P-Opep</t>
  </si>
  <si>
    <t>Prestamo No.Ccc/Pl-480</t>
  </si>
  <si>
    <t>Prestamo No.Bm-1655-Do</t>
  </si>
  <si>
    <t>Prestamo No.Bm-352-Do</t>
  </si>
  <si>
    <t>Prestamo No.Bm-235-Do</t>
  </si>
  <si>
    <t>Prestamo No.Bi-352-Sf-Dr</t>
  </si>
  <si>
    <t>Prestamo No.Bi-358-Sf-Dr</t>
  </si>
  <si>
    <t>Prestamo No.Bi-570-Sf-Dr</t>
  </si>
  <si>
    <t>Prestamo No.Bi-382-Sf-Dr</t>
  </si>
  <si>
    <t>Prestamo No.Bi-1688-Atn-Sf-Dr</t>
  </si>
  <si>
    <t>Prestamo No.Bi-566-Sf-Dr</t>
  </si>
  <si>
    <t>Prestamo No.Aid-517-T-033</t>
  </si>
  <si>
    <t>Prestamo No.26-Vf/Dr</t>
  </si>
  <si>
    <t>Prestamo No.Aid-517-V-032</t>
  </si>
  <si>
    <t>Prestamo No.Aid-517-V-031</t>
  </si>
  <si>
    <t>Mejoramiento y Amolíación del Puerto de Haina.</t>
  </si>
  <si>
    <t>Prestamo No.Bi-541-Sf-Dr</t>
  </si>
  <si>
    <t>Prestamo No.Bi-431-Sf-Dr</t>
  </si>
  <si>
    <t>Prestamo No.Bm-1442-Do</t>
  </si>
  <si>
    <t>Prestamo No.Bm-1325-T-Do</t>
  </si>
  <si>
    <t>Prestamo No.Aid-517-U-028</t>
  </si>
  <si>
    <t>Prestamo No.Aid-517-U-029</t>
  </si>
  <si>
    <t xml:space="preserve">Multas Aplicadas a la Banco por Deficiencía Encaje Legal </t>
  </si>
  <si>
    <t>Multas -Itbis , Ley 74</t>
  </si>
  <si>
    <t>Multas por Infracciónes</t>
  </si>
  <si>
    <t>Recargo por Mora Vivienda Suntuaría</t>
  </si>
  <si>
    <t>Recargo por Mora Itbis,Ley 74</t>
  </si>
  <si>
    <t>Recargo por Mora Impuesto sobre Pasajes al   Exterior</t>
  </si>
  <si>
    <t>Recargo por Mora a la Venta de Madera Beneficíada</t>
  </si>
  <si>
    <t>Recargo por Mora sobre las Sucesiones y Donaciónes</t>
  </si>
  <si>
    <t>Recargo por Mora Impuesto sobre Operaciones Inmobiliariass</t>
  </si>
  <si>
    <t>Recargo por Mora sobre el Impuesto a las Ganancías de Capital</t>
  </si>
  <si>
    <t>Aporte de las Exp. de Azúcares y Minerales</t>
  </si>
  <si>
    <t>Aporte de Hipodromo de Caballitos</t>
  </si>
  <si>
    <t>Aporte de la al  coa Exploratión Company, para la Provincía Pedernales</t>
  </si>
  <si>
    <t>Aportes de Frutas Dominicanas sobreContrato del 5-7-79, Artículo 4To.</t>
  </si>
  <si>
    <t>Contribución Rosario Dominicana sobre Contrato del 15-2-79 Artículo 3Ro.</t>
  </si>
  <si>
    <t>Contribución de la Rosario a la Provincía de Sánchez Ramírez</t>
  </si>
  <si>
    <t>Transferencías del Banco de Reservas</t>
  </si>
  <si>
    <t>Transferencías de los Molinos Dominicanos</t>
  </si>
  <si>
    <t>Transferencías de la Rosario Dominicana, 50% de los Beneficios</t>
  </si>
  <si>
    <t>Transferencías del Cea (60% de los Beneficios)</t>
  </si>
  <si>
    <t>Transferencías de la Lotería Nacional (Construcción Casas por Sorteos)</t>
  </si>
  <si>
    <t>Transferencías de la Lotería Nacional (Utilidades)</t>
  </si>
  <si>
    <t xml:space="preserve">Venta/S Plásticos Protectores de Cédula </t>
  </si>
  <si>
    <t>Venta de Sacos (Prog. Rahabilitación Café)</t>
  </si>
  <si>
    <t>Venta al  godón Oro y Sorgo</t>
  </si>
  <si>
    <t xml:space="preserve">Venta de Propiedad Monilíar del Estado - Inservible - </t>
  </si>
  <si>
    <t>Venta de Productos Cosechados en Batey Banegas - la Canela</t>
  </si>
  <si>
    <t>Venta de Productos Cosechados en Batey Ginebra - Puerto Plata</t>
  </si>
  <si>
    <t>Venta de Semillas y Servicios Técnicos de la Secretaríaretaría de Agricultura</t>
  </si>
  <si>
    <t>Venta de Productos Finca Ansonía - Azua</t>
  </si>
  <si>
    <t>Ventas en al  moneda (Pública Subasta)</t>
  </si>
  <si>
    <t>Remolque Buques en Distancías Comandancía</t>
  </si>
  <si>
    <t>Consejo Nacional de Educación Superior-Cetec</t>
  </si>
  <si>
    <t>Venta de Servicios de la Secretaríaretaría de Agricultura</t>
  </si>
  <si>
    <t>Rd$0.25 Suministro Medicina en Hospitales del Estado</t>
  </si>
  <si>
    <t>Visitas al   Museo de la Casa del Tostado y al  cazar de Colón</t>
  </si>
  <si>
    <t>Comisiónes por Garantía de Préstamos Concedidos a la Falconbridge Dominicana</t>
  </si>
  <si>
    <t>Venta de Sellos Pro - Parques</t>
  </si>
  <si>
    <t>Servicios de Laboratorios - Secretaríaretaría de Obras Públicas</t>
  </si>
  <si>
    <t>Análisis de Productos Farmaceúticos y al  imenticioss</t>
  </si>
  <si>
    <t>Registro Fórmula de al  imentos para Animales</t>
  </si>
  <si>
    <t xml:space="preserve">Derechos de Aprendizaje y Otros - Aviación Civil </t>
  </si>
  <si>
    <t>Tasas Adicionales sobre Actos Expedidos por el Poder Judicíal</t>
  </si>
  <si>
    <t>Carga, Servicio de Muelle y al  macenamiento</t>
  </si>
  <si>
    <t>Derechos de Puertos - Exportación</t>
  </si>
  <si>
    <t>Derechos de Puertos - Importación</t>
  </si>
  <si>
    <t>Transmisión de Mensajes Telefónicos, Telegráficos y RadioTelegráficos (Deptos. del Gobierno)</t>
  </si>
  <si>
    <t>Sellos Postales Aéreos al   Exterior</t>
  </si>
  <si>
    <t>Tasas de Comunicaciónes</t>
  </si>
  <si>
    <t>Misceláneos Varías Leyes</t>
  </si>
  <si>
    <t>Impuestos Ad-Valorem Según Decreto Num. 1621</t>
  </si>
  <si>
    <t>Impuesto Adicional sobre Varías Mercancías y Servicios</t>
  </si>
  <si>
    <t>Impuestos sobre Beneficios Extraordinarios de la Exportación de Carne de Res Deshuesada</t>
  </si>
  <si>
    <t>Impuestos sobre el Azúcar, Mercado Americano a Cargo Cuota Inicíal</t>
  </si>
  <si>
    <t>Impuesto sobre al  godón Importado</t>
  </si>
  <si>
    <t>Impuesto a la Transfencía de Bienes Industrializado Itbi, Ley 74 (Importación)</t>
  </si>
  <si>
    <t>Impuesto Adicional del 10% Ad-Valoremde las Mercancías Importada</t>
  </si>
  <si>
    <t>Impuesto sobre Tejido de al  godón Importado</t>
  </si>
  <si>
    <t>Impuestos sobre DesCarga de Mercancías</t>
  </si>
  <si>
    <t>Impuesto Adicional sobre Bedidas al  cohólicas</t>
  </si>
  <si>
    <t>Impuestos (Estampillas) sobre Bebidas al  cohólicas Importadas</t>
  </si>
  <si>
    <t>Impuesto Único Ad-Valorem sobre Ciertos al  imentos</t>
  </si>
  <si>
    <t>Impuesto Adicional sobre Varías Mercancías y Servicios (12%)</t>
  </si>
  <si>
    <t>Impuesto Único Ad-Valorem sobre Maquinarías y Equipos Agrícolas y Otros</t>
  </si>
  <si>
    <t>Impuesto Único Ad-Valorem sobre Maquinarías Industriales</t>
  </si>
  <si>
    <t>Impuesto Adicional sobre las Importaciónes</t>
  </si>
  <si>
    <t xml:space="preserve">Impuesto a las Prestación de Servicio de Hoteles, Moteles, Cables, Telex y Televisión por Cable o Circuito Cerrado. </t>
  </si>
  <si>
    <t>Venta Boletos 0.10 sobrePreferencías Estadios Deportivos</t>
  </si>
  <si>
    <t>Venta Boletos 0.25 sobrePalcos Estadios Deportivos</t>
  </si>
  <si>
    <t>Impuesto para Negocíación en el Ramo de Seguros</t>
  </si>
  <si>
    <t>Adicional al   Impuesto sobre el Total de las Apuestas en el Hipódromo</t>
  </si>
  <si>
    <t>Impuestos sobre el Valor de las Habitaciónes de Hoteles</t>
  </si>
  <si>
    <t>Sellos Semipostales para Xii Juegos Deportivos</t>
  </si>
  <si>
    <t>Impuestos sobrePrest. de los Servicios Telefónicos</t>
  </si>
  <si>
    <t xml:space="preserve">Sellos Especiales sobre Sentencía de Divorcio </t>
  </si>
  <si>
    <t>Sellos Patronato Lucha Contra la Díabetes</t>
  </si>
  <si>
    <t>Impuesto sobre Mensajes Escritos al   Exterior</t>
  </si>
  <si>
    <t>Impuesto Adicional a las Llamadas a Larga Distancía</t>
  </si>
  <si>
    <t>Impuestos a las Llamadas a Larga Distancía</t>
  </si>
  <si>
    <t>Impuestos sobre las Comunicaciónes</t>
  </si>
  <si>
    <t>Impuesto a Salida de Pasajeros al   Exterior Reg. Fronteriza</t>
  </si>
  <si>
    <t>Venta de Servicios Comisión Aeroportuaría</t>
  </si>
  <si>
    <t>40% sobre el Impuesto a Salida de Pasajeros al   Exterior (Decreto 791)</t>
  </si>
  <si>
    <t>Impuesto Adicional sobre Pasajes Aéreos y Marítimos al   Exterior</t>
  </si>
  <si>
    <t>Impuesto Adicional sobre la Venta de Pasajes al   Exterior</t>
  </si>
  <si>
    <t>Impuestos sobre la Venta de Pasajes al   Exterior</t>
  </si>
  <si>
    <t>Impuestos a las Transferencías de Bienes Industrializados, Ley 74,15-1-83</t>
  </si>
  <si>
    <t>Impuestos a las Transferencías de Bienes Industrializados</t>
  </si>
  <si>
    <t>Impuesto sobre el Consumo de Petróleo y Sus Derivados</t>
  </si>
  <si>
    <t>Diferencíal de Aceite Crudo Desgomado</t>
  </si>
  <si>
    <t>Diferencíal Avtur</t>
  </si>
  <si>
    <t>Diferencíal Gas Propano</t>
  </si>
  <si>
    <t>Diferencíal sobre Fuel Oil Resol. 5/80</t>
  </si>
  <si>
    <t>Diferencíal Gasolina</t>
  </si>
  <si>
    <t xml:space="preserve">Diferencíal Petróleo </t>
  </si>
  <si>
    <t>Retención Diferencíal Gravamen sobre Combustibles</t>
  </si>
  <si>
    <t>Diferencíal Petróleo (Decreto 3221)</t>
  </si>
  <si>
    <t>Diferencíal Petróleo (Decreto 2600)</t>
  </si>
  <si>
    <t>Rd$0.01 sobre Cada Galón de Gasolina</t>
  </si>
  <si>
    <t>Diferencíal Azúcar Consumo Interno</t>
  </si>
  <si>
    <t>Impuesto Adicional sobre Cervezas Ley/39 Año 1989</t>
  </si>
  <si>
    <t>Impuesto Adicional sobre Cervezas Ley/39 Año 1988</t>
  </si>
  <si>
    <t>Impuesto Adicional sobre Cervezas Ley 285/11-6-85</t>
  </si>
  <si>
    <t>Impuesto Adicional sobre Ron, Whisky y Ginebra Ley 285/11-6-85</t>
  </si>
  <si>
    <t>8%Vsobre Valor de Venta al por Mayor de la Produccin de Alcohol de 95 Grados</t>
  </si>
  <si>
    <t>Impuesto Especial a las Bebidas al  cohólicas</t>
  </si>
  <si>
    <t>Impuestos sobre la Venta al por Mayor de Bebidas al  cohólicas Nacionales</t>
  </si>
  <si>
    <t>Impuesto Adicional sobre Cigarrillos,Ley 137-88, Ley -39-88</t>
  </si>
  <si>
    <t>Impuesto Adicional sobre Cigarrillos,Ley 137-87</t>
  </si>
  <si>
    <t>Impuestos sobre la Madera Beneficíada</t>
  </si>
  <si>
    <t>Impuesto sobre las Ganancías de Capital</t>
  </si>
  <si>
    <t>Contribución 2% sobre Actos Traslativos de la Propiedad Mobilíaría</t>
  </si>
  <si>
    <t>Impuesto sobre Sucesiones y Donaciónes</t>
  </si>
  <si>
    <t>Impuesto Adicional sobre Operaciones Inmobiliariass</t>
  </si>
  <si>
    <t>Impuesto sobre Operaciones Inmobiliariass</t>
  </si>
  <si>
    <t>Impuesto sobre la Constitución de Compañías por Acciónes y en Comanditas por Acciónes</t>
  </si>
  <si>
    <t>Impuesto sobre las Transferencías Patrimoníales</t>
  </si>
  <si>
    <t>Impuestos sobre la Tenencía del Patrimonio</t>
  </si>
  <si>
    <t>Impuestos 10% sobre Apuestas en el Canodromo</t>
  </si>
  <si>
    <t>Impuesto sobre las Ganancías de Capital (Plusvalía)</t>
  </si>
  <si>
    <t>Préstamos</t>
  </si>
  <si>
    <t>Total de Ingresos del Gobierno</t>
  </si>
  <si>
    <t>Impuesto sobre Alcoholes y Gasolina Ley No. 949</t>
  </si>
  <si>
    <t>A Recaudar por Aduanas</t>
  </si>
  <si>
    <t>A Recaudar por Colecturías</t>
  </si>
  <si>
    <t>Inscripción de Hipotecas y Transcripción de Ventas sobre Orden Ejecutiva No. 665</t>
  </si>
  <si>
    <t>Total Rentas Municipales</t>
  </si>
  <si>
    <t>Rentas Municipales</t>
  </si>
  <si>
    <t>90% Impuesto sobre Alcoholes y Gasolina Ley No. 949</t>
  </si>
  <si>
    <t>40% Licencia Tránsito de Carreteras</t>
  </si>
  <si>
    <t>Impuesto sobre la Industrialización de Carnes (50%)</t>
  </si>
  <si>
    <t xml:space="preserve">Total Rentas </t>
  </si>
  <si>
    <t>Ingresos Por Rentas</t>
  </si>
  <si>
    <t>Construcción Ayuntamientos para el Fondo Escolar Municipal</t>
  </si>
  <si>
    <t>Total Ingresos No Procedentes de Rentas</t>
  </si>
  <si>
    <t>Total Fondos Municipales</t>
  </si>
  <si>
    <t xml:space="preserve">50% sobre Asuntos Gasolina y sus Derivados </t>
  </si>
  <si>
    <t>Total Ingresos</t>
  </si>
  <si>
    <t>Total Fondo General</t>
  </si>
  <si>
    <t>Para Gastos Por Autorización Del Poder Ejecutivo</t>
  </si>
  <si>
    <t>Para Otros Gastos En Que Incurre La Receptoría General De Aduanas Previa Autorización Poder Ejecutivo</t>
  </si>
  <si>
    <t>Reembolso Por Sumas Cobradas Indebidamente En Las Aduanas</t>
  </si>
  <si>
    <t xml:space="preserve">Para Reintegros Que Efectúen Los Delegados Receptores </t>
  </si>
  <si>
    <t>Gastos De Cambio Sobre Remesas De Fondos</t>
  </si>
  <si>
    <t>4% Sobre Recaudaciones De Rentas Internas Cobradas Por La Receptoría Para Gastos Y Servicios Personales</t>
  </si>
  <si>
    <t>Para Mantenimiento De Lanchas De Prácticos Por La Receptoría General De Aduanas</t>
  </si>
  <si>
    <t>10% De Recargo Sobre Patentes Para Cámara De Comercio</t>
  </si>
  <si>
    <t>Reembolso 80% Alcohol Para Industrias</t>
  </si>
  <si>
    <t>Universidad De Santo Domingo</t>
  </si>
  <si>
    <t>Suministro De Gasolina, Aceite Y Grasa Para Vehículos De Motor En Servicio Oficial</t>
  </si>
  <si>
    <t>Para El Programa De Obras Públicas, Atención Del Acueducto De Santo Domingo</t>
  </si>
  <si>
    <t>Total Tesoreria</t>
  </si>
  <si>
    <t>40% Ingresos Del Impuesto Especial De Ley De Carreteras</t>
  </si>
  <si>
    <t>90% Sobre El Impuesto Especial De Alcoholes Y Gasolina</t>
  </si>
  <si>
    <t>95% Sobre El Impuesto Especial De Cigarros Y Cigarrillos</t>
  </si>
  <si>
    <t>Por Inscripción De Hipotecas Y Transcripción De Ventas</t>
  </si>
  <si>
    <t>Cuenta Reclamaciones Y Otros Gastos Que Autorice El Poder Ejecutivo</t>
  </si>
  <si>
    <t>Total Secretaria De Hacienda</t>
  </si>
  <si>
    <t>65% Producido Por La Lotería Nacional Para Repartir En Premios</t>
  </si>
  <si>
    <t>Servicio De La Deuda Pública</t>
  </si>
  <si>
    <t>5½% De Intereses Sobre 20 Millones Según Las Emisiones De Bono, Años 1922-26</t>
  </si>
  <si>
    <t>Fondo Corriente De Amortización</t>
  </si>
  <si>
    <t>Para Amortizatización De Los Empréstitos, Años 1922-26</t>
  </si>
  <si>
    <t>Descuento Y Gastos</t>
  </si>
  <si>
    <t>Para Gastos De Cambio Sobre Remesas De Fondos</t>
  </si>
  <si>
    <t>Oficina Del Agente Especial De Emergencia</t>
  </si>
  <si>
    <t>Total Fondos Especiales</t>
  </si>
  <si>
    <t xml:space="preserve">Servicio Dearrimo De Carga En Los Muelles De La República </t>
  </si>
  <si>
    <t>12% Producido Por La Lotería Nacional Para Subvención A Los Ayutamientos</t>
  </si>
  <si>
    <t>30% Del Impuesto Sobre Propiedad</t>
  </si>
  <si>
    <t>Impuesto Ley 190</t>
  </si>
  <si>
    <t xml:space="preserve">Impuesto Alcohol y Gasolina </t>
  </si>
  <si>
    <t>Ley 949</t>
  </si>
  <si>
    <t>Impuesto sobre Servicios de Muelles</t>
  </si>
  <si>
    <t xml:space="preserve">Impuesto sobre Sellos Documentos </t>
  </si>
  <si>
    <t>Impuesto Arrendamientos</t>
  </si>
  <si>
    <t>Impuesto Alcoholes</t>
  </si>
  <si>
    <t>Impuesto Cerveza (Fabricación)</t>
  </si>
  <si>
    <t>Licencia Ventas Drogas Reg.</t>
  </si>
  <si>
    <t>Certificados Venta Drogas Narcóticos</t>
  </si>
  <si>
    <t>Certificados Ventas Acumulativas</t>
  </si>
  <si>
    <t>Derechos Inscripción Escuelas Normales</t>
  </si>
  <si>
    <t xml:space="preserve">Recargo Impuesto sobre la Propiedad 
</t>
  </si>
  <si>
    <t>Fondo Policía Municipal (Ley 559)</t>
  </si>
  <si>
    <t>Sellos Postales Aéreo (Exterior)</t>
  </si>
  <si>
    <t>Apartados de Correos</t>
  </si>
  <si>
    <t>Cuenta Especial Obras Públicas Ley 207</t>
  </si>
  <si>
    <t>Ventas de Gasolina, Aceite y Grasa</t>
  </si>
  <si>
    <t>Impuestos Ley No. 440</t>
  </si>
  <si>
    <t>Total Impuestos Ley No. 440</t>
  </si>
  <si>
    <t>5% sobre $3,227,000.00 estimados de recaudaciones aduaneras, para el servicio de Aduanas de acuerdo con la Convención</t>
  </si>
  <si>
    <t xml:space="preserve">4% Sobre $2,075,200.00 Recaudaciones De Rentas Internas Cobradas Por La Receptoría Para Gastos Y Servicios Personales según convenio Septiembre </t>
  </si>
  <si>
    <t xml:space="preserve">Para Mantenimiento De Lanchas De Prácticos Por La Receptoría General De Aduanas según convenio </t>
  </si>
  <si>
    <t xml:space="preserve">Servicio De arrimo De Carga En Los Muelles De La República </t>
  </si>
  <si>
    <t xml:space="preserve">5½% De Intereses Sobre $16,292,500.00  Bonos a la par pendientes de redención </t>
  </si>
  <si>
    <t xml:space="preserve">Para Amortización de los bonos pendientes de redención según Convenio </t>
  </si>
  <si>
    <t>Presupuesto Aprobado</t>
  </si>
  <si>
    <t>Nota:</t>
  </si>
  <si>
    <t>Impuestos sobre las Bebidas alcohólicas</t>
  </si>
  <si>
    <t>Impuestos sobre Otros Bienes de Producción o de Uso alternativo</t>
  </si>
  <si>
    <t>PERIODO 1976-1979</t>
  </si>
  <si>
    <r>
      <rPr>
        <b/>
        <sz val="11"/>
        <color theme="1"/>
        <rFont val="Calibri"/>
        <family val="2"/>
        <scheme val="minor"/>
      </rPr>
      <t xml:space="preserve">Fuente: </t>
    </r>
    <r>
      <rPr>
        <sz val="11"/>
        <color theme="1"/>
        <rFont val="Calibri"/>
        <family val="2"/>
        <scheme val="minor"/>
      </rPr>
      <t>Presupuesto de Ingresos y Ley de Gastos Públicos para el periodo.</t>
    </r>
  </si>
  <si>
    <t>PERIODO 1969-1972</t>
  </si>
  <si>
    <t>PERIODO 1963-1966</t>
  </si>
  <si>
    <t>Por  Impuesto Adicional</t>
  </si>
  <si>
    <t>PERIODO 1952-1962</t>
  </si>
  <si>
    <t>PERIODO 1936-1946</t>
  </si>
  <si>
    <t>Acueducto (Arrendamiento)</t>
  </si>
  <si>
    <t>PERIODO 1941-1946</t>
  </si>
  <si>
    <t>5% Sobre Recaudaciones Aduaneras Para Servicios Personales Y Gastos</t>
  </si>
  <si>
    <t>PERIODO 1930-1933</t>
  </si>
  <si>
    <r>
      <rPr>
        <b/>
        <sz val="11"/>
        <color theme="1"/>
        <rFont val="Calibri"/>
        <family val="2"/>
        <scheme val="minor"/>
      </rPr>
      <t xml:space="preserve">Fuente: </t>
    </r>
    <r>
      <rPr>
        <sz val="11"/>
        <color theme="1"/>
        <rFont val="Calibri"/>
        <family val="2"/>
        <scheme val="minor"/>
      </rPr>
      <t>Presupuesto de Ingresos y Ley de Gastos Públicos para el periodo correspondiente.</t>
    </r>
  </si>
  <si>
    <t>PERIODO 1948-1951</t>
  </si>
  <si>
    <r>
      <rPr>
        <b/>
        <sz val="11"/>
        <color theme="1"/>
        <rFont val="Calibri"/>
        <family val="2"/>
        <scheme val="minor"/>
      </rPr>
      <t xml:space="preserve">Fuente: </t>
    </r>
    <r>
      <rPr>
        <sz val="11"/>
        <color theme="1"/>
        <rFont val="Calibri"/>
        <family val="2"/>
        <scheme val="minor"/>
      </rPr>
      <t>Presupuesto de Ingresos y Ley de Gastos Públicos para el periodo Correspondiente.</t>
    </r>
  </si>
  <si>
    <t>Para el año 1931 no existen registros disponibles.</t>
  </si>
  <si>
    <t>NO DISPONIBLE</t>
  </si>
  <si>
    <r>
      <t>Fuente:</t>
    </r>
    <r>
      <rPr>
        <sz val="9"/>
        <color theme="1"/>
        <rFont val="Calibri"/>
        <family val="2"/>
        <scheme val="minor"/>
      </rPr>
      <t xml:space="preserve"> Presupuesto de Ingresos y Ley de Gastos Públicos para el año 1935</t>
    </r>
  </si>
  <si>
    <r>
      <t xml:space="preserve">Fuente: </t>
    </r>
    <r>
      <rPr>
        <sz val="9"/>
        <color theme="1"/>
        <rFont val="Calibri"/>
        <family val="2"/>
        <scheme val="minor"/>
      </rPr>
      <t>Presupuesto de Ingresos y Ley de Gastos Públicos para el año 1934</t>
    </r>
  </si>
  <si>
    <r>
      <t xml:space="preserve">Fuente: </t>
    </r>
    <r>
      <rPr>
        <sz val="9"/>
        <color theme="1"/>
        <rFont val="Calibri"/>
        <family val="2"/>
        <scheme val="minor"/>
      </rPr>
      <t>Presupuesto de Ingresos y Ley de Gastos Públicos para el año 1947 (Ley No.1315).</t>
    </r>
  </si>
  <si>
    <r>
      <t>Fuente:</t>
    </r>
    <r>
      <rPr>
        <sz val="9"/>
        <color theme="1"/>
        <rFont val="Calibri"/>
        <family val="2"/>
        <scheme val="minor"/>
      </rPr>
      <t xml:space="preserve"> Presupuesto de Ingresos y Ley de Gastos Públicos para el año 1973 (Ley No. 452)</t>
    </r>
  </si>
  <si>
    <r>
      <t xml:space="preserve">Fuente: </t>
    </r>
    <r>
      <rPr>
        <sz val="9"/>
        <color theme="1"/>
        <rFont val="Calibri"/>
        <family val="2"/>
        <scheme val="minor"/>
      </rPr>
      <t>Presupuesto de Ingresos y Ley de Gastos Públicos para el año 1974 (Ley No. 623).</t>
    </r>
  </si>
  <si>
    <r>
      <t xml:space="preserve">Fuente: </t>
    </r>
    <r>
      <rPr>
        <sz val="9"/>
        <color theme="1"/>
        <rFont val="Calibri"/>
        <family val="2"/>
        <scheme val="minor"/>
      </rPr>
      <t>Presupuesto de Ingresos y Ley de Gastos Públicos para el año 1975 (Ley No. 111).</t>
    </r>
  </si>
  <si>
    <t>Desde el 1943 en adelante el total A.C. Rectoria incluye total de aduanas.</t>
  </si>
  <si>
    <t>Para el 1962, la sumatoria del Total de Rentas Derecho Privado registrada en el libro no corresponde con la sumatoria real, equivalente a RD$11,710,500.</t>
  </si>
  <si>
    <t>3. Impuesto sobre Otros Actos y Contratos</t>
  </si>
  <si>
    <t>4. Impuestos sobre Operaciones Mercantiles</t>
  </si>
  <si>
    <t>II. Ingresos No Tributarios</t>
  </si>
  <si>
    <t>1- El libro físico no presenta el monto de ingresos por la partida de auxiliares.</t>
  </si>
  <si>
    <t>PERIODO 1980-1989</t>
  </si>
  <si>
    <t>Impuesto sobre las Ganancias de Capital (Plusvalía)</t>
  </si>
  <si>
    <t>Impuestos 10% sobre Apuestas en el Canódromo</t>
  </si>
  <si>
    <t>Impuestos sobre la Tenencia del Patrimonio</t>
  </si>
  <si>
    <t>Impuesto sobre las Transferencias Patrimoniales</t>
  </si>
  <si>
    <t>Impuesto sobre la Constitución de Compañías por Acciones y en Comanditas por Acciones</t>
  </si>
  <si>
    <t>Impuesto sobre Operaciones Inmobiliarias</t>
  </si>
  <si>
    <t>Impuesto Adicional sobre Operaciones Inmobiliarias</t>
  </si>
  <si>
    <t>Impuesto sobre Sucesiones y Donaciones</t>
  </si>
  <si>
    <t>Contribución 2% sobre Actos Traslativos de la Propiedad Mobiliaria</t>
  </si>
  <si>
    <t>Impuesto sobre las Ganancias de Capital</t>
  </si>
  <si>
    <t>Impuestos sobre la Madera Beneficiada</t>
  </si>
  <si>
    <t>Impuesto sobre Cigarrillos</t>
  </si>
  <si>
    <t>Impuesto Adicional sobre Cigarrillos Ley 137-87</t>
  </si>
  <si>
    <t>Impuesto Adicional sobre Cigarrillos Ley 137-88</t>
  </si>
  <si>
    <t>Impuestos sobre las Bebidas Alcohólicas</t>
  </si>
  <si>
    <t>Impuestos sobre la Venta al por Mayor de Bebidas Alcohólicas Nacionales</t>
  </si>
  <si>
    <t>Impuesto Especial a las Bebidas Alcohólicas</t>
  </si>
  <si>
    <t>8% Sobre Valor de Venta al por Mayor de la Producción de Alcohol de 95 Grados</t>
  </si>
  <si>
    <t xml:space="preserve">Impuesto Adicional sobre Ron, Whisky y Ginebra </t>
  </si>
  <si>
    <t xml:space="preserve">Impuesto Adicional sobre Cervezas </t>
  </si>
  <si>
    <t>Impuesto Adicional sobre Cervezas Ley 39 Año 1988</t>
  </si>
  <si>
    <t>Impuesto Adicional sobre Cervezas Ley 39 Año 1989</t>
  </si>
  <si>
    <t>Diferencial Azúcar Consumo Interno</t>
  </si>
  <si>
    <t>RD$ 0.01 sobre Cada Galón de Gasolina</t>
  </si>
  <si>
    <t>Diferencial Petróleo (Decreto 2600)</t>
  </si>
  <si>
    <t>Diferencial Petróleo (Decreto 3221)</t>
  </si>
  <si>
    <t>Retención Diferencial Gravamen sobre Combustibles</t>
  </si>
  <si>
    <t xml:space="preserve">Diferencial Petróleo </t>
  </si>
  <si>
    <t>Diferencial Gasolina</t>
  </si>
  <si>
    <t xml:space="preserve">Diferencial sobre Fuel Oil </t>
  </si>
  <si>
    <t>Diferencial Gas Propano</t>
  </si>
  <si>
    <t>Diferencial Avtur</t>
  </si>
  <si>
    <t>Diferencial de Aceite Crudo Desgomado</t>
  </si>
  <si>
    <t>Diferencial por Galon Gasolina, Subsidio, GLP-1.70 p/Galon</t>
  </si>
  <si>
    <t>Impuesto sobre el Consumo de Petróleo y sus Derivados</t>
  </si>
  <si>
    <t>Impuestos sobre Otros Bienes de Producción o de Uso Alternativo</t>
  </si>
  <si>
    <t>Impuestos a las Transferencias de Bienes Industrializados</t>
  </si>
  <si>
    <t xml:space="preserve">Impuestos a las Transferencias de Bienes Industrializados </t>
  </si>
  <si>
    <t>Impuestos sobre la Venta de Pasajes al Exterior</t>
  </si>
  <si>
    <t>Impuesto Adicional sobre la Venta de Pasajes al Exterior</t>
  </si>
  <si>
    <t>Impuesto Adicional sobre Pasajes Aéreos y Marítimos al Exterior</t>
  </si>
  <si>
    <t>40% sobre el Impuesto a Salida de Pasajeros al Exterior (Decreto 791)</t>
  </si>
  <si>
    <t>Venta de Servicios Comisión Aeroportuaria</t>
  </si>
  <si>
    <t>Impuesto a Salida de Pasajeros al Exterior Regulación Fronteriza</t>
  </si>
  <si>
    <t>Impuestos sobre las Comunicaciones</t>
  </si>
  <si>
    <t>Impuestos a las Llamadas a Larga Distancia</t>
  </si>
  <si>
    <t>Impuesto Adicional a las Llamadas a Larga Distancia</t>
  </si>
  <si>
    <t>Impuesto sobre Mensajes Escritos al Exterior</t>
  </si>
  <si>
    <t>Sellos Semipostales para Laboratorio de la USAD</t>
  </si>
  <si>
    <t>Sellos Patronato Lucha Contra la Diabetes</t>
  </si>
  <si>
    <t xml:space="preserve">Sellos Especiales sobre Sentencia de Divorcio </t>
  </si>
  <si>
    <t>Impuestos sobre Prestaciones de los Servicios Telefónicos</t>
  </si>
  <si>
    <t>Sellos Semipostales para XII Juegos Deportivos</t>
  </si>
  <si>
    <t>Impuestos sobre el Valor de las Habitaciones de Hoteles</t>
  </si>
  <si>
    <t>Adicional al Impuesto sobre el Total de las Apuestas en el Hipódromo</t>
  </si>
  <si>
    <t>Impuestos sobre Primas de Pólizas de las Compañías de Seguros</t>
  </si>
  <si>
    <t>Impuesto para Negociación en el Ramo de Seguros</t>
  </si>
  <si>
    <t>Venta Boletos 0.25 sobre Palcos Estadios Deportivos</t>
  </si>
  <si>
    <t>Venta Boletos 0.10 sobre Preferencias Estadios Deportivos</t>
  </si>
  <si>
    <t xml:space="preserve">Impuesto a las Prestación de Servicio de Hoteles, Moteles, Cables, Telex y Televisión por Cable o Circuito Cerrado </t>
  </si>
  <si>
    <t>Recargo Cambiario</t>
  </si>
  <si>
    <t>Impuesto Adicional sobre las Importaciones</t>
  </si>
  <si>
    <t>Impuesto Único Ad-Valorem sobre Maquinarias Industriales</t>
  </si>
  <si>
    <t>Impuesto Único Ad-Valorem sobre Maquinarias y Equipos Agrícolas y Otros</t>
  </si>
  <si>
    <t>Impuesto Adicional sobre Varias Mercancías y Servicios (12%)</t>
  </si>
  <si>
    <t>Impuesto Único Ad-Valorem sobre Ciertos Alimentos</t>
  </si>
  <si>
    <t>Impuestos (Estampillas) sobre Bebidas Alcohólicas Importadas</t>
  </si>
  <si>
    <t>Impuesto Adicional sobre Bedidas Alcohólicas</t>
  </si>
  <si>
    <t>Impuestos sobre Descarga de Mercancías</t>
  </si>
  <si>
    <t>Impuesto sobre Tejido de Algodón Importado</t>
  </si>
  <si>
    <t>Impuesto Adicional del 10% Ad-Valorem de las Mercancías Importada</t>
  </si>
  <si>
    <t>Impuesto a la Transfencia de Bienes Industrializados ITBIS Ley 74 (Importación)</t>
  </si>
  <si>
    <t>Impuesto sobre Algodón Importado</t>
  </si>
  <si>
    <t>Impuestos sobre madera importada</t>
  </si>
  <si>
    <t>Impuesto adicional sobre varias mercancías y servicios</t>
  </si>
  <si>
    <t>Impuestos sellos sobre manifiestos de importación</t>
  </si>
  <si>
    <t xml:space="preserve">Impuesto estampillas sobre bebidas alcohólicas importadas </t>
  </si>
  <si>
    <t xml:space="preserve">Impuestos adicionales sobre bebidas alcohólicas importadas </t>
  </si>
  <si>
    <t>Remanentes de liquidación fianzas</t>
  </si>
  <si>
    <t>Impuestos a descargas de mercancías</t>
  </si>
  <si>
    <t>Impuestos de almacenaje de mercancías</t>
  </si>
  <si>
    <t xml:space="preserve">Impuesto sobre mercancías importadas </t>
  </si>
  <si>
    <t>Impuestos a las transferencias de bienes industrializados (ITBIS)</t>
  </si>
  <si>
    <t>Ventas facturas consulares decreto No.294-88</t>
  </si>
  <si>
    <t>Impuesto sobre mercancías y sobordo</t>
  </si>
  <si>
    <t>Impuestos sobre el Azúcar, Mercado Americano a Cargo Cuota Inicial</t>
  </si>
  <si>
    <t>Impuestos sobre Beneficios Extraordinarios de la Exportación de Carne de Resolución Deshuesada</t>
  </si>
  <si>
    <t>Impuesto Adicional sobre Varias Mercancías y Servicios</t>
  </si>
  <si>
    <t>Impuestos Ad-Valorem Según Decreto No. 1621</t>
  </si>
  <si>
    <t>Misceláneos Varias Leyes</t>
  </si>
  <si>
    <t>Tasas de Comunicaciones</t>
  </si>
  <si>
    <t>Sellos Postales Aéreos al Exterior</t>
  </si>
  <si>
    <t>Transmisión de Mensajes Telefónicos, Telegráficos y RadioTelegráficos (Departamentos del Gobierno)</t>
  </si>
  <si>
    <t>Derechos de Puertos-Importación</t>
  </si>
  <si>
    <t>Derechos de Puertos-Exportación</t>
  </si>
  <si>
    <t>Carga, Servicio de Muelle y Almacenamiento</t>
  </si>
  <si>
    <t>Tasas Adicionales sobre Actos Expedidos por el Poder Judicial</t>
  </si>
  <si>
    <t>Tasa judicial sobre copias certificadas de sentencia L-3391</t>
  </si>
  <si>
    <t xml:space="preserve">Derechos de Aprendizaje y Otros-Aviación Civil </t>
  </si>
  <si>
    <t>Registro Fórmula de Alimentos para Animales</t>
  </si>
  <si>
    <t>Aportes ley 351 1964</t>
  </si>
  <si>
    <t>Análisis de Productos Farmaceúticos y Alimenticios</t>
  </si>
  <si>
    <t>Servicios de Laboratorios-Secretaría de Obras Públicas</t>
  </si>
  <si>
    <t>Venta de Sellos Pro-Parques</t>
  </si>
  <si>
    <t>Comisiones por Garantía de Préstamo Concedidos a la Falconbridge Dominicana</t>
  </si>
  <si>
    <t>Visitas al Museo de la Casa del Tostado y Alcazar de Colón</t>
  </si>
  <si>
    <t>RD $0.25 Suministro Medicina en Hospitales del Estado</t>
  </si>
  <si>
    <t>Venta de Servicios de la Secretaría de Agricultura</t>
  </si>
  <si>
    <t>Consejo Nacional de Educación Superior-CETEC</t>
  </si>
  <si>
    <t>Remolque Buques en Distancias Comandancia</t>
  </si>
  <si>
    <t>Constribucion De Costos Placas Exoneradas</t>
  </si>
  <si>
    <t xml:space="preserve">Confección de carnet extranjero residentes en el pais </t>
  </si>
  <si>
    <t>Rentas servicios diversos decr. L1/91</t>
  </si>
  <si>
    <t>Arrendamiento Hipodromo V Centenario</t>
  </si>
  <si>
    <t>Ventas en la Moneda (Pública Subasta)</t>
  </si>
  <si>
    <t>Venta de Productos Finca Ansonia-Azua</t>
  </si>
  <si>
    <t>Venta de Semillas y Servicios Técnicos de la Secretaría de Agricultura</t>
  </si>
  <si>
    <t>Venta de Productos Cosechados en Batey Ginebra-Puerto Plata</t>
  </si>
  <si>
    <t>Venta de Productos Cosechados en Batey Banegas-la Canela</t>
  </si>
  <si>
    <t>Venta de Propiedad Moniliar del Estado-Inservible-</t>
  </si>
  <si>
    <t>Venta Algodón Oro y Sorgo</t>
  </si>
  <si>
    <t>Venta de Sacos (Programa Rahabilitación Café)</t>
  </si>
  <si>
    <t xml:space="preserve">Ventas Plásticos Protectores de Cédula </t>
  </si>
  <si>
    <t>Transferencias de la Lotería Nacional (Utilidades)</t>
  </si>
  <si>
    <t>Transferencias de la Lotería Nacional (Construcción Casas por Sorteos)</t>
  </si>
  <si>
    <t>Transferencias del CEA (60% de los Beneficios)</t>
  </si>
  <si>
    <t>Transferencias de la Rosario Dominicana, 50% de los Beneficios</t>
  </si>
  <si>
    <t>Transferencias de los Molinos Dominicanos</t>
  </si>
  <si>
    <t>Transferencias del Banco de Reservas</t>
  </si>
  <si>
    <t>Contribución de la Rosario a la Provincia de Sánchez Ramírez</t>
  </si>
  <si>
    <t>Contribución Rosario Dominicana sobre Contrato del 15-2-79 Artículo 3ro</t>
  </si>
  <si>
    <t>Aportes de Frutas Dominicanas sobre Contrato del 5-7-79, Artículo 4to</t>
  </si>
  <si>
    <t>Aporte de la Alcoa Exploration Company, para la Provincia Pedernales</t>
  </si>
  <si>
    <t>APORTE SUPERINTENDENCIA DE BANCOS</t>
  </si>
  <si>
    <t>APORTE SUPERINTENDENCIA DE SEGUROS</t>
  </si>
  <si>
    <t>APORTE AUTORIDAD PORTUARIA</t>
  </si>
  <si>
    <t>Aporte de Hipódromo de Caballitos</t>
  </si>
  <si>
    <t>Aporte de las Exportaciones de Azúcares y Minerales</t>
  </si>
  <si>
    <t>Comision Depto. Aeroportuario</t>
  </si>
  <si>
    <t>Recargo Por Mora Impuesto Renta Global Impuesto  LEY 48-70</t>
  </si>
  <si>
    <t>Recargo por Mora sobre el Impuesto a las Ganancias de Capital</t>
  </si>
  <si>
    <t>Recargo por Mora Impuesto sobre Operaciones Inmobiliarias</t>
  </si>
  <si>
    <t>Recargo por Mora sobre las Sucesiones y Donaciones</t>
  </si>
  <si>
    <t>Recargo por Mora a la Venta de Madera Beneficiada</t>
  </si>
  <si>
    <t>Recargo por Mora Impuesto sobre Pasajes al Exterior</t>
  </si>
  <si>
    <t>Recargo por Mora ITBIS Ley 11/92</t>
  </si>
  <si>
    <t>Recargo por Mora Vivienda Suntuaria</t>
  </si>
  <si>
    <t>Recargo por Mora Vivienda Suntuaria 25%+5%</t>
  </si>
  <si>
    <t>Recargo por Mora Imp. Habitación de Hoteles</t>
  </si>
  <si>
    <t>Multas por Infracciones</t>
  </si>
  <si>
    <t>Multas -ITBIS Ley 74</t>
  </si>
  <si>
    <t xml:space="preserve">Multas Aplicadas a la Banco por Deficiencia Encaje Legal </t>
  </si>
  <si>
    <t>Venta de Propiedad Mobiliar del Estado</t>
  </si>
  <si>
    <t>Ventas de Solares Aledaños Al Hotel Embajador</t>
  </si>
  <si>
    <t>Aportes Extraordinarios de Instituciones publicas</t>
  </si>
  <si>
    <t>Intereses y amortización</t>
  </si>
  <si>
    <t xml:space="preserve">Aportes extraordinarios de Institución Pública/ Rosario Dominicana </t>
  </si>
  <si>
    <t>Pago deuda de la C.D.E.</t>
  </si>
  <si>
    <t>Aportes Extraordinarios de Terceros</t>
  </si>
  <si>
    <t>Amortización e Intereses Aid/517-L026 F. 1449</t>
  </si>
  <si>
    <t>Reintegros de presupuesto Liquidado</t>
  </si>
  <si>
    <t xml:space="preserve">Recursos Extraordinarios Misceláneos </t>
  </si>
  <si>
    <t>Reembolso de Care F. 1441</t>
  </si>
  <si>
    <t>Prestamos</t>
  </si>
  <si>
    <t>Préstamo No.Aid-517-U-028</t>
  </si>
  <si>
    <t>Préstamo No.Aid-517-U-029</t>
  </si>
  <si>
    <t>Préstamo No.Bm-1325-T-Do</t>
  </si>
  <si>
    <t>Préstamo No.Bm-1442-Do</t>
  </si>
  <si>
    <t>Préstamo No.Bi-431-Sf-Dr</t>
  </si>
  <si>
    <t>Préstamo No.Bi-541-Sf-Dr</t>
  </si>
  <si>
    <t>Mejoramiento y Amoliación del Puerto de Haina</t>
  </si>
  <si>
    <t>Préstamo No.Aid-517-V-031</t>
  </si>
  <si>
    <t>Préstamo No.Aid-517-V-032</t>
  </si>
  <si>
    <t>Préstamo No.26-Vf/Dr</t>
  </si>
  <si>
    <t>Préstamo No.Aid-517-T-033</t>
  </si>
  <si>
    <t>Préstamo No.Bi-566-Sf-Dr</t>
  </si>
  <si>
    <t>Préstamo No.Bi-1688-Atn-Sf-Dr</t>
  </si>
  <si>
    <t>Préstamo No.Bi-382-Sf-Dr</t>
  </si>
  <si>
    <t>Préstamo No.Bi-570-Sf-Dr</t>
  </si>
  <si>
    <t>Préstamo No.Bi-358-Sf-Dr</t>
  </si>
  <si>
    <t>Préstamo No.Bi-352-Sf-Dr</t>
  </si>
  <si>
    <t>Préstamo No.Bm-235-Do</t>
  </si>
  <si>
    <t>Préstamo No.Bm-352-Do</t>
  </si>
  <si>
    <t>Préstamo No.Bm-1655-Do</t>
  </si>
  <si>
    <t>Préstamo No.Ccc/Pl-480</t>
  </si>
  <si>
    <t>Préstamo No.69-P-Opep</t>
  </si>
  <si>
    <t>Préstamo No.Bi-408-Sf/Dr</t>
  </si>
  <si>
    <t>Préstamo No.Bi-21-Cd-Dr</t>
  </si>
  <si>
    <t>Préstamo No.Bi-591-Sf/Dr</t>
  </si>
  <si>
    <t>Préstamo No.Aid-517-U-030</t>
  </si>
  <si>
    <t>Préstamo No.Bi-585-Sf-Dr</t>
  </si>
  <si>
    <t>Préstamo No.Bi-586-Sf-Dr</t>
  </si>
  <si>
    <t>Préstamo No.Bi-590-Sf-Dr</t>
  </si>
  <si>
    <t>Préstamo No.Bm-1783-Do</t>
  </si>
  <si>
    <t>Préstamo Instituciones de Crédito Oficial de España</t>
  </si>
  <si>
    <t>Préstamo No.Bm-1783-Do y Bm 1784-Do</t>
  </si>
  <si>
    <t>Préstamo No.Bi/IADb-21-Cd-Dr</t>
  </si>
  <si>
    <t>Convenio de San José/Fondo de Inversión de Venezuela</t>
  </si>
  <si>
    <t>Préstamo No.Fida-28-Do</t>
  </si>
  <si>
    <t>Préstamo No.242-P-Oped</t>
  </si>
  <si>
    <t>Préstamo No.Bi-74-Ic-Dr</t>
  </si>
  <si>
    <t>Préstamo Bi-391-Oc-Dr</t>
  </si>
  <si>
    <t>Préstamo No.Bi-627-Sf-Dr</t>
  </si>
  <si>
    <t>Préstamo No.Bi-646-Sf-Dr</t>
  </si>
  <si>
    <t>Préstamo No.Bi-647-Sf-Dr</t>
  </si>
  <si>
    <t>Préstamo No.Bi-645-Sf-Dr</t>
  </si>
  <si>
    <t>Préstamo No.Bi-680-Sf-Dr</t>
  </si>
  <si>
    <t>Préstamo No.Bm-1760-Do</t>
  </si>
  <si>
    <t>Préstamo No.Bm-2023-Do</t>
  </si>
  <si>
    <t>Préstamo No.Bm-2104-Do</t>
  </si>
  <si>
    <t>Préstamo No.Aid-517-T-037Y 517-W-038</t>
  </si>
  <si>
    <t>Préstamo Banco del Comercio Exterior Francés</t>
  </si>
  <si>
    <t>Préstamo No.Aid-517-T-035</t>
  </si>
  <si>
    <t>Préstamo Banco Exterior de España</t>
  </si>
  <si>
    <t>Préstamo No.Aid-517-K-039</t>
  </si>
  <si>
    <t>Préstamo No.Bm-2104-D0</t>
  </si>
  <si>
    <t>Préstamo No.Aid-679-Sf-Dr</t>
  </si>
  <si>
    <t>Préstamo No.Aid-517-T-040</t>
  </si>
  <si>
    <t>Préstamo No.Aid-517-T-042</t>
  </si>
  <si>
    <t>Préstamo No.Bi-21-Cd/Dr</t>
  </si>
  <si>
    <t>Préstamo Dominico Japones Do-P2-Aglipo</t>
  </si>
  <si>
    <t>Préstamo No.Aid-517-L-010</t>
  </si>
  <si>
    <t>Préstamo No.Fida98-Do</t>
  </si>
  <si>
    <t>Préstamo No.Aid-517-T-043 y 517-V-044</t>
  </si>
  <si>
    <t>Préstamo No.Aid-517-T-045</t>
  </si>
  <si>
    <t>Préstamo No.Bi-737-Sf y 455-Oc-Dr</t>
  </si>
  <si>
    <t>Préstamo No.Bm-2369-Do</t>
  </si>
  <si>
    <t>Préstamo Gobierno México-República Dominicana</t>
  </si>
  <si>
    <t>Préstamo No.Bm-2690-00</t>
  </si>
  <si>
    <t>Préstamo del Gobierno de Japón</t>
  </si>
  <si>
    <t xml:space="preserve">Préstamo del Gobierno de Francia </t>
  </si>
  <si>
    <t>Préstamo No.Bi-172/1C-Dr</t>
  </si>
  <si>
    <t>Donaciones</t>
  </si>
  <si>
    <t>Donaciones Públicas y Privadas</t>
  </si>
  <si>
    <t>Convenio de Donación BID-Atn-1688-Sf--Dr</t>
  </si>
  <si>
    <t>Convenio ONAPLAN-BID-Atn-1689-Sf--Dr</t>
  </si>
  <si>
    <t>Donación Canadá-Israel Ac-Di-D6</t>
  </si>
  <si>
    <t>Gobierno de Suecia</t>
  </si>
  <si>
    <t>Donación ONU Dom.-T-01-A-71-99 y Dom, -83-P04-P03</t>
  </si>
  <si>
    <t>Convenio ONAPLAN-BID-Atn-1862-Sf--Dr</t>
  </si>
  <si>
    <t>Donación Aid/Foresta</t>
  </si>
  <si>
    <t>Donación Gobierno Aleman-Gtz/Aid</t>
  </si>
  <si>
    <t>Donación Comunidad Económica Europea -CEE/IAD-Pryn</t>
  </si>
  <si>
    <t>Convenio de Donación Organización Internacional del Azúcar-OIA-</t>
  </si>
  <si>
    <t>Donación ONU UNICEF</t>
  </si>
  <si>
    <t>CEE-Na-82-15</t>
  </si>
  <si>
    <t>Fao-PNUD-Dom-81-005-067</t>
  </si>
  <si>
    <t>PNUD-Dom-81-012</t>
  </si>
  <si>
    <t>PNUD-Cee</t>
  </si>
  <si>
    <t>BID-Atn-225-Sf/Dr</t>
  </si>
  <si>
    <t>PNUD</t>
  </si>
  <si>
    <t>Donación UNICEF/Zw-10G-4</t>
  </si>
  <si>
    <t>Donación PNUD/91-011-S-01-14</t>
  </si>
  <si>
    <t>Donación Italia</t>
  </si>
  <si>
    <t>Donación CEE-958-84-Rd</t>
  </si>
  <si>
    <t>Zw-10-6-4Programa de Servicio Básicos Proyecto de Educación UNICEF</t>
  </si>
  <si>
    <t>Donación 517-0153 Asesoría-Manejo Sistema de Salud</t>
  </si>
  <si>
    <t>Proyecto Educación Población Dom/87/P01 UNESCO</t>
  </si>
  <si>
    <t>Na-80-36 CEE-Juancho Pedernales</t>
  </si>
  <si>
    <t>Donación Gobierno Chino Programa Pequeños Proyecto Hidroeléctricos</t>
  </si>
  <si>
    <t>Donación Estudio Proyecto Monción BID</t>
  </si>
  <si>
    <t>Préstamo Nopn83-2120-0 Fortalecimiento del Indrhi-Bmz/Gtz.</t>
  </si>
  <si>
    <t>Préstamo Dom/8/004 Optimización Recargo Hídricos Pnvd/Omm.</t>
  </si>
  <si>
    <t>Préstamo Dom/8/002 Isótopos en Hidrol. OIEA</t>
  </si>
  <si>
    <t>Préstamo Dom/8/003 Hidrol. Aguas Sub-Terraneas OIEA</t>
  </si>
  <si>
    <t>Donación ONU/PNUD Dom-85-E01 DesHidroe. Río Ocoa</t>
  </si>
  <si>
    <t>P-1438-100 Hidroeléctricalos Anones-Sueco</t>
  </si>
  <si>
    <t>Donación 4-3-86 Palomino-Sueco</t>
  </si>
  <si>
    <t>Transferencias Extraordinarias</t>
  </si>
  <si>
    <t>Transferencia del CORDE</t>
  </si>
  <si>
    <t>Transferencia de INESPRE</t>
  </si>
  <si>
    <t>Transferencia de la CFI</t>
  </si>
  <si>
    <t>Transferencia del Banco de Reservas</t>
  </si>
  <si>
    <t>Transferencia del CEA</t>
  </si>
  <si>
    <t>Transferencia del Banco Central</t>
  </si>
  <si>
    <t>Transferencia de la Corporación de Hatillo</t>
  </si>
  <si>
    <t>Transferencia del IAD</t>
  </si>
  <si>
    <t>Transferencia del INAZUCAR</t>
  </si>
  <si>
    <t>Transferencia del Banco Nacional de la Vivienda</t>
  </si>
  <si>
    <t>Transferencia de la Superintendencia de Bancos</t>
  </si>
  <si>
    <t>Transferencia de la Superintendencia de Seguros</t>
  </si>
  <si>
    <t>Transferencia de la Fábrica Dominicana de Cemento</t>
  </si>
  <si>
    <t>Aportes Extraordinarios de Institciones Pública</t>
  </si>
  <si>
    <t>Transferencia de la CDE (Bonos de Amortización de la Deuda Combustible)</t>
  </si>
  <si>
    <t>Transferencia de la Universidad del Este</t>
  </si>
  <si>
    <t>Amortización e Interés Préstamo No. 517-L-008</t>
  </si>
  <si>
    <t>Amortización e Intereses Préstamo No. 517-L-018</t>
  </si>
  <si>
    <t>Intereses Préstamo No. 517-K-011</t>
  </si>
  <si>
    <t>Intereses Préstamo No. 517-L-018</t>
  </si>
  <si>
    <t>Venta de Condecoraciones</t>
  </si>
  <si>
    <t>Intereses sobre Préstamo de la Aid No. 517-L-026</t>
  </si>
  <si>
    <t>2% sobre Préstamo Realizados a Oficiales de las Fuerzas Armadas</t>
  </si>
  <si>
    <t>Ahorro en Gastos Administrativos Corporación de Valdesia</t>
  </si>
  <si>
    <r>
      <rPr>
        <b/>
        <i/>
        <sz val="11"/>
        <color theme="1"/>
        <rFont val="Calibri"/>
        <family val="2"/>
        <scheme val="minor"/>
      </rPr>
      <t>Fuente</t>
    </r>
    <r>
      <rPr>
        <i/>
        <sz val="11"/>
        <color theme="1"/>
        <rFont val="Calibri"/>
        <family val="2"/>
        <scheme val="minor"/>
      </rPr>
      <t xml:space="preserve">: </t>
    </r>
  </si>
  <si>
    <t xml:space="preserve"> Presupuesto de Ingresos y Ley de Gastos Públicos para el año correspondiente.</t>
  </si>
  <si>
    <t>-</t>
  </si>
  <si>
    <t>Impuesto  Adicional sobre ventas Ron, Whisky y Ginebra</t>
  </si>
  <si>
    <t>Impuesto Adicional sobre  Ron, Whisky y Ginebra</t>
  </si>
  <si>
    <t>Impuestos selectivo</t>
  </si>
  <si>
    <t xml:space="preserve">Préstamo No. BID/570 -SF-DR Riego de Sabaneta </t>
  </si>
  <si>
    <t>Prest. CCC/PL-480-Unidad Coord. De Rec. Prov. De AID</t>
  </si>
  <si>
    <t xml:space="preserve">Préstamo No. BID/586-SF-DR Cons. Asent. Campesinos </t>
  </si>
  <si>
    <t>PR-RD-19-163 Convenio San Jose F. Inv. de Venezuela</t>
  </si>
  <si>
    <t>Préstamo No. FIDA-28-DO</t>
  </si>
  <si>
    <t xml:space="preserve">Prest. No. BID/654-SF-DR Y 4/SO-DR Aguas Pot. Y Alc. </t>
  </si>
  <si>
    <t>BIRF/2949-DO Rehabilit. de la CDE</t>
  </si>
  <si>
    <t xml:space="preserve">Préstamo No.Ccc/Pl-480-Unidad  Coord. De Prov. De AID. </t>
  </si>
  <si>
    <t>BID-585-OC-DR Remod. Redes Dist. CDE F0350.</t>
  </si>
  <si>
    <t>Préstamo No. BM-1760-DO Rehab. Azucarera BM</t>
  </si>
  <si>
    <t>Préstamo BM/2023 -DO Desarrollo Café y Cacao</t>
  </si>
  <si>
    <t xml:space="preserve">Prest. No. AID/517-T-042 Proy. Aguas a Nivel Fincas </t>
  </si>
  <si>
    <t>Préstamo Domínico-Japonés/DO-P2/Aglipo OECF</t>
  </si>
  <si>
    <t>Préstamo No. FIDA/98-DO Des Pequeñoa Productores Alimentos</t>
  </si>
  <si>
    <t>Préstamo No. AID/517-T-045 Mejoramiento Y Rehabilitación Caminos Vecinales</t>
  </si>
  <si>
    <t>Préstamo No. AID/737-SF y 455OC/DR Mejoramiento Rehabilitación Caminos Vecinales</t>
  </si>
  <si>
    <t>Préstamo BM 2609-DO Reconstrucción de carreteras III</t>
  </si>
  <si>
    <t>Prest. No. BID -172/1C-DR Rec.Romp. Puerto de Haina</t>
  </si>
  <si>
    <t xml:space="preserve">Prest FIDA/216-DO Peqs. Productores Reg. Suroeste </t>
  </si>
  <si>
    <t>BID/831SF. Rehabilitación de la CDE</t>
  </si>
  <si>
    <t>BID/585 OC-DR Rehabilit. De la CDE</t>
  </si>
  <si>
    <t>Pret. 831-OC/DR PROG. REHABILITACION C.D.E</t>
  </si>
  <si>
    <t>Prest. KFW-004-RD Prog.Global de Credito Microemp.</t>
  </si>
  <si>
    <t>Prest. 894/SF-DR Prog. Rehabilit y Mant. Vec.</t>
  </si>
  <si>
    <t>Prest. KFW-001-RD Prov.Orientales.</t>
  </si>
  <si>
    <t>Prest. KFW-003-RD 2DA Fase Reh. Sistema Dist. Energia</t>
  </si>
  <si>
    <t>Préstamo 586/OC-DR Prog. Rehabilitación CDE</t>
  </si>
  <si>
    <t>BIRF/3350-DO y Proy. Rehabilitación de carreteras</t>
  </si>
  <si>
    <t xml:space="preserve">Prest. KFW-005 Proy. III Subestaciones </t>
  </si>
  <si>
    <t>2949-DO-Rehab. Sistema de Distribucion Electrica BM</t>
  </si>
  <si>
    <t>Prest. Exp/AID-91-002 Rehab. Sistema Agua Circ. Haina</t>
  </si>
  <si>
    <t xml:space="preserve">Prest. BID/859/SF-DR Des. Educ. Primaria Basica </t>
  </si>
  <si>
    <t>BID/826-SF-DR-Proy. Para el Des Educ. Técnica</t>
  </si>
  <si>
    <t>SC-1 Japón Aglipo II</t>
  </si>
  <si>
    <t xml:space="preserve">Exp. /AID/89/019 Jiguey Aguacate </t>
  </si>
  <si>
    <t xml:space="preserve">Conv. 2730 Const. Peq. Presas y Emb. Y Des. Hid. </t>
  </si>
  <si>
    <t xml:space="preserve">Conv. 10/7/89 Const. De Cons. Coop. Arrocero Pozo N. </t>
  </si>
  <si>
    <t>BID/903-SF-DR-Des. Agrícola Sostenible</t>
  </si>
  <si>
    <t xml:space="preserve">BIRF-3351-DO Proy. Des. Educ. Primaria Básica </t>
  </si>
  <si>
    <t>PRESTAMO BIRF-3351-DO , Des. Educ. Primaria Basica.</t>
  </si>
  <si>
    <t>Exp/AID-91-023 Rehabilit. Planta Sto. Dgo.</t>
  </si>
  <si>
    <t>Prest. Exp/AID-90-004  Const. Cons. Arrocero Poz. Nagua.</t>
  </si>
  <si>
    <t>Prest. KFW-002-RD CENTRALES HIDROELECTRICA.</t>
  </si>
  <si>
    <t>Madrid/ Sistema de informacion</t>
  </si>
  <si>
    <t>MADRID/13/01/95 MOD. CTRO.OBST.MAT.N.SRA.ALT.</t>
  </si>
  <si>
    <t xml:space="preserve">HOPE-INT.-15-2-95 FORT.3ER.NIV.ATENCION H.M.PLATA </t>
  </si>
  <si>
    <t>MADRID/13/01/95 EQ. Y UNA GESTION RED HOSPS. SEOPAS</t>
  </si>
  <si>
    <t>BIRF/3875-DO MANEJO DE TIERRAS REGADAS Y CUENCA.</t>
  </si>
  <si>
    <t>Fondo para Iniciativa Comunitaria</t>
  </si>
  <si>
    <t>Mej. Las Pract. Comerciales y la Productividad</t>
  </si>
  <si>
    <t>Prest.335-DO Reconst. Carretera V</t>
  </si>
  <si>
    <t>Centro Control de Energía</t>
  </si>
  <si>
    <t xml:space="preserve">Proyecto Río Blanco </t>
  </si>
  <si>
    <t>Rehab.de las Redes Eléctricas de Sto. Dgo.</t>
  </si>
  <si>
    <t>SC-3 LINEA Y SUB-EST.138 KV SAN PEDRO-ROMANA F.826</t>
  </si>
  <si>
    <t>SC-4ENTRADA S/E 138/69 KV.LA ROMANA F.827</t>
  </si>
  <si>
    <t>SC-1 SUB-ESTACION LA VEGA</t>
  </si>
  <si>
    <t xml:space="preserve">SC-2 LINEA 138KW. HAINAMOSA </t>
  </si>
  <si>
    <t>Donación AID/517-0171/CBI varios Proy.en Ejecución</t>
  </si>
  <si>
    <t>Don. ONU. DOM.-T-01-A-71-99 y Dom.-83-P04/P03</t>
  </si>
  <si>
    <t xml:space="preserve">Conv. Don. AID/936-5807 Prog. R. Educ. Comuntario </t>
  </si>
  <si>
    <t>PROY. EDUCACION PREESCOLAR NO FORMAL.</t>
  </si>
  <si>
    <t>AID/416-87-CONTRAP. 517-0243 CONS. UNIV. -AGROEMP.</t>
  </si>
  <si>
    <t>Conv. Don. CEE-NA-8215 Des. R. Bajo Yaque del Norte</t>
  </si>
  <si>
    <t>Don. CEE-958-48-RD-I Des. Rural Integral Cibao Occ.</t>
  </si>
  <si>
    <t>ZW-10-6-4 Prog.de Servicios Básicos  Proy. De Educ. UNICEF</t>
  </si>
  <si>
    <t>Don. 517-0153 AID Asesoría-Manejo Sistema de Salud</t>
  </si>
  <si>
    <t>Proy. Educación Población DOM./87/P01 Unesco</t>
  </si>
  <si>
    <t>Donación DEJ-42950 GTZ</t>
  </si>
  <si>
    <t>NA-80-36 CEE-Juancho Pedernales</t>
  </si>
  <si>
    <t>Donación Gobierno Chino Programa Peq. Proy. Hidroeléctricos</t>
  </si>
  <si>
    <t>Prest. No PN83-2120-0 Fortalecimineto del INDRHI-BM-GTZ</t>
  </si>
  <si>
    <t>Prest. DOM/87/004 Optimiz. Recursos Hídricos PNVD/OMM</t>
  </si>
  <si>
    <t>Prest. DOM/8/002 Isotopos en Hidrología OIEA</t>
  </si>
  <si>
    <t>Prest. DOM/8/003 Hidrol. Aguas Sub-terráneas OIEA</t>
  </si>
  <si>
    <t>Donación ONU/PNUD DOM-85-E01 Des. Hidroe. Río Ocoa</t>
  </si>
  <si>
    <t>517/0247 Confinac. De Org. Vol. Sin Fines de Lucro OVP.</t>
  </si>
  <si>
    <t>BID/ATN-3320 Proy. Reg. Unico de Cont y Cta. Cte.</t>
  </si>
  <si>
    <t>Corv. 8-33-88 Educ. Básica a través de Prod. Instruc.</t>
  </si>
  <si>
    <t>517/0239 Plan Nac. Supervivencia Inf. Plansi.</t>
  </si>
  <si>
    <t>Cov. 14-9-89 Inv. Y Clínica en Enf. Gasto JICA</t>
  </si>
  <si>
    <t>NA-83-04 Radar Metereológico CEE</t>
  </si>
  <si>
    <t>tcp/don/8954-E Control de Lo Rayo del Cafeto</t>
  </si>
  <si>
    <t>Cov. 16-12-88 Fom. Arrocero en Area de Inf. Camu Y V</t>
  </si>
  <si>
    <t>TC-88-07-09-4-DR Plan Manejo y Cons. Hid Subc. R. Bao</t>
  </si>
  <si>
    <t>Cov. 22-9-88 Est. Fact. Río Valle Constanza</t>
  </si>
  <si>
    <t xml:space="preserve">Cov. 2730 Const. Peq. Presas y Emb. Y Des. Hidraúlicos </t>
  </si>
  <si>
    <t xml:space="preserve">Cov. 2679 Est. Fact. Proy. Hidroc. Alto Río S. Juan </t>
  </si>
  <si>
    <t>Cov. 7-7-87 Prog. Cultivo de la Pimienta Asent. Camp.</t>
  </si>
  <si>
    <t xml:space="preserve">Cov. 10-7-89 Const. Coop. Arrocero en Pozo Nagua </t>
  </si>
  <si>
    <t>BID/ATN-3320 PROY.REG.UNICO DE CONT. Y CTA.CTE.</t>
  </si>
  <si>
    <t xml:space="preserve">517/0239 PLAN. NAC. SUPERVIVENCIA INF. -PLANSI- </t>
  </si>
  <si>
    <t>ATN-SF-3398 EST. FACTIB.PLAN MANEJO CONST. SUB-CUENCA</t>
  </si>
  <si>
    <t xml:space="preserve">DON.91/003 OPTIMIZ. RECURSOS HIDRICOS DEL YAQUE DEL SUR. </t>
  </si>
  <si>
    <t>7-ACP-DO-005 NIP.PROG. COMERCIAL E INVERSION.</t>
  </si>
  <si>
    <t>7-ACP-DO-005 NIP.PROG. DES. MICROEMPRESARIAL</t>
  </si>
  <si>
    <t>TC-91-11-06 SISTEMA DE INVENTARIO Y SEGUIMIENTO PROY.R.D.</t>
  </si>
  <si>
    <t>DOM.84-004 REFORZAMIENTO DEL SIST, NAC. COOP.TENICO.</t>
  </si>
  <si>
    <t>DOM.0454900 APOYO A LA REHA. DE AREA DEPRIMIDAS.</t>
  </si>
  <si>
    <t>INT-92-031 FACILIDAD AMBIENTAL GLOBAL.</t>
  </si>
  <si>
    <t>DOM.90-008 PROY. IMPLENTACION TRIBUTARIA.</t>
  </si>
  <si>
    <t>CONV.07-31-92 ELECTRIFICACION ZONA FRONTERIZA</t>
  </si>
  <si>
    <t>CONV.8-33-88 EDUC. BASICA A TRAVES DE MODULOS INSTITUCIONAL.</t>
  </si>
  <si>
    <t>DOM. 87/POL. PROY. EDUCACION EN POBLACION</t>
  </si>
  <si>
    <t>93/518-101-RD PROY.REG. EDUC.DE ADULTOS</t>
  </si>
  <si>
    <t>93/518-040-RD FORTALECIMIENTO EDUC.BASICA</t>
  </si>
  <si>
    <t>7-ACP-DO-005 NIP.PROG. INTEGRAL DES. EDUC. A NIVEL LOCAL</t>
  </si>
  <si>
    <t>AP-5040-DO FON.CONT.PROG. INTEG.DES.ED.NIVEL LOCAL</t>
  </si>
  <si>
    <t>7-ACP-DO-004-FAS RECONST. PLANTELES ESCOLARES</t>
  </si>
  <si>
    <t>7-ACP-DO-004-FAS PROY.DIVERSOS DE SALUD.</t>
  </si>
  <si>
    <t>CONV. 14-09-89 INEST. Y CLINICA ENF. GASTROENTEROLOG</t>
  </si>
  <si>
    <t xml:space="preserve">CONVENIO 28-07-90 UNIDAD DE QUEMADOS HOSP. LUIS E. AYBAR. </t>
  </si>
  <si>
    <t>7-ACP-DO-005 NIP.PROY. SALUD INTEGRAL SUROESTE.</t>
  </si>
  <si>
    <t>AP-5040-DO F.DE CONTRAP.PROY.SALUD INTEG. SUROESTE</t>
  </si>
  <si>
    <t>7-ACP-DO-004-FAS CONST.ACUEDUCTO RURALES.</t>
  </si>
  <si>
    <t>CONV.16-12-88 LA VIJA DAJABON (A.C DOMINICO-JAPONES)</t>
  </si>
  <si>
    <t>DOM.88-005 DES. LECHERO REGION ESTE.</t>
  </si>
  <si>
    <t>CONV.DES.8423 CENTRO ENTREN.E. INV.PESQUERA SAMANA</t>
  </si>
  <si>
    <t>SN-36-RD DES. ACTIV. PESQUERA DE  PEDERNALES.</t>
  </si>
  <si>
    <t>7-ACP-DO-005 NIP.PROY. DES. RURAL  INTEGRAL SUROESTE.</t>
  </si>
  <si>
    <t>AP-5040-DO FON.CONT.PROY.DES.RURAL INT. LINEA NOROESTE.</t>
  </si>
  <si>
    <t>SN-34-RD ENERGIA  RIEGO ZONA FRONTERIZA.</t>
  </si>
  <si>
    <t>PN-83-2120-0 FORT.ACTIV. HIDROLOG. DEL INDHRI-SUROESTE</t>
  </si>
  <si>
    <t xml:space="preserve">DOM/8/005 ESTUDIOS SEDIMENTOLOGICOS. </t>
  </si>
  <si>
    <t>DR-SR--86-21 DES. AGRICOLA AGUACATE-GUAYABO.</t>
  </si>
  <si>
    <t>7-ACP-DO-005 NIP.PROY. HIDRELECTICA LOS TOROS.</t>
  </si>
  <si>
    <t>DON.10-7-89 CONST. CONS. COOPERATIVO EL POZO NAGUA.</t>
  </si>
  <si>
    <t>CONV.893/91 PROG.FINANCIERO ESPECIALIZADO AYUDA ALIMENTARIA.</t>
  </si>
  <si>
    <t>SN-37-RD- BAJO YAQUE DEL NORTE</t>
  </si>
  <si>
    <t>SN-38-RD- DES-MICRO AREAS CIBAO OCCIDENTAL.</t>
  </si>
  <si>
    <t>CONV . 893/91 PROG.FINANC. ESPECIALIZADO EN AYUDA ALIMENT.</t>
  </si>
  <si>
    <t>CONV. 7-7-87 PROG CULTIVO PIMIENTA ASENT. CAMPESINO.</t>
  </si>
  <si>
    <t>SN-106-RD REFOR. CON CAUCHO ASENT.RIO VERDE-S.PRIETA.</t>
  </si>
  <si>
    <t>7-ACP-DO-005 NIP. TERMINALES REFRIGERADOS.</t>
  </si>
  <si>
    <t>7-ACP-DO-005 NIP. PROY. PROM. TURISTICA.</t>
  </si>
  <si>
    <t>DONACIONAID/517-0225.</t>
  </si>
  <si>
    <t>CONV.17-07-92-PROG. ALIMENTACION ESCOLAR.</t>
  </si>
  <si>
    <t>DEJ-42950 Proy. Des. Pesca Costera Artesanal Sur</t>
  </si>
  <si>
    <t>BID/ATAN-3320 Proy. Reg. Unico Cont. Y Cta. Cte. Trib</t>
  </si>
  <si>
    <t xml:space="preserve">ATNSF-3398 Est Factib. Plan Manej. Cons. Sub-Cuenca </t>
  </si>
  <si>
    <t xml:space="preserve">Don. 91/003 Optimiz. Recursos Hídricos del Y. del Sur </t>
  </si>
  <si>
    <t>AID/517/0255  Donaciones varios proyectos</t>
  </si>
  <si>
    <t xml:space="preserve">7-ACP-DO-005 Nip. Proy. Salud Integral Suroeste </t>
  </si>
  <si>
    <t xml:space="preserve">S-3 Italia Comisión Nacional Asuntos Urbanos </t>
  </si>
  <si>
    <t>AID/Conv 06-09-93 Des. Reforestal Cuenca Río Jamao</t>
  </si>
  <si>
    <t xml:space="preserve">BID/TC-91-11-06-4 Sist. Inv. Seguim. Proy. Rep Dom. </t>
  </si>
  <si>
    <t>Dom. 84-004, Reforz. Del Sitema Nacional Cooperación Técnica</t>
  </si>
  <si>
    <t>Dom. 90-008 Proyecto Implementación Tributaria</t>
  </si>
  <si>
    <t xml:space="preserve">Dom.0454900 Apoyo a la Rehabilitación Areas Deprimidas </t>
  </si>
  <si>
    <t>INT-92-031 Facilidad Ambiental Global</t>
  </si>
  <si>
    <t>AID/517-0259 Proyecto para la actualización Banco Datos</t>
  </si>
  <si>
    <t>93/518-101-RD Proyecto Regulación Educativa de Adultos</t>
  </si>
  <si>
    <t>PRO-1990-009 Cumbre a favor de la Infancia</t>
  </si>
  <si>
    <t>DOM/93-002 IA-DI-99 Dis. Estrat. De Ref. Social RD</t>
  </si>
  <si>
    <t>DOM/93-008 A-0I-99 Reest. Prod. Sector Industrial</t>
  </si>
  <si>
    <t xml:space="preserve">DOM/93/007 A-01-99 Política Económica Extranjera </t>
  </si>
  <si>
    <t xml:space="preserve">DOM/93/004 A-01-99 Reest. Prod. Sector Agropecuario </t>
  </si>
  <si>
    <t>VS/RLA-93 Expansión Programa Regional Des. Subcont A. L.</t>
  </si>
  <si>
    <t>DOM/91/P02 Creación Diseminación Datos Sociodemográficos</t>
  </si>
  <si>
    <t>Conv. 08-07-93 Proy para Apoyo Formulación Política Pob.</t>
  </si>
  <si>
    <t>AID/517-0270 Proy Ref Sistema Eléctrico</t>
  </si>
  <si>
    <t>DOM/87-P01 Proy Educación en Población</t>
  </si>
  <si>
    <t xml:space="preserve">2Z-10-6-4 Proy Educación Inicial No Jornal </t>
  </si>
  <si>
    <t>Conv. 8-3-88 Educación a través Mod. Instrucionales</t>
  </si>
  <si>
    <t>DOM/91-008-01-99 Proy Des. Educ. Primaria Básica</t>
  </si>
  <si>
    <t>Conv. 17-07-92 Programa Alimentación Escolar</t>
  </si>
  <si>
    <t>93-510-040-RD Programa Educación No Formal</t>
  </si>
  <si>
    <t xml:space="preserve">717 Promotor Educación de la Comunidad </t>
  </si>
  <si>
    <t xml:space="preserve">93-518-040-RD Fortalecimineto Educación Básica </t>
  </si>
  <si>
    <t>Conv. No.5040-RD Acuerdo UtilF. Cont. Imp. Prod. Pet.</t>
  </si>
  <si>
    <t>PRO-1990-009 Proy Reforz. Primeros Grados N. Primar.</t>
  </si>
  <si>
    <t>TCP-DOM-015 Mecanización Agrícola en Rep. Dom.</t>
  </si>
  <si>
    <t>TCP/DOM-2352-100 Sist. Org. Dpto. Semillas y Cert. Sem.</t>
  </si>
  <si>
    <t xml:space="preserve">DOM/88-005-1-01-99 Programa Des. Lechero Región Este </t>
  </si>
  <si>
    <t xml:space="preserve">DEJ/8423 Proyecto Des. Pesca Costera </t>
  </si>
  <si>
    <t>POC/13/DOM-01-352-DOM/31 Asist. Capacit. Jov. Prg. Com</t>
  </si>
  <si>
    <t>ADJ/21681 ACDO Domínico Japonés Vigia-Dajabón</t>
  </si>
  <si>
    <t>TE/1/1 Mejoram. De la red de telecom. Meteorológico</t>
  </si>
  <si>
    <t xml:space="preserve">Título XII Nebrasca-Lincoln Proy. Soporte Inv. Hab. </t>
  </si>
  <si>
    <t>Conv. 4-4-93 Selecc y Propag Arboles Frut Trop RD</t>
  </si>
  <si>
    <t>7-ACP-DO-005 Nip. Proy. Des. Integ Línea Noroeste</t>
  </si>
  <si>
    <t>GCP-DOM/007/SPA. Estab. De Peg. Mataderos Mod. Zona R.</t>
  </si>
  <si>
    <t xml:space="preserve">DO/7-07-87 Proy Des del Cultivo de la Pimienta </t>
  </si>
  <si>
    <t xml:space="preserve">AID/416-87- Manejo Integrado de Plaga </t>
  </si>
  <si>
    <t>DO/10-7-89 Cons Cooperativo El Pozo de Nagua</t>
  </si>
  <si>
    <t>Exp. AID-90-004 Consor. Cooperativa El Pozo de Nagua</t>
  </si>
  <si>
    <t xml:space="preserve">Conv. /12-10-84 Proyecto Río Blanco </t>
  </si>
  <si>
    <t>Don./8-005 Estudios Sedimentalógico</t>
  </si>
  <si>
    <t>PN83-2120-0 Fortalec de la Act. Hidrolog. INDRHI</t>
  </si>
  <si>
    <t>DOM.90/009 Prog. De Restruturación Industrial</t>
  </si>
  <si>
    <t>Cov. ONAPLAN Coop. Técnica Mexico RD</t>
  </si>
  <si>
    <t xml:space="preserve">PRO-1990-009 DIC. 122-91 Cumbre a favor de la Infancia </t>
  </si>
  <si>
    <t>Conv./IDF-Grant 28730 Ref. Adm. De la SESPAS</t>
  </si>
  <si>
    <t>DR-0078 Prog. De Apoyo a la Modez. Sector salud</t>
  </si>
  <si>
    <t>TACP/004-FAS-5040-DO Proy para el ajuste Estruct</t>
  </si>
  <si>
    <t xml:space="preserve">sc-z-Const. Planta de Tratamiento de Agua en Bonao </t>
  </si>
  <si>
    <t>7 ACP-004-FAS5040-DO Proy Prog Sect. Imp. Petróleo</t>
  </si>
  <si>
    <t xml:space="preserve">Prog. De Letrinización para Centros Escolares  </t>
  </si>
  <si>
    <t>Proyecto Valle de Constanza</t>
  </si>
  <si>
    <t>COV.14-9-89 INV. Y CLINICA EN ENF. GAST. -JICA-</t>
  </si>
  <si>
    <t>AID/517-0255. DONACIONES VARIOS PROYECTOS</t>
  </si>
  <si>
    <t>BID/TC-91-11-06-4 SIST. INV. SEGUIM.PROY. REP DOM</t>
  </si>
  <si>
    <t xml:space="preserve">DOM.90-008-PROY. IMPLEMENTACION TRIBUTARIA </t>
  </si>
  <si>
    <t>PRO-1990-009-CUMBRE A FAVOR DE LA INFANCIA</t>
  </si>
  <si>
    <t>DOM/93-002-IA-DI-99 DISDE REF.SOCIAL R.D</t>
  </si>
  <si>
    <t>DOM/93-008-A-01-99 REES. PROD. SECTOR INDUSTRIAL</t>
  </si>
  <si>
    <t>DOM/93-007-A-01-99 REES. POLITICA ECON. EXTERNA.</t>
  </si>
  <si>
    <t>DOM/93-004-A-01-99 REEST. PROD. SECTOR AGROP.</t>
  </si>
  <si>
    <t>DOM/91/P02, CREACION DISEMINACION DATOS SOCIODEMOG.</t>
  </si>
  <si>
    <t>CONV-4-4-93 SELECC.Y PROPAG.ARBOLES FRUT.TROP.RD</t>
  </si>
  <si>
    <t>AID/517-0270, PROY.REF.EXP..SISTEMA ELECTRICO</t>
  </si>
  <si>
    <t>CONV. 8-3-88 EDUC. A TRAVES MOD. INSTRUCIONALES</t>
  </si>
  <si>
    <t>717-PROMOTOR EDUCACION DE LA COMUNIDAD</t>
  </si>
  <si>
    <t xml:space="preserve">DEJ-8423 PROY.DES.PESCA COSTERA </t>
  </si>
  <si>
    <t>GCP-DOM/007/SPA.ESTAB.DE PEQ. MATADEROS MOD.ZONA R</t>
  </si>
  <si>
    <t xml:space="preserve">DO/7-07-87 PROY.DES. DEL CULTIVO DE LA PIMIENTA </t>
  </si>
  <si>
    <t>COV. ONAPLAN COOP.TECNICA MEXICO-R.D</t>
  </si>
  <si>
    <t>7-ACP-DO-004 FAS-5040-DO.PROY.PROG.SECT..IMP.PETROLEO</t>
  </si>
  <si>
    <t>DON/AID/517-0247 DES.AGROF.CUENA RIO JAMAO</t>
  </si>
  <si>
    <t>TCP/DOM/4451-FAO PROD. HORT. SANAS-ZONA NORTE</t>
  </si>
  <si>
    <t>DOM/94/900/A/15/99 ANAL. Y PROG COOP. INTERN.</t>
  </si>
  <si>
    <t>DOM/4549-PMA APOYO REHAB. AGUAS MARGINALES</t>
  </si>
  <si>
    <t>DON/INT-92-031 PROY. BIOD,COSTERO MARINA R.D</t>
  </si>
  <si>
    <t>DON/AID/517-0259 PROY. ASIST. USAID A ONAPLAN</t>
  </si>
  <si>
    <t>DON/SC-5 1ERA IMPLEM.PLAN MANEJO CONS.RIO BAO</t>
  </si>
  <si>
    <t>DOM/94-P04 APOYO PROC. PLANIF. PARTIC. Y DESC.</t>
  </si>
  <si>
    <t>DON/AID-517-0267 MEJ.PRACT. COMERCIAL Y PROD.</t>
  </si>
  <si>
    <t xml:space="preserve">DON/JAPON-RD.PROY.REF.EXP.SISTEMA ELECT. </t>
  </si>
  <si>
    <t>DOM/93-PO3 PROY. EDUC.EN POBLACION</t>
  </si>
  <si>
    <t>DON/SC-6 PROG. ALIMENTACION FRONTERIZA.</t>
  </si>
  <si>
    <t>DON/040-CARE-AID SANEAM. AMBIENTAL E HIGIENE.</t>
  </si>
  <si>
    <t>DO/7007-LOME IV PROG.INT. DES. EDUC.PRIM.LOCAL</t>
  </si>
  <si>
    <t>DON/95-DOR-FHP-02 ATENG.SALUD ADOLESENTE</t>
  </si>
  <si>
    <t>DOM/92 -009 PROG.APOYO MODER. Y REF.SECT. SALUD</t>
  </si>
  <si>
    <t>DON/DE/2/1 MEJOR. RED TELEC. METEOROGICAS.</t>
  </si>
  <si>
    <t>DON/DE/2/1 ENL.SIST.REG.TELEC.METER.VIA SAT.</t>
  </si>
  <si>
    <t>DON/DEJ-018354 REF.PROD. ARROZ Y HABICHUELAS</t>
  </si>
  <si>
    <t>BID/DR-0079 FONDO PARA LA INICIATIVA COMUNITARIA</t>
  </si>
  <si>
    <t>DON/S/C-2 BID,PROC.FORM.POL.Y ACCS. EN MANT.P Y DES</t>
  </si>
  <si>
    <t>DON/ICEX-300-95-RD, FONDO MIXTO HISPANO-DOMINICANO</t>
  </si>
  <si>
    <t>DON/S-C-4, ORDENAN.AMB. COSTERO- MARINO AREA S.P.M</t>
  </si>
  <si>
    <t>DON/S-C-5,PROGS.IBERONAM. DE CIENCIA Y TECNICA PARA / DES.</t>
  </si>
  <si>
    <t>DON/FND-83, CTRO. CONTROL DE ENERGIA</t>
  </si>
  <si>
    <t>DON/MADRID/25/5/95, FORT. Y MOD.INF.SAN Y APOYO .E.MED.</t>
  </si>
  <si>
    <t>DOM/5276-PMA,PROG.ALIMENTO ESC.FRONTERIZO</t>
  </si>
  <si>
    <t>DON/NO. Y.W.10644, PROY.EDUC. INIC NO FORMAL</t>
  </si>
  <si>
    <t>DON/S/C-6 TELEVISION EDUC. IBEROAMERICANA</t>
  </si>
  <si>
    <t>DON/S/C-7 PROG. ALF. Y EDUC..BASICA DE ADULTOS</t>
  </si>
  <si>
    <t>DON/3351-DO , PROY. DE DES. DE LA EDUC. PRIMARIA</t>
  </si>
  <si>
    <t xml:space="preserve">DON/14-9-95, CTRO DIAGNOSTICOS AREA H. DR. L.E AYBAR </t>
  </si>
  <si>
    <t>DOM/PRO/19090-009,VIT.A EN PRE-ESC. (UNICEF)</t>
  </si>
  <si>
    <t>DOM/PR/1990-009, PREV.Y CONT.DES.CAUSADO DEF.YODO</t>
  </si>
  <si>
    <t>DON/1-2-95/5-9-95, PROY. AGUAS POT. PROV. REG . SUROESTE</t>
  </si>
  <si>
    <t>DON/DES/3405, PROY. PILOTO REP. CAMARONES MARINOS</t>
  </si>
  <si>
    <t>DON/NA /8304, SIST. AUT. DE OBSERV. PREC. CONTROL AV</t>
  </si>
  <si>
    <t>DON/DO-P4 , PROY. DES. AGRICOLA (AGUACATE-GUAYABO)</t>
  </si>
  <si>
    <t>DON/S/C-9 MANEJO CUENCA HIDROGRAFICA.</t>
  </si>
  <si>
    <t>DON/BID/TC-12-42-0, APOYO PROG. MOD. DEL CONGRESO NAC.</t>
  </si>
  <si>
    <t>DON /BID/859-SF-DR, PROG. MEJ. DE LA EDUCACION BASICA</t>
  </si>
  <si>
    <t>DOM/94-631, CONSER. MANEJO BIODIV. ZONA COSTERA R.D</t>
  </si>
  <si>
    <t>DON/BID-ATN-SF-4607-DR. MODERNIZACION TRIBUTARIA.</t>
  </si>
  <si>
    <t>DON/3/93, ACHAPARRAMIENTO DE MAIZ.</t>
  </si>
  <si>
    <t>DON/25-1-1994 PROY.VALLE DE CONSTANZA.</t>
  </si>
  <si>
    <t>DOM/009 EVALUAC. ORIGEN Y DIAM. AGUAS AC.COST.</t>
  </si>
  <si>
    <t>DON/7 ACP-DO-011-B EST. SISMICO-TECT.REP.DOM</t>
  </si>
  <si>
    <t>DON/7 ACP-DO-011-D ELABORACION DEL MAPA GEOT.NAC.</t>
  </si>
  <si>
    <t>DON/7 ACP-DO-011-C EST. AEROM.DE LA REP. DOM</t>
  </si>
  <si>
    <t>DON/7 ACP-DO-011-A ELAB.DE MAPAS TEMAT.</t>
  </si>
  <si>
    <t>DON/9/3/93 PROG.COOP.FRIJ. PARA MEXICO Y CENT.</t>
  </si>
  <si>
    <t xml:space="preserve">DON/S/C.DES.DE LA MARICULT.EN REP.DOM. </t>
  </si>
  <si>
    <t>DON/DVS-2 EST.BIOLOG. Y SOCIOECONOM.SUROESTE</t>
  </si>
  <si>
    <t>DON/DVS-1 ESTACION Y CONSERV,BIOD.EN R.D</t>
  </si>
  <si>
    <t>DON/NA/83/04 SIST. AUTOM.DE OBS. PRECIPIT.C.AV</t>
  </si>
  <si>
    <t>DON/5127-DO PROY.DES.RURAL INT. LINEA NOROEST.</t>
  </si>
  <si>
    <t>EXP/AID-90-004 PRG.INV.NIV.TERRENOS AVIC.DAJ.</t>
  </si>
  <si>
    <t>DON/P4-JAPON AGLIPO II</t>
  </si>
  <si>
    <t>CONV/IDF/GRANT-28730 REFORMA ADM. DE LA SESPAS</t>
  </si>
  <si>
    <t>DEPOSITOS EN CUSTODIA</t>
  </si>
  <si>
    <t>Fuente:</t>
  </si>
  <si>
    <t>Presupuesto de Ingresos y Ley de Gastos Públicos del Gobierno Central  para el periodo correspondiente.</t>
  </si>
  <si>
    <t>AÑO 1998</t>
  </si>
  <si>
    <t>Impuestos Sobre Los Ingresos</t>
  </si>
  <si>
    <t>Impuesto Sobre La Renta</t>
  </si>
  <si>
    <t>Impuesto Adicional Sobre La Renta Global Imponible</t>
  </si>
  <si>
    <t>Impuesto Adicional Sobre El Impuesto Sobre La Renta</t>
  </si>
  <si>
    <t>Impuesto Sobre Premios Mayores De La Lotería Nacional</t>
  </si>
  <si>
    <t>Impuesto Sobre Honorarios Médicos En Hospitales Del Estado</t>
  </si>
  <si>
    <t>Impuesto Sobre Los Derechos Percibidos Por Los Oficiales Del Estado Civil</t>
  </si>
  <si>
    <t xml:space="preserve">Impuesto Sobre Las Apuestas Ganadas En El Hipódromo, 10% </t>
  </si>
  <si>
    <t>Impuesto Sobre Los Beneficios (Utilidades) De Los Casinos De Juegos</t>
  </si>
  <si>
    <t>Aportes De Los Servidores Públicos (Descuentos En Nóminas) Para Servicios Sociales</t>
  </si>
  <si>
    <t>Beneficios Sobre Maquinas Tragamonedas</t>
  </si>
  <si>
    <t xml:space="preserve">Impuestos Sobre El Patrimonio </t>
  </si>
  <si>
    <t>Impuestos Sobre La Tenencia Del Patrimonio</t>
  </si>
  <si>
    <t>Impuesto Sobre La Inscripción En El Registro De Tierras</t>
  </si>
  <si>
    <t>Impuesto Adicional Sobre La Inscripción En El Registro De Tierras</t>
  </si>
  <si>
    <t>Impuesto Sobre Vehículos (Placas)</t>
  </si>
  <si>
    <t>Impuesto Adicional Sobre Placas Públicas</t>
  </si>
  <si>
    <t>Impuesto Sobre La Inscripción Y Duplicado De Matrícula Vehículo De Motor</t>
  </si>
  <si>
    <t>Impuesto Sobre La Propiedad Inmobiliaria</t>
  </si>
  <si>
    <t>Impuesto Sobre Las Transferencias Patrimoniales</t>
  </si>
  <si>
    <t>Impuesto Sobre La Constitución De Compañías Por Acciones Y En Comanditas Por Acciones</t>
  </si>
  <si>
    <t>Impuesto Sobre Operaciones Inmobiliarias</t>
  </si>
  <si>
    <t>Impuesto Adicional Sobre Operaciones Inmobiliarias</t>
  </si>
  <si>
    <t>Impuesto Sobre Sucesiones Y Donaciones</t>
  </si>
  <si>
    <t>Contribución 2% Sobre Actos Traslativos De La Propiedad Mobiliaria</t>
  </si>
  <si>
    <t>Impuesto Sobre Traspaso De Vehículos De Motor</t>
  </si>
  <si>
    <t>Impuestos Internos Sobre Mercancías Y Servicios</t>
  </si>
  <si>
    <t>Impuestos Internos Especiales Sobre Las Mercancías</t>
  </si>
  <si>
    <t>Impuestos Sobre Vegetales</t>
  </si>
  <si>
    <t>Impuestos Sobre Las Ventas De Maderas Aserradas</t>
  </si>
  <si>
    <t>Impuestos Sobre La Madera Beneficiada</t>
  </si>
  <si>
    <t>Selectivo Del Mes Destileria Ley 11-92</t>
  </si>
  <si>
    <t>Avance Selectivo Del Mes Destilerias 20%</t>
  </si>
  <si>
    <t>Selectivo Del Mes Licoreras Nacional  20%</t>
  </si>
  <si>
    <t>Avance Selectivo Licoreras Nacionales 20%</t>
  </si>
  <si>
    <t>Selectivo Del Mes Cervezas 20%</t>
  </si>
  <si>
    <t>Selectivo Del Mes Tabaco Y Cigarrillos Ley 11-92 20%</t>
  </si>
  <si>
    <t>Impuestos Sobre El Tabaco Manufacturado</t>
  </si>
  <si>
    <t>Impuesto Sobre Cigarrillos</t>
  </si>
  <si>
    <t>Impuesto Adicional Sobre Cigarrillos Ley 285-85</t>
  </si>
  <si>
    <t>Impuesto Adicional Sobre Cigarrillos Ley 137-87</t>
  </si>
  <si>
    <t>Impuestos Sobre Las Bebidas Alcohólicas</t>
  </si>
  <si>
    <t>Impuesto   Sobre Ventas Ron, Whisky Y Ginebra Y Licores Dulce</t>
  </si>
  <si>
    <t>Impuesto Adicional Sobre Ron, Whisky Y Ginebra</t>
  </si>
  <si>
    <t>Impuesto Especial A Las Bebidas Alcohólicas</t>
  </si>
  <si>
    <t>Impuesto Sobre Las Cervezas</t>
  </si>
  <si>
    <t>Impuesto Adicional Sobre Las Cervezas</t>
  </si>
  <si>
    <t xml:space="preserve">Impuesto Sobre Alcohol. </t>
  </si>
  <si>
    <t>Impuesto Sobre Ventas Ron, Whisky , Ginebra Y Licores Dulce.</t>
  </si>
  <si>
    <t>Impuesto Sobre Vinos</t>
  </si>
  <si>
    <t>Impuesto Adicional Sobre Vinos Y Licores Dulces</t>
  </si>
  <si>
    <t>8% Sobre Valor De Venta Al Por Mayor De La Producción De Alcohol De 95 Grados</t>
  </si>
  <si>
    <t xml:space="preserve">Impuesto Adicional Sobre Ron, Whisky Y Ginebra </t>
  </si>
  <si>
    <t xml:space="preserve">Impuesto Adicional Sobre Cervezas </t>
  </si>
  <si>
    <t>Impuesto Adicional Sobre Los Alcoholes Ley 39 Año 1988</t>
  </si>
  <si>
    <t>Impuesto Adicional Sobre Cervezas Ley 39 Año 1989</t>
  </si>
  <si>
    <t>Impuestos Sobre Las Bebidas No Alcohólicas</t>
  </si>
  <si>
    <t>Impuesto Sobre Bebidas Gaseosas</t>
  </si>
  <si>
    <t>Impuestos Sobre Otros Bienes De Consumo</t>
  </si>
  <si>
    <t>Impuestos Sobre Los Fósforos</t>
  </si>
  <si>
    <t>Diferencial Gasolina Según Resolucion</t>
  </si>
  <si>
    <t>Diferencial  Por Galon De Gasolina, Subsidio Glp.</t>
  </si>
  <si>
    <t>Impuestos Sobre Otros Bienes De Producción O De Uso Alternativo</t>
  </si>
  <si>
    <t>Impuesto Sobre Consumo De Alcoholes Para Industrialización</t>
  </si>
  <si>
    <t>Impuestos A Los Alcoholes Y Bay Rum</t>
  </si>
  <si>
    <t>Impuestos A Las Transferencias De Bienes Industrializados</t>
  </si>
  <si>
    <t xml:space="preserve">Impuestos A Las Transferencias De Bienes Industrializados </t>
  </si>
  <si>
    <t>Impuestos Internos Especiales Sobre Los Servicios</t>
  </si>
  <si>
    <t>Impuestos Sobre Transportes</t>
  </si>
  <si>
    <t>Impuestos Sobre La Venta De Pasajes Al Exterior</t>
  </si>
  <si>
    <t>Impuesto Adicional Sobre La Venta De Pasajes Al Exterior</t>
  </si>
  <si>
    <t>Impuesto Adicional Sobre Pasajes Aéreos Y Marítimos Al Exterior</t>
  </si>
  <si>
    <t>40% Sobre El Impuesto A Salida De Pasajeros Al Exterior (Decreto 791)</t>
  </si>
  <si>
    <t>Venta De Servicios Comisión Aeroportuaria</t>
  </si>
  <si>
    <t>Impuesto A Salida De Pasajeros Al Exterior Regulación Fronteriza</t>
  </si>
  <si>
    <t>Impuestos Sobre Las Comunicaciones</t>
  </si>
  <si>
    <t>Impuesto Sobre Las Recaudaciones De La Compañía De Teléfonos</t>
  </si>
  <si>
    <t>Impuestos A Las Llamadas A Larga Distancia</t>
  </si>
  <si>
    <t>Impuesto Adicional A Las Llamadas A Larga Distancia</t>
  </si>
  <si>
    <t>Impuesto Sobre Mensajes Escritos Al Exterior</t>
  </si>
  <si>
    <t>Impuesto A Las Estaciones Radioeléctricas</t>
  </si>
  <si>
    <t>Sellos Semipostales Para Hospital Antituberculoso</t>
  </si>
  <si>
    <t>Sellos Semipostales Para Protección De La Infancia</t>
  </si>
  <si>
    <t>Sellos Semipostales Para Liga Dominicana Contra El Cáncer</t>
  </si>
  <si>
    <t>Sellos Semipostales Para La Escuela Postal Y Telegráfica</t>
  </si>
  <si>
    <t>Sellos Semipostales Para Rehabilitación De Inválidos</t>
  </si>
  <si>
    <t>Sellos Semipostales Para Laboratorio De La Usad</t>
  </si>
  <si>
    <t>Sellos Semipostales Para La Cruz Roja Dominicana</t>
  </si>
  <si>
    <t xml:space="preserve">Sellos Especiales Sobre Sentencia De Divorcio </t>
  </si>
  <si>
    <t xml:space="preserve">Ventas De Sellos Colegio De Abogados </t>
  </si>
  <si>
    <t>Impuestos Sobre Otros Servicios</t>
  </si>
  <si>
    <t>Impuestos Sobre Ventas De Boletos En Espectáculos Públicos</t>
  </si>
  <si>
    <t>Impuestos Sobre Ventas De Boletos En Espectáculos Deportivos</t>
  </si>
  <si>
    <t>Impuestos Sobre El Valor De Las Habitaciones De Hoteles</t>
  </si>
  <si>
    <t>Impuestos Sobre El 27% De Las Recaudaciones De La Comisión Hípica Nacional</t>
  </si>
  <si>
    <t>Impuestos Sobre El Total De Las Apuestas En El Hipódromo</t>
  </si>
  <si>
    <t>Adicional Al Impuesto Sobre El Total De Las Apuestas En El Hipódromo</t>
  </si>
  <si>
    <t>Impuestos Sobre Primas De Pólizas De Las Compañías De Seguros</t>
  </si>
  <si>
    <t>Impuestos A Las Primas Sobre Constitución De Fianzas Y Consignación De Valores</t>
  </si>
  <si>
    <t>Préstamo De Menor Cuantía</t>
  </si>
  <si>
    <t>Venta Boletos 0.25 Sobre Palcos Estadios Deportivos</t>
  </si>
  <si>
    <t>Venta Boletos 0.10 Sobre Preferencias Estadios Deportivos</t>
  </si>
  <si>
    <t>Impuestos Sobre El Comercio Exterior</t>
  </si>
  <si>
    <t>Impuestos Sobre Las Importaciones</t>
  </si>
  <si>
    <t>Arancel De Aduanas</t>
  </si>
  <si>
    <t>Impuestos Complementarios Y Adicionales</t>
  </si>
  <si>
    <t>Impuestos Selectivos</t>
  </si>
  <si>
    <t>Impuestos Sobre Madera Importada</t>
  </si>
  <si>
    <t>Impuestos Sobre Varias  Mercancías Y Servicios.</t>
  </si>
  <si>
    <t>Impuesto (Sellos) Sobre Manifiestos De Importación</t>
  </si>
  <si>
    <t>Impuesto Sobre (Estampillas) Bebida Alcoholicas Importadas</t>
  </si>
  <si>
    <t>Impuesto Adicional Sobre Bebidas Alcoholicas Importadas</t>
  </si>
  <si>
    <t>Remanentes Liquidación De Fianzas</t>
  </si>
  <si>
    <t>2% Sobre Articulos Suntuarios (Dec.340.)</t>
  </si>
  <si>
    <t>Impuesto A La Transfencia De Bienes Industrializados Itbis Ley 74 (Importación)</t>
  </si>
  <si>
    <t>Ventas Facturas Consular (Ley 512).</t>
  </si>
  <si>
    <t>Impuestos Sobre Mercancías Y Sobordo</t>
  </si>
  <si>
    <t>Impuestos Sobre Las Exportaciones</t>
  </si>
  <si>
    <t>Impuesto Sobre Documentos De Aduanas</t>
  </si>
  <si>
    <t>Patentes De Exportación</t>
  </si>
  <si>
    <t>Impuesto Sobre Ventas En Tiendas De Las Zonas Francas</t>
  </si>
  <si>
    <t>Remanente Liquidacion De Fianzas</t>
  </si>
  <si>
    <t>Impuestos Sobre Beneficios Extraordinarios De La Exportación De Carne De Resolución Deshuesada</t>
  </si>
  <si>
    <t>Impuesto Sobre Carga De Mercancías</t>
  </si>
  <si>
    <t>Impuesto Adicional Sobre Varias Mercancías Y Servicios</t>
  </si>
  <si>
    <t>Patentes De Industria Y Comercio</t>
  </si>
  <si>
    <t>Duplicados De Patentes</t>
  </si>
  <si>
    <t>Pago De Peajes</t>
  </si>
  <si>
    <t>Impuestos Sobre La Tramitación De Documentos</t>
  </si>
  <si>
    <t>Impuestos Sobre Ventas Condicionales De Muebles</t>
  </si>
  <si>
    <t>Tasas De Comunicaciones</t>
  </si>
  <si>
    <t>Sellos De Correos</t>
  </si>
  <si>
    <t>Entrega Y Almacenaje De Encomiendas Postales</t>
  </si>
  <si>
    <t>Sellos Postales Aéreos Al Exterior</t>
  </si>
  <si>
    <t>Intercambio De Bultos Postales</t>
  </si>
  <si>
    <t>Apartado De Correos</t>
  </si>
  <si>
    <t>Primas Sobre Valores Declarados</t>
  </si>
  <si>
    <t>Transmisión De Mensajes Telefónicos, Telegráficos Y Radiotelegráficos</t>
  </si>
  <si>
    <t>Transmisión De Mensajes Telefónicos, Telegráficos Y Radiotelegráficos (Departamentos Del Gobierno)</t>
  </si>
  <si>
    <t>Derechos De Puertos-Importación</t>
  </si>
  <si>
    <t>Derechos De Puertos-Exportación</t>
  </si>
  <si>
    <t>Arrimo Y Manejo De Carga</t>
  </si>
  <si>
    <t>Carga, Servicio De Muelle Y Almacenamiento</t>
  </si>
  <si>
    <t>Tasas De Marcas Y Patentes</t>
  </si>
  <si>
    <t>Marcas De Fábrica</t>
  </si>
  <si>
    <t>Patentes De Invención</t>
  </si>
  <si>
    <t>Registro De Patentizados</t>
  </si>
  <si>
    <t>Tasa Judicial Sobre Actas Expedidos Por El Poder Judicial</t>
  </si>
  <si>
    <t>Tasa Judicialsobre Copias Certificado De Sentencia L-3391</t>
  </si>
  <si>
    <t>Licencias Y Permisos Varios</t>
  </si>
  <si>
    <t>Permisos Para Ventas De Medicina</t>
  </si>
  <si>
    <t>Permisos Para Importar, Adquirir Y Vender Materiales Explosivos</t>
  </si>
  <si>
    <t>Licencias Para Portar Armas De Fuego</t>
  </si>
  <si>
    <t>Tasa Adicional Para Portar Armas De Fuego</t>
  </si>
  <si>
    <t>Permisos Para Instalación De Laboratorios Industriales Y Farmaceúticos</t>
  </si>
  <si>
    <t>Permisos Para Ventas Acumulativas</t>
  </si>
  <si>
    <t>Licencias Para Manejar Vehículos De Motor</t>
  </si>
  <si>
    <t>Certificado De Registro De Profesionales Y Oficios Médicos</t>
  </si>
  <si>
    <t xml:space="preserve">Derechos De Aprendizaje Y Otros-Aviación Civil </t>
  </si>
  <si>
    <t>Aportes Ley 351 1964</t>
  </si>
  <si>
    <t>Certificados De Inscripción Para Venta De Drogas</t>
  </si>
  <si>
    <t>Sellos Para Certificados De Salud</t>
  </si>
  <si>
    <t>Tasas Sobre Inmigración</t>
  </si>
  <si>
    <t>Recargo Tasas Sobre Inmigración</t>
  </si>
  <si>
    <t>Tarjetas De Turismo (Visas)</t>
  </si>
  <si>
    <t>Naturalización De Extranjeros</t>
  </si>
  <si>
    <t>Cédula Personal De Identidad</t>
  </si>
  <si>
    <t>Recargo Cédula Personal De Identidad</t>
  </si>
  <si>
    <t>Tasas Para Expedición, Renovación De Pasaportes</t>
  </si>
  <si>
    <t>Venta Facturas Consulares</t>
  </si>
  <si>
    <t>Venta Sellos Para Facturas Consulares</t>
  </si>
  <si>
    <t>Tasas Por Concepto De Mensuras Catastrales</t>
  </si>
  <si>
    <t>Análisis De Productos Farmaceúticos Y Alimenticios</t>
  </si>
  <si>
    <t>Servicios De Laboratorios-Secretaría De Obras Públicas</t>
  </si>
  <si>
    <t>Venta De Formularios (Incluye Certificados Médicos)</t>
  </si>
  <si>
    <t>Venta De Sellos Pro-Parques</t>
  </si>
  <si>
    <t>Venta De Servicios Del Estado</t>
  </si>
  <si>
    <t>Ingresos Por Contratos Y Concesiones De Exploración De Yacimientos Mineros</t>
  </si>
  <si>
    <t>Comisiones Por Garantía De Préstamo Concedidos A La Falconbridge Dominicana</t>
  </si>
  <si>
    <t>Ingresos Por Servicios Priv.En Hospital Del Estado</t>
  </si>
  <si>
    <t>Ingresos Por Permisos Para Visitar Buques</t>
  </si>
  <si>
    <t>Inserción En Gaceta Oficial De Documentos Y Avisos</t>
  </si>
  <si>
    <t>Arrendamiento De Bienes Inmuebles</t>
  </si>
  <si>
    <t>Inserción En Revista De Industria Y Comercio</t>
  </si>
  <si>
    <t>50% Explotacion Yacimientos Mineros</t>
  </si>
  <si>
    <t>Venta De Boletos Funicular De Puerto Plata</t>
  </si>
  <si>
    <t>Contribucion De Costo Placas Exoneradas</t>
  </si>
  <si>
    <t>Confeccion De Carnet Extranjero Residentes En El Pais</t>
  </si>
  <si>
    <t xml:space="preserve">Rentas Servicios Diversos Derr. 1/91 </t>
  </si>
  <si>
    <t>Venta De Mercancías Del Estado</t>
  </si>
  <si>
    <t>Venta De La Gaceta Oficial</t>
  </si>
  <si>
    <t>Venta De Las Publicaciones Oficiales</t>
  </si>
  <si>
    <t>Ventas En Almoneda (Pública Subasta)</t>
  </si>
  <si>
    <t>Ventasproductos Manzanillo</t>
  </si>
  <si>
    <t>Venta De Chatarra</t>
  </si>
  <si>
    <t xml:space="preserve">Ventas Plásticos Protectores De Cédula </t>
  </si>
  <si>
    <t>Venta Medicamento De Promese</t>
  </si>
  <si>
    <t>Aportes Corrientes</t>
  </si>
  <si>
    <t>Aportes De La Lotería Nacional (Utilidades)</t>
  </si>
  <si>
    <t>Aportes Del Banco De Reservas</t>
  </si>
  <si>
    <t>Aportes De La Refinería Dominicana De Petróleo (Utilidades)</t>
  </si>
  <si>
    <t>Aporte De Las Salas De Juego De Bingo</t>
  </si>
  <si>
    <t>Aportes De Hipódromo De Caballitos</t>
  </si>
  <si>
    <t>Aporte Especial De Las Empresas De Exportacion, Azucar Y Mineras Decreto 578-87</t>
  </si>
  <si>
    <t>Aporte Superintendencia De Bancos</t>
  </si>
  <si>
    <t>Aporte Superintendencia De Seguros</t>
  </si>
  <si>
    <t>Aporte Autoridad Portuaria</t>
  </si>
  <si>
    <t>Recargos De Impuestos, Por Mora</t>
  </si>
  <si>
    <t>Recargo Por Mora Impuesto Sobre La Renta</t>
  </si>
  <si>
    <t>Recargo Por Mora Impuesto Renta Global Impuesto  Ley 48-70</t>
  </si>
  <si>
    <t>Recargo Por Mora Impuesto A La Renta Global Imponible</t>
  </si>
  <si>
    <t>Recargo Por Mora Inscripción En El Registro De Tierras</t>
  </si>
  <si>
    <t>Recargo Por Mora Impuesto Sobre Operaciones Inmobiliarias</t>
  </si>
  <si>
    <t>Recargo Por Mora Sobre Las Sucesiones Y Donaciones</t>
  </si>
  <si>
    <t>Recargo Por Mora A La Venta De Madera Beneficiada</t>
  </si>
  <si>
    <t>Recargo Por Mora Impuesto A Las Ventas Condicionales De Muebles</t>
  </si>
  <si>
    <t>Recargo Por Mora Impuesto Sobre Pasajes Al Exterior</t>
  </si>
  <si>
    <t>Recargo Por Mora Pago De Patentes Industriales Y Comerciales</t>
  </si>
  <si>
    <t>Recargo Por Mora Itbis Ley 74</t>
  </si>
  <si>
    <t>Recargo Por Mora Vivienda Suntuaria</t>
  </si>
  <si>
    <t>Recargo Por Mora Vivienda Suntuaria 25% +5%</t>
  </si>
  <si>
    <t>Recargo Por Mora Impuesto Sobre Habitacion De Hoteles</t>
  </si>
  <si>
    <t>Recargo  Imp. S/ Seguros En General</t>
  </si>
  <si>
    <t>Recargo Por Mora Servicios Larga Distancia Nacional E Internacional Ley 11-92</t>
  </si>
  <si>
    <t>Interes Indemnizatorio-Ley 11-92</t>
  </si>
  <si>
    <t>Multas Por Infracciones</t>
  </si>
  <si>
    <t>Multas Seguro Social Y Contrato De Trabajo</t>
  </si>
  <si>
    <t>Multas Violación Ley Sobre Drogas Narcóticas</t>
  </si>
  <si>
    <t>Multas -Itbis Ley 74</t>
  </si>
  <si>
    <t>Préstamo No.Bi-431-Sf-Dr. Ampliacion Y Mej. Puerto De Haina</t>
  </si>
  <si>
    <t xml:space="preserve">Préstamo No.Ccc/Pl-480-Unidad  Coord. De Prov. De Aid. </t>
  </si>
  <si>
    <t>Bid-585-Oc-Dr Remod. Redes Dist. Cde F0350.</t>
  </si>
  <si>
    <t>Convenio De San José/Fondo De Inversión De Venezuela</t>
  </si>
  <si>
    <t>Préstamo No.Bm-2690-Do Reconst. De Carreteras Iii</t>
  </si>
  <si>
    <t>2949-Do-Rehab. Sistema De Distribucion Electrica Bm</t>
  </si>
  <si>
    <t>Prest.No.Bid-172/1C-Dr Rec.Romp. Pueto De Haina</t>
  </si>
  <si>
    <t>Prestamo Fida/216-Do-Pequeños. Productores Region Suroeste</t>
  </si>
  <si>
    <t>Bid/831.Sf.Dr Rehabilitacion De C.D.E.</t>
  </si>
  <si>
    <t xml:space="preserve">Prestamos Bid 894 Df-Dr-Prog. De Rehab. Y Mejoramiento . Caminos Vec. </t>
  </si>
  <si>
    <t>Prestamo Birf-3350-Do Proy. Rehabilitacion De Carreteras.</t>
  </si>
  <si>
    <t>Prestamo 585-Oc/Dr Programa  Rehabilitacion C.D.E</t>
  </si>
  <si>
    <t>Prestamo 586-Oc/Dr Programa  Rehabilitacion C.D.E</t>
  </si>
  <si>
    <t>Prestamo Bid/831-Sf/Dr Programa  Rehabilitacion C.D.E</t>
  </si>
  <si>
    <t>Prest. Kfw-004-Rd Prog.Global De Credito Microemp.</t>
  </si>
  <si>
    <t>Prest. Kfw-001-Rd Prov.Orientales.</t>
  </si>
  <si>
    <t>Prest. Kfw-003-Rd 2Da Fase Reh. Sistema Dist. Energia</t>
  </si>
  <si>
    <t>Prest. Kfw-005-Rd Proy.Iii Subestaciones.</t>
  </si>
  <si>
    <t>Prest. Exp/Aid-91-002 Rehab. Sistema De Agua Circ. Haina.</t>
  </si>
  <si>
    <t>Prest. Aid/91-023 Rehab. Planta Sto.Dgo.</t>
  </si>
  <si>
    <t>Bid/826-Sf-Dr- Proy. Para El Des. Educacion Tecnica.</t>
  </si>
  <si>
    <t>Bid/903-Sf-Dr-Des. Agricola Sostenible</t>
  </si>
  <si>
    <t>Exp./Aid-91-023 Rehabilitacion Planta Sto.Dgo</t>
  </si>
  <si>
    <t>Bid/Dr-0079 Fondo Para La Iniciativa Comunitaria</t>
  </si>
  <si>
    <t>Centro Control De Energia Fnd-83</t>
  </si>
  <si>
    <t>Madrid/13/01/95 Reforz. Del Sistema De Informacion</t>
  </si>
  <si>
    <t>Madrid/13/01/95 Mod. Ctro.Obst.Mat.N.Sra.Alt.</t>
  </si>
  <si>
    <t xml:space="preserve">Hope-Int.-15-2-95 Fort.3Er.Niv.Atencion H.M.Plata </t>
  </si>
  <si>
    <t>Madrid/13/01/95 Eq. Y Una Gestion Red Hosps. Seopas</t>
  </si>
  <si>
    <t>Birf/3875-Do Manejo De Tierras Regadas Y Cuenca.</t>
  </si>
  <si>
    <t>Bid/825-Oc Y Bid/930-Sf Fondos P/La Inc.Comunitaria</t>
  </si>
  <si>
    <t>96/Dor/Francia/001 Mej Calidad Diagnost. Med.Dot.Eq</t>
  </si>
  <si>
    <t>Bid/905/Oc-Dr Prog. Mej. Y Adm. De Los Sist. De Riego.</t>
  </si>
  <si>
    <t>Proyecto Rio Blanco Pr-12-10-84</t>
  </si>
  <si>
    <t>Prestamo  Bid-859/Sf/Dr Des. Educ. Primaria Basica.(2Da Etapa)</t>
  </si>
  <si>
    <t>Prestamo  Bid-859/Sf/Dr Des. Educ. Primaria Basica.(1Ra Etapa)</t>
  </si>
  <si>
    <t>P/Kfw-95-66-530 F. P/La Iniciativas Comunitaria</t>
  </si>
  <si>
    <t>P/Kfw-96-65-191 Const. Y Rep. Esc. Del Nivel Maximo</t>
  </si>
  <si>
    <t>Kfw-F-2202 Const. De La S/E Barahona 69Kw Y Amp.</t>
  </si>
  <si>
    <t>Birf/3951-Do Prog. Mej De La Educ. Basica 2Da Etapa</t>
  </si>
  <si>
    <t>Do/0643 Equipo Medico Hosp. Y Sist. De Gestion Hosp.</t>
  </si>
  <si>
    <t>Bid/Bm Modernizacion Sistema De Salud.</t>
  </si>
  <si>
    <t>Do-P4-Oecf Proy.Des. Aguacate- Guayabo (Aglipo Ii)</t>
  </si>
  <si>
    <t>Pryn Cost, Hidroelectrica Los Ters Saltos Del Pryn</t>
  </si>
  <si>
    <t>Birf/4127-Do Proy. Carreteras Nacionales.</t>
  </si>
  <si>
    <t>Prestamo Birf-3351-Do , Des. Educ. Primaria Basica.</t>
  </si>
  <si>
    <t>Prest. Exp/Aid-90-004  Const. Cons. Arrocero Poz. Nagua.</t>
  </si>
  <si>
    <t>Prest. Kfw-002-Rd Centrales Hidroelectrica.</t>
  </si>
  <si>
    <t>Prest.335-Do Reconst. Carretera V</t>
  </si>
  <si>
    <t>Pret. 831-Oc/Dr Prog. Rehabilitacion C.D.E</t>
  </si>
  <si>
    <t>Sc-3 Linea Y Sub-Est.138 Kv San Pedro-Romana F.826</t>
  </si>
  <si>
    <t>Sc-4Entrada S/E 138/69 Kv.La Romana F.827</t>
  </si>
  <si>
    <t>Sc-1 Sub-Estacion La Vega</t>
  </si>
  <si>
    <t xml:space="preserve">Sc-2 Linea 138Kw. Hainamosa </t>
  </si>
  <si>
    <t>Venta De Activos</t>
  </si>
  <si>
    <t>Venta De Bienes Inmuebles Y Terrenos Del Dominio Privado Del Estado</t>
  </si>
  <si>
    <t>Venta  Propiedades Mobiliarias Del Estado Ley 1832-48 Y R-6105-49</t>
  </si>
  <si>
    <t>Venta De Solares Aledaños Al Hotel Embajador</t>
  </si>
  <si>
    <t>Amortización E Intereses Aid/517-L018 F. 1449</t>
  </si>
  <si>
    <t>Reintegros De Presupuesto Liquidado</t>
  </si>
  <si>
    <t>Recursos Extraordinarios Miselaneos</t>
  </si>
  <si>
    <t>Aportes Extraordinarios De Instituciones Descentralizadas.</t>
  </si>
  <si>
    <t>Aportes Extraordinarios De Terceros</t>
  </si>
  <si>
    <t>Depositos En Custodia</t>
  </si>
  <si>
    <t>Recuperacion Bienes Del Estado</t>
  </si>
  <si>
    <r>
      <rPr>
        <b/>
        <sz val="9"/>
        <rFont val="Calibri"/>
        <family val="2"/>
        <scheme val="minor"/>
      </rPr>
      <t>Fuente</t>
    </r>
    <r>
      <rPr>
        <sz val="9"/>
        <rFont val="Calibri"/>
        <family val="2"/>
        <scheme val="minor"/>
      </rPr>
      <t>: Presupuesto De Ingresos y Ley De Gastos Públicos Del Gobierno Central para el año 1998 (Ley No. 276-97)</t>
    </r>
  </si>
  <si>
    <t>PERIODO 1999-2002</t>
  </si>
  <si>
    <t xml:space="preserve">Beneficios sobre Máquinas Tragamonedas </t>
  </si>
  <si>
    <t>Imp. Beneficios/ Bancas De Apuestas</t>
  </si>
  <si>
    <t>Impuesto sobre la Propiedad Inmobiliaria Suntuaria Ley 18-88</t>
  </si>
  <si>
    <t>Selectivo del mes, destilería L-11-92 30%</t>
  </si>
  <si>
    <t>Avance del selectivo del mes, destilerías 30%</t>
  </si>
  <si>
    <t>Selectivo del mes,  Licoreras Nacionales 30%</t>
  </si>
  <si>
    <t>Avance del selectivo del mes,  Licoreras Nacionales 30%</t>
  </si>
  <si>
    <t>Selectivo del mes,  Cervezas 25%</t>
  </si>
  <si>
    <t>Selectivo del mes,  Tabaco y Cigarrillos 50%</t>
  </si>
  <si>
    <t>Avance selectivo del mes,  Tabaco y Cigarrillos 50%</t>
  </si>
  <si>
    <t>Impuestos Adicionales sobre Cigarrillos, Ley -285-85, 50%</t>
  </si>
  <si>
    <t>Impuestos sobre la Venta Ron, Whisky,Ginebra, Vinos y Licores Dulces, 40%</t>
  </si>
  <si>
    <t xml:space="preserve">Impuesto sobre Alcohol </t>
  </si>
  <si>
    <t>Diferencial Gasolina según L/112-0 Hidrocarburos</t>
  </si>
  <si>
    <t>Diferencial por galón Gasolina, subsidio GLP</t>
  </si>
  <si>
    <t xml:space="preserve">Impuesto a Salida de Pasajeros al Exterior por Aeropuertos </t>
  </si>
  <si>
    <t>Adicional al 1.2% Impuesto sobre el Total de las Apuestas en el Hipódromo</t>
  </si>
  <si>
    <t>30% Liquidación cuentas de Seguros (concepto)</t>
  </si>
  <si>
    <t>Arancel de Aduanas (20,14,8,3,0%)</t>
  </si>
  <si>
    <t>Impuestos sobre Placas de Aduanas</t>
  </si>
  <si>
    <t xml:space="preserve">Impuesto del 1% del 2% artículos suntuarios </t>
  </si>
  <si>
    <t>Impuestos a las transferencias de bienes industrializados (ITBIS 12%)</t>
  </si>
  <si>
    <t>Tasa Judiciales Sobre Actas Expedidas por el Poder Judicial</t>
  </si>
  <si>
    <t>Derechos de Aterrizajes y Despegue de la Aviacaion Civil</t>
  </si>
  <si>
    <t>Licencias para Bancas de Apuestas</t>
  </si>
  <si>
    <t>Adic. Lic. Arma de Fuego Segun Ley 80-9</t>
  </si>
  <si>
    <t>Derechos de Aterrizaje Aviacion Civil</t>
  </si>
  <si>
    <t>Venta de Certificados Médicos</t>
  </si>
  <si>
    <t xml:space="preserve">Mantenimiento Reparación y Construcción de Vías Terrestres </t>
  </si>
  <si>
    <t>Venta Serv. Isla Catalina</t>
  </si>
  <si>
    <t xml:space="preserve">Denominación de ventas de Libr. Pasaportes </t>
  </si>
  <si>
    <t>Expedición y Renovación Pasaportes</t>
  </si>
  <si>
    <t>Venta de Formulario y Sellos</t>
  </si>
  <si>
    <t xml:space="preserve">Arrendamiento Hipódromo V Centanario </t>
  </si>
  <si>
    <t>Contribución de Ideas Dominicana S.A</t>
  </si>
  <si>
    <t xml:space="preserve">Comisión Depto. Aeroportuario </t>
  </si>
  <si>
    <t>Recargo Impuesto  Seguro en General</t>
  </si>
  <si>
    <t>Interés indemnizatorio Ley 11/92</t>
  </si>
  <si>
    <t xml:space="preserve">Recargo por mora Tragamonedas </t>
  </si>
  <si>
    <t xml:space="preserve">Recargos Banca de Apuesta </t>
  </si>
  <si>
    <t>Intereses Casinos US$ Dolares</t>
  </si>
  <si>
    <t xml:space="preserve">Contribución al Desarrollo de laSs Telecomunicaciones </t>
  </si>
  <si>
    <t>Ingresos de Capital</t>
  </si>
  <si>
    <t>Venta de Solares Aledaños al Hotel Embajador</t>
  </si>
  <si>
    <t>Convenio San José F. Inv. de Venezuela</t>
  </si>
  <si>
    <t>BID/894/SF-DR Rehab. Y Mant. Caminos Vecinales</t>
  </si>
  <si>
    <t xml:space="preserve">BIRF/3350-DO V Proy. Rehabilitación de Carreteras </t>
  </si>
  <si>
    <t xml:space="preserve">BIRF/3875-DO PROY. MANEJO TIERRAS REGADAS Y CUENCAS </t>
  </si>
  <si>
    <t>BI/897-OC-DR SEG.PROG.PARA MEJORAMIENTO DE EDUC.</t>
  </si>
  <si>
    <t xml:space="preserve">BID/903*/SF-DR Prog. De Desarrollo Agrícoloa San Juan </t>
  </si>
  <si>
    <t>PRESTAMO BID 1152/OC-DR</t>
  </si>
  <si>
    <t>HOPE-INT.-15-2-95 FORT. 3ER.NIV.ATENCION H.M.PLATA</t>
  </si>
  <si>
    <t>BID/825-OC Y BID/930-SF FONDOS P/ LA INIC.COMUNIT.</t>
  </si>
  <si>
    <t>BID/905/OC-DR PROG. MEJ.Y ADM. DE LOS SIST. DE RIEGO</t>
  </si>
  <si>
    <t>P/ KFW-95-66-530. F. P/ LA INICIATIVA COMUNITARIA</t>
  </si>
  <si>
    <t>BIRF/3951-DO PROG. MEJ. DE LA EDUC. BASICA 2DA. ETAPA</t>
  </si>
  <si>
    <t xml:space="preserve">KFW/96-65-191-DO Const. Y Rep. Esc. Del Nivel Básico </t>
  </si>
  <si>
    <t>DO-P4-OECF PROY.DES. AGUACATE- GUAYABO ( AGLIPO II )</t>
  </si>
  <si>
    <t>BIRF/4127-DO PROY. CARRETERAS NACIONALES.</t>
  </si>
  <si>
    <t>BM/PPF-P 341-ODO. AGUA Y SANEAMIENTO EN CENTROS TURISTICO</t>
  </si>
  <si>
    <t>BM/1426-DO REFORMAS POLITICAS MEDIO AMBIENTE.</t>
  </si>
  <si>
    <t>FIV/PR-RD-24-282 PLAN MANEJO CONSERV.CUENCA RIO BCO.</t>
  </si>
  <si>
    <t>BID/1093/OC-DR. PROG. DE ADM. FINANCIERA DEL ESTADO.</t>
  </si>
  <si>
    <t>KFW-2601-2602 Subest. Barahona 6KV y Amp. Subest. C</t>
  </si>
  <si>
    <t>KFW/S-C Const. Subestación Timbeque Pto. Pta. Y SPM.</t>
  </si>
  <si>
    <t>FND/83 Centro Control de Energía 2da Etapa</t>
  </si>
  <si>
    <t>BM/4272-DO DESARROLLO DE LOS SISTEMA PROV. DE SAL.</t>
  </si>
  <si>
    <t>BID/ 1047-SF-DR MODERNIZACION Y REF. DEL SECTOR SAL</t>
  </si>
  <si>
    <t>BID/905-OC-DR Riego por Usuarios (PROMASIR)</t>
  </si>
  <si>
    <t>BID/114-OC-DR CAMINOS VECINALES.</t>
  </si>
  <si>
    <t>APOYO A COMUNIDADES DE BAJO INGRESOS.</t>
  </si>
  <si>
    <t>APOYO A LA EJECUCION.</t>
  </si>
  <si>
    <t>PREVENCION DE DESASTRE Y ORDENAMIENTO TERRITORIAL.</t>
  </si>
  <si>
    <t>PEQUEñOS PRODUCTORES DEL SUROESTE FIDA V.</t>
  </si>
  <si>
    <t>PROGRAMA DE MODERNIZACION DE LA JURISDICCION DE TIERRA.</t>
  </si>
  <si>
    <t>RECONSTRUCCION DE LINEAS DE TRASM. AFECTADAS POR HURACAN GEORGE.</t>
  </si>
  <si>
    <t>MEJORIA DE LA CALIDAD DIAGNOSTICA MEDIANTE RAYO X.</t>
  </si>
  <si>
    <t>REHABILITACION DEL SIST. DE AGUA Y SANEAMIENTO AFECTADO P.</t>
  </si>
  <si>
    <t>CAPACITACION Y MODERNIZACION DE QUISQUEYA JOVEN.</t>
  </si>
  <si>
    <t xml:space="preserve">RECUPERACION DE EMERGENCIAS HUARACAN GEORGES. </t>
  </si>
  <si>
    <t>PROGRAMA DE FORTALECIMIENTO REGION SUROESTE.</t>
  </si>
  <si>
    <t>REHABILITACION SITEMA DE IRRIGACION.</t>
  </si>
  <si>
    <t>DON/KFW-96-65-191 Const. Y Rep. De. Esc. Nivel Básico</t>
  </si>
  <si>
    <t>DOM/4549-PMA APOYO REHAB. AGUAS MARGINALES F.835</t>
  </si>
  <si>
    <t>DON/AID/517-0259 PROY. ASIST. USAID A ONAPLAN. F837</t>
  </si>
  <si>
    <t>DOM/5276- PMA, PROG. ALIMENTO ESC. FRONTERIZO.</t>
  </si>
  <si>
    <t xml:space="preserve">DON/DES/3405, PROY. PILOTO REP. CAMARONES MARINOS. </t>
  </si>
  <si>
    <t>EDUCACION BASICA INNOVADA.</t>
  </si>
  <si>
    <t>PROY. DE DES. RURAL INTEGRADO DE LA LINEA NOROESTE</t>
  </si>
  <si>
    <t>PROG. APOYO A LA ESTABILIZACION MACROECONOMICA.</t>
  </si>
  <si>
    <t>INICIATIVA PARA EL DES. AGROFORESTAL SOSTENIBLE.</t>
  </si>
  <si>
    <t>ASIST. ALIMENTARIA DE EMERGENCIA AFECTADAS POR EL HURACAN.</t>
  </si>
  <si>
    <t xml:space="preserve">PROG. DE AYUDA ALIMENTARIA ESPAñOLA. </t>
  </si>
  <si>
    <t>OFICINA DE PLANIFICACION PROVINCIAL.</t>
  </si>
  <si>
    <t>APOYO COMISION ACUERDO CONFERENCIA.</t>
  </si>
  <si>
    <t>ESTRATEGIA NAC. DE BIODIVERSIDAD- PLAN DE ACCION.</t>
  </si>
  <si>
    <t>PROYECTO BAHORUCO (ARAUCARIA).</t>
  </si>
  <si>
    <t>SISTE. INVENTARIO SEGUIMIENTO A PROYECTOS.</t>
  </si>
  <si>
    <t>SERV. Y PRACTICAS SOSTENIBLES DE SALUD PRIMARIA.</t>
  </si>
  <si>
    <t>CAP. EN ELECTROMICINA Y EQUIPOS MEDICOS.</t>
  </si>
  <si>
    <t>COOP. TECN. Y CIENTIFICA MEXICO Y OTROS CON. DE CO.</t>
  </si>
  <si>
    <t>PROG. DE REF DEL SIST. DE PROV. DE LOS SERV. DE SAL.</t>
  </si>
  <si>
    <t>PROG DE SALUD MATERNA PARA LA REGION ESTE.</t>
  </si>
  <si>
    <t>APOYO AL PROG. DE PREVENCION DE LAS ETS/VH/SIDA/PR</t>
  </si>
  <si>
    <t>PROG. DE ASIST. PARA EL SIST. DE CONST. POST. HURACAN.</t>
  </si>
  <si>
    <t>INCORP. VACUNA HIB Y REF. DE LAS ESTRATEGIA DE INM.</t>
  </si>
  <si>
    <t>FORT. LA SALUD REPROD. HACIA EL NUEVO MILENIO ENTRE</t>
  </si>
  <si>
    <t>CONS.T DEL CENTRO DE EDUCA. MEDICA DE AMISTAD DOM.</t>
  </si>
  <si>
    <t>POLITICAS Y ESTRATEGIAS DE POBLACION Y DES. EN REP.</t>
  </si>
  <si>
    <t>COMUNICACION , Y SALUD Y GENERO</t>
  </si>
  <si>
    <t>SERVICIO DE ORIENTACION FAMILIAR</t>
  </si>
  <si>
    <t>CONSENTIMIENTO IF. PARA METODOS DEFINITIVO, RE.</t>
  </si>
  <si>
    <t>SIST. INTERAMERICANO DE ESTADISTICA LABORAL.</t>
  </si>
  <si>
    <t>FORTALECIMIENTO DE CAPACIDAD MEDIACION LABORAL</t>
  </si>
  <si>
    <t>ENCUESTA DE TRABAJO INFANTIL.</t>
  </si>
  <si>
    <t>ENCUESTA SOBRE RIESGO EN PYME</t>
  </si>
  <si>
    <t xml:space="preserve"> CAPACITACION EN  MEDIACION LABORAL</t>
  </si>
  <si>
    <t>PROG. REGIONAL DEL MERCADO LABORAL</t>
  </si>
  <si>
    <t>ESTACION MODELO DE PRODUCCION AGRICOLA</t>
  </si>
  <si>
    <t>REH. DE LOS CENTROS DE SERV. RURALES INTEGRADO Y ASIG.</t>
  </si>
  <si>
    <t>CONTROL GUSANO BARRENADOR EN EL GANADO</t>
  </si>
  <si>
    <t>MANEJO Y CONSEV. DE LOS R.N DE LA CUENA RIO YAQUE</t>
  </si>
  <si>
    <t>REH. DE LA PROD. AGRICOLA ZONA SUR Y ESTE AFECTADA</t>
  </si>
  <si>
    <t>CONST. DE PEQ. MATADEROS ZONAS RURALES.</t>
  </si>
  <si>
    <t>PROY. CUENCA RIO MACACIA.</t>
  </si>
  <si>
    <t>DES. DE LA MARICLTURA EN LA REP. DOMINICANA.</t>
  </si>
  <si>
    <t>FORT. INST. DEL COMITE GUBERNAMENTAL DE OZONO.</t>
  </si>
  <si>
    <t>DESARROLLO AGRICOLA EN AREAS MONTAñOSAS.</t>
  </si>
  <si>
    <t>PROG. REG. DE FRIJOLES PARA CENTRO AMERICA Y EL CARIBE</t>
  </si>
  <si>
    <t xml:space="preserve">MANEJO POST. COSECHA DE GRANOS BASICOS EN LA REP. </t>
  </si>
  <si>
    <t>PROY. HIDRELECTRICO LOS TOROS.</t>
  </si>
  <si>
    <t>CAP. MUJERES LIDERES RURALES EN GENRO Y DES. RURAL</t>
  </si>
  <si>
    <t>PROM. DE MUJERES EN GENERO Y DESARROLLO</t>
  </si>
  <si>
    <t>DESARROLLO DE RECURSOS HUMANOS DE ENFERMERIA.</t>
  </si>
  <si>
    <t>FORT. DE LA CAP, NAC. PARA LA EJECUCION DE LA PLAT.</t>
  </si>
  <si>
    <t>Aportes Extraordinarios de Instituciones Descentralizadas</t>
  </si>
  <si>
    <r>
      <rPr>
        <b/>
        <sz val="9"/>
        <rFont val="Calibri"/>
        <family val="2"/>
        <scheme val="minor"/>
      </rPr>
      <t>Fuente:</t>
    </r>
    <r>
      <rPr>
        <sz val="9"/>
        <rFont val="Calibri"/>
        <family val="2"/>
        <scheme val="minor"/>
      </rPr>
      <t xml:space="preserve"> </t>
    </r>
  </si>
  <si>
    <t>Presupuesto de Ingresos y Ley de Gastos Públicos del Gobierno Central  del periodo correspondiente.</t>
  </si>
  <si>
    <t>AÑO 2003</t>
  </si>
  <si>
    <t>PRESUPUESTO APROBADO</t>
  </si>
  <si>
    <t>Impuesto Sobre Los Ingresos</t>
  </si>
  <si>
    <t>Impuestos Sobre La Renta De Las Personas</t>
  </si>
  <si>
    <t>Impuesto Sobre Rentas Originadas En Las Prestaciones De Servicios En General.</t>
  </si>
  <si>
    <t>Impuestos Sobre Los Ingresos De Las Empresas</t>
  </si>
  <si>
    <t>Impuesto Sobre La Renta De Las Empresas .</t>
  </si>
  <si>
    <t>Impuesto A Los Hipodromos Nacionales</t>
  </si>
  <si>
    <t>Impuestos A Los Casinos De Juegos</t>
  </si>
  <si>
    <t>Otros Impuestos Sobre Los Ingresos</t>
  </si>
  <si>
    <t>Interes Indemnizatorio De Los Impuestos Sobre Los Ingresos</t>
  </si>
  <si>
    <t>Recargos  Por Mora, Multas Y Sanciones Sobre Los Ingresos</t>
  </si>
  <si>
    <t>Impuestos Sobre El Patrimonio</t>
  </si>
  <si>
    <t>Impuestos Sobre La Tenencia De Patrimonio</t>
  </si>
  <si>
    <t>Impuestos Sobre La Propiedad Suntuaria Y Solares Urbanos</t>
  </si>
  <si>
    <t>Impuestos Sobre Constitución De Compañías Por Acciones Y En Comanditas Por Acciones</t>
  </si>
  <si>
    <t>Recargo Por Mora, Multas Y Sanciones De Los Impuestos Sobre La Tenencia De Patrimonio</t>
  </si>
  <si>
    <t>Impuestos Sobre Las Transferencias Patrimoniales</t>
  </si>
  <si>
    <t>Impuesto Sobre Las Sucesiones Y Donaciones</t>
  </si>
  <si>
    <t>Recargo Por Mora, Multas Y Sanciones De Los Impuestos Sobre Las Transferencias Patrimoniales</t>
  </si>
  <si>
    <t>Impuestos Internos Sobre Mercancias Y Servicios</t>
  </si>
  <si>
    <t>Impuestos Sobre Las Transferencias De Bienes Y Servicios</t>
  </si>
  <si>
    <t xml:space="preserve">Impuestos Transferencias De Bienes Industrializados Y Servicios </t>
  </si>
  <si>
    <t>Impuestos Sobre Pólizas De Seguros</t>
  </si>
  <si>
    <t>Recargo Por Mora, Multas Y Sanciones  Sobre Itbis</t>
  </si>
  <si>
    <t>Impuestos Sobre Mercancías</t>
  </si>
  <si>
    <t xml:space="preserve">Impuestos Selectivos A Productos Derivados Del Alcohol </t>
  </si>
  <si>
    <t>Impuesto Selectivo A Las Cervezas</t>
  </si>
  <si>
    <t>Impuesto Selectivo Al Tabaco Y Los Cigarrillos</t>
  </si>
  <si>
    <t>Impuestoa Adicionales  A Los Cigarrillos</t>
  </si>
  <si>
    <t xml:space="preserve">Impuesto Selectivo A Las Demás Mercancías </t>
  </si>
  <si>
    <t>Impuesto Sobre Fosforos</t>
  </si>
  <si>
    <t>Impuesto Sobre Hidrocarburos</t>
  </si>
  <si>
    <t>Impuestos Sobre El Uso De Bienes Y Licencias</t>
  </si>
  <si>
    <t xml:space="preserve">Derecho De Circulación Vehículos De Motor </t>
  </si>
  <si>
    <t>Impuesto Sobre Tramitación De Documentos</t>
  </si>
  <si>
    <t>Permiso Por Ventas De Medicinas  Para Ejercer Profesiones U Oficios Médicos</t>
  </si>
  <si>
    <t xml:space="preserve">Licencias Para Portar Armas De Fuego </t>
  </si>
  <si>
    <t xml:space="preserve">Licencias Para Operar Bancas De Apuestas </t>
  </si>
  <si>
    <t>Licencias Sobre Las  Máquinas Tragamonedas</t>
  </si>
  <si>
    <t>Impuestos Sobre Inscripción En El Registro De Tierras</t>
  </si>
  <si>
    <t>Impuestos  Adicional Sobre Inscripción En El Registro De Tierras</t>
  </si>
  <si>
    <t>Recargo Por Mora, Multas Y Sanciones  Sobre El Uso De Bienes Y Servicios</t>
  </si>
  <si>
    <t>Impuestos De Estampillas Sobre Bebidas Alcohólicas Importadas</t>
  </si>
  <si>
    <t>Impuestos Adicionales Sobre Bebidas Alcohólicas Importadas</t>
  </si>
  <si>
    <t>Impuestos Sobre Ventas De Tiendas De Zonas Francas</t>
  </si>
  <si>
    <t>Otros Impuestos Al Comercio Exterior</t>
  </si>
  <si>
    <t>Impuesto A La Salida De Pasajeros Al Exterior Por Aeropuertos Y Puertos</t>
  </si>
  <si>
    <t>Impuestos A La Salida Al Exterior Por La Región Fronteriza</t>
  </si>
  <si>
    <t>Impuestos Diversos</t>
  </si>
  <si>
    <t>Impuestos Adicionales Sobre Varios Conceptos</t>
  </si>
  <si>
    <t>Contribucion De La Seguridad Social</t>
  </si>
  <si>
    <t>Seguro De Pensiones</t>
  </si>
  <si>
    <t>Contribución Empleados</t>
  </si>
  <si>
    <t>Donaciones Corrientes</t>
  </si>
  <si>
    <t>De Organismos Internacionales</t>
  </si>
  <si>
    <t>Donaciones Corrientes En Dinero</t>
  </si>
  <si>
    <t>Donaciones De Capital</t>
  </si>
  <si>
    <t>De Gobiernos Extranjeros</t>
  </si>
  <si>
    <t>Donaciones Capital En Dinero</t>
  </si>
  <si>
    <t>Del Sector Privado Externo</t>
  </si>
  <si>
    <t>Transferencias</t>
  </si>
  <si>
    <t>Transferencias Corrientes</t>
  </si>
  <si>
    <t>Del Sector Privado Interno</t>
  </si>
  <si>
    <t>Zona Franca</t>
  </si>
  <si>
    <t>Otros Ingresos</t>
  </si>
  <si>
    <t>Venta De Mercancías Del Sector Público</t>
  </si>
  <si>
    <t xml:space="preserve">Ventas De Almonedas (Subasta Pública) </t>
  </si>
  <si>
    <t>Venta De Medicamentos Promese</t>
  </si>
  <si>
    <t>Venta De Públicaciones Oficiales</t>
  </si>
  <si>
    <t>Otras Ventas Del Gobierno General</t>
  </si>
  <si>
    <t>Ventas De Servicios Del Sector Público</t>
  </si>
  <si>
    <t>Del Gobierno General</t>
  </si>
  <si>
    <t>Derechos Aeroportuarios</t>
  </si>
  <si>
    <t>Marcas De Fabricas Y Nombre Comerciales E Industriales</t>
  </si>
  <si>
    <t>Tasas Judiciales Sobre Actos Expedidos Por El Poder Judicial</t>
  </si>
  <si>
    <t xml:space="preserve">Tasas Sobre Inmigración </t>
  </si>
  <si>
    <t>Tarjetas De Turismo</t>
  </si>
  <si>
    <t>Cédula Personal De Identificación</t>
  </si>
  <si>
    <t>Tasas Por Expedición Y Renovación De Pasaportes</t>
  </si>
  <si>
    <t>Ventas De Formularios Y Facturas Consulares (Dgii)</t>
  </si>
  <si>
    <t>Análisis De Productos Farmaceuticos</t>
  </si>
  <si>
    <t>Ventas De Formularios, Incluyen Certificados Médicos</t>
  </si>
  <si>
    <t>Venta De Formularios De Aduanas</t>
  </si>
  <si>
    <t>Venta Desellos Pro-Parques</t>
  </si>
  <si>
    <t>Ventas De Sellos Para El Colegio De Abogados</t>
  </si>
  <si>
    <t>Peaje</t>
  </si>
  <si>
    <t>Ventas De Servicios En Juegos Panam</t>
  </si>
  <si>
    <t>Otras Ventas De Administración General</t>
  </si>
  <si>
    <t>Derechos Portuarios.</t>
  </si>
  <si>
    <t>Ingresos Del Ins. Postal Dominicano</t>
  </si>
  <si>
    <t>Rentas De Propiedad</t>
  </si>
  <si>
    <t>Dividendos Por Inversiones Empresariales</t>
  </si>
  <si>
    <t>Dividendos Banco De Reservas</t>
  </si>
  <si>
    <t>Dividendos Refinería De Petróleo</t>
  </si>
  <si>
    <t>Alquileres</t>
  </si>
  <si>
    <t>Arrendamientos De Bienes Inmuebles</t>
  </si>
  <si>
    <t>Conseciones</t>
  </si>
  <si>
    <t>Conseción Para Explotar Falconbrigde</t>
  </si>
  <si>
    <t>Ingresos Diversos</t>
  </si>
  <si>
    <t>Multas</t>
  </si>
  <si>
    <t>Otros Ingresos No Identificados</t>
  </si>
  <si>
    <t>Otros Ingresos No Especificado.</t>
  </si>
  <si>
    <t>Activos No Financieros</t>
  </si>
  <si>
    <t>Ventas De Activos Fijos E Intangibles</t>
  </si>
  <si>
    <t>Venta De Terrenos</t>
  </si>
  <si>
    <t>Pasivos Financiero</t>
  </si>
  <si>
    <t>Obtención De Préstamos Externos</t>
  </si>
  <si>
    <t>Otención De Préstamos A Corto Plazo A Organismos Internacionales</t>
  </si>
  <si>
    <t>Otención De Préstamos A Corto Plazo De Gobiernos Extranjeros</t>
  </si>
  <si>
    <t>Colocación De Titulos Y Valores</t>
  </si>
  <si>
    <t>Colocación De Titulos Y Valores Internos De Corto Plazo</t>
  </si>
  <si>
    <t>Colocación De Titulos Y Valores Internos De Largo Plazo</t>
  </si>
  <si>
    <t>Colocación De Titulos Y Valores Externas De Corto Plazo</t>
  </si>
  <si>
    <t>Colocación De Titulos Y Valores Externas De Largo Plazo</t>
  </si>
  <si>
    <t>Bonos Soberanos</t>
  </si>
  <si>
    <t>Incremento De Pasivos Con Proveedores</t>
  </si>
  <si>
    <t>Incremento De Cuentas Por Pagar Internas, De Corto Plazo</t>
  </si>
  <si>
    <t>Incremento De Cuentas Por Pagar Internas, De Largo Plazo</t>
  </si>
  <si>
    <r>
      <rPr>
        <b/>
        <sz val="9"/>
        <rFont val="Calibri"/>
        <family val="2"/>
        <scheme val="minor"/>
      </rPr>
      <t>Fuente:</t>
    </r>
    <r>
      <rPr>
        <sz val="9"/>
        <rFont val="Calibri"/>
        <family val="2"/>
        <scheme val="minor"/>
      </rPr>
      <t xml:space="preserve"> Presupuesto de Ingresos y Ley de Gastos Públicos del Gobierno Central para el año 2003 (Ley 19-03)</t>
    </r>
  </si>
  <si>
    <t>PERIODO 2004-2006</t>
  </si>
  <si>
    <t>Impuesto Sobre La Renta De Las Personas</t>
  </si>
  <si>
    <t>Impuesto Sobre La Renta Provenientes De Salarios .</t>
  </si>
  <si>
    <t>Impuestos Sobre Premios</t>
  </si>
  <si>
    <t>Impuestos Sobre Rentas Procedentes De Alquiler Y Arrendamientos</t>
  </si>
  <si>
    <t>Impuestos Sobre Retribuciones Complementarias</t>
  </si>
  <si>
    <t>Impuestos Sobre Las Recaudaciones De Las Cias De Teléfonos</t>
  </si>
  <si>
    <t xml:space="preserve">Impuesto Por Dividendos Pagados O Acreditados En El País </t>
  </si>
  <si>
    <t>Impuesto Por Intereses Pagados O Acreditados En El Exterior</t>
  </si>
  <si>
    <t>Impuesto Por Provisión De Bienes Y Servicios En General</t>
  </si>
  <si>
    <t>Impuesto Por Otro Tipo De Renta No Especificado</t>
  </si>
  <si>
    <t>Impuesto Por Pagos Al Exterior En General</t>
  </si>
  <si>
    <t>Impuesto Sobre Cheques (Ley 284-04)</t>
  </si>
  <si>
    <t>Interés Indemnizatorio Sobre La Tenencia De Bienes</t>
  </si>
  <si>
    <t>Impuestos Sobre Transferencias De Bienes Muebles</t>
  </si>
  <si>
    <t>Interés Indemnizatorio Sobre La Tenencia Del Patrimonio</t>
  </si>
  <si>
    <t>Interés Indemnizatorio Sobre Itbis</t>
  </si>
  <si>
    <t>Impuesto Adicionales  A Los Cigarrillos</t>
  </si>
  <si>
    <t xml:space="preserve">Impuesto Selectivo A Los Vehículos De Motor </t>
  </si>
  <si>
    <t>Selectivo De Electrodomesticos</t>
  </si>
  <si>
    <t>Interés Indemnizatorio Sobre Mercancías</t>
  </si>
  <si>
    <t xml:space="preserve">Recargo Por Mora, Multas Y Sanciones  Sobre Mercancías </t>
  </si>
  <si>
    <t>Impuestos Sobre Los Servicios</t>
  </si>
  <si>
    <t>Imp. Para Contribuir Al Desarrollo De  Las Telecomunicacion</t>
  </si>
  <si>
    <t>Impuestos Sobre Ventas De Espectaculos Públicos</t>
  </si>
  <si>
    <t>Impuesto Sobre Cheques (Ley 288-04)</t>
  </si>
  <si>
    <t>Imp. Selectivo Sobre Las Telecomunicaciones</t>
  </si>
  <si>
    <t>Interes Indemnizatorio Sobre Los Servicios</t>
  </si>
  <si>
    <t>Recargo Por Mora, Multas Y Sanciones  Sobre Los Servicios</t>
  </si>
  <si>
    <t>Trannsacciones De Vehículos De Motor</t>
  </si>
  <si>
    <t>Permiso Para Instalación De Laboratorios Industriales, Farmacéuticos Y Públicos</t>
  </si>
  <si>
    <t>Permiso Para Importar, Adquirir Y Vender Materiales Explosivos</t>
  </si>
  <si>
    <t>Licencias Para Comercializar Vehículos De Motor</t>
  </si>
  <si>
    <t>Impuesto Para Suplidores De Maquinas Tragamonedas</t>
  </si>
  <si>
    <t>Interés Indemnizatorio Sobre El Uso De Bienes Y Servicios</t>
  </si>
  <si>
    <t>2% Adicional De Las Importaciones</t>
  </si>
  <si>
    <t>Derecho De Exportación Piedra Caliza</t>
  </si>
  <si>
    <t>Recargo 5% A Las Exportaciones-Bancentral.</t>
  </si>
  <si>
    <t>Comision Cambiaria</t>
  </si>
  <si>
    <t>Impuestos Sobre Mercancías Declaradas En Depósitos</t>
  </si>
  <si>
    <t>Multa Por Omisión Factura Consular</t>
  </si>
  <si>
    <t>Impuestos Por Venta Acumulativa De Bienes O Efectos Muebles E Inmuebles</t>
  </si>
  <si>
    <t>Impuestos Sobre Constitución De Fianzas Y Consignación De Valores</t>
  </si>
  <si>
    <t>Contribución Por Costo Confección Placas Exoneradas</t>
  </si>
  <si>
    <t>Interes Indemnizatorio Sobre Otros Impuestos</t>
  </si>
  <si>
    <t>Donaciones Corrientes En Especies Y Servicios</t>
  </si>
  <si>
    <t>Donaciones Capital En Especie Y Servicios</t>
  </si>
  <si>
    <t>De Empresas Públicas No Financieros</t>
  </si>
  <si>
    <t>Loteria Nacional</t>
  </si>
  <si>
    <t>Transferencias De Capital</t>
  </si>
  <si>
    <t>Venta De Gacetas Oficiales</t>
  </si>
  <si>
    <t>Otros</t>
  </si>
  <si>
    <t>Patentes De Inversión</t>
  </si>
  <si>
    <t>Registro De Productos Farmaceuticos</t>
  </si>
  <si>
    <t>Sellos Especiales De Divorcio</t>
  </si>
  <si>
    <t>Certificado De Inscripción Por Venta De Drogas</t>
  </si>
  <si>
    <t>Servicio De Laboratorio De  La Seopc</t>
  </si>
  <si>
    <t>Derechos Percibidos Por La Oficialía Civil</t>
  </si>
  <si>
    <t>Ventas De Servicios Isla Catalina</t>
  </si>
  <si>
    <t>Recursos Provenientes De Los Fondos Institucionales</t>
  </si>
  <si>
    <t>Otros Dividendos</t>
  </si>
  <si>
    <t>Intereses Percividos</t>
  </si>
  <si>
    <t>Permisos Para Explotar Yacimientos Mineros</t>
  </si>
  <si>
    <t>Multas Violación Ley Sobre Drogas Y Narcóticos</t>
  </si>
  <si>
    <t>Multas Por Delito, Evasión E Incumplimientos Al Código Tributario</t>
  </si>
  <si>
    <t>Multas Por Violación A La Ley De La Seguridad Social</t>
  </si>
  <si>
    <t>Otros Ingresos No Identificados.</t>
  </si>
  <si>
    <t>Venta De Maquinarias  Y Equipos</t>
  </si>
  <si>
    <t>Venta De Maquinarias Y Equipos</t>
  </si>
  <si>
    <t>Obtención De Préstamos Internos</t>
  </si>
  <si>
    <t>Otención De Préstamos A Largo Plazo Del Sector Privado</t>
  </si>
  <si>
    <t>Otención De Préstamos A Largo Plazo Del Sector Público</t>
  </si>
  <si>
    <t>Otención De Préstamos A Largo Plazo A Organismos Internacionales</t>
  </si>
  <si>
    <t>Otención De Préstamos A Largo Plazo De Gobiernos Extranjeros</t>
  </si>
  <si>
    <t>Total De Ingresos y Fuentes Financieras</t>
  </si>
  <si>
    <t>PERIODO 2007-2013</t>
  </si>
  <si>
    <t>1.1 - Ingresos Corrientes</t>
  </si>
  <si>
    <t>1.1.1 - Ingresos Tributarios</t>
  </si>
  <si>
    <t>1.1.1.1 - Impuestos Sobre Los Ingresos</t>
  </si>
  <si>
    <t>1.1.1.1.1 - Impuestos Sobre Ingresos De Las Personas</t>
  </si>
  <si>
    <t>1.1.1.1.2 - Impuestos Sobre Ingresos De Las Empresas</t>
  </si>
  <si>
    <t>1.1.1.1.3 - Otros Impuestos Sobre Los Ingresos</t>
  </si>
  <si>
    <t>1.1.1.2 - Impuestos Sobre El Patrimonio</t>
  </si>
  <si>
    <t>1.1.1.2.1 - Impuestos Sobre La Tenencia De Patrimonio</t>
  </si>
  <si>
    <t>1.1.1.2.2 - Imp. / Las Transferencias Patrimoniales</t>
  </si>
  <si>
    <t>1.1.1.3 - Impuestos Sobre Mercancías Y Servicios</t>
  </si>
  <si>
    <t>1.1.1.3.1 - Imp. / Las Transf. De Bienes Y Servicios</t>
  </si>
  <si>
    <t>1.1.1.3.2 - Impuestos Selectivo Sobre Las Mercancías</t>
  </si>
  <si>
    <t>1.1.1.3.3 - Impuestos Específico Sobre Los Servicios</t>
  </si>
  <si>
    <t>1.1.1.3.4 - Impuestos Sobre El Uso De Bienes Y Licencias</t>
  </si>
  <si>
    <t>1.1.1.4 - Impuestos Sobre El Comercio Exterior</t>
  </si>
  <si>
    <t>1.1.1.4.1 - Impuestos Sobre Importaciones</t>
  </si>
  <si>
    <t>1.1.1.4.2 - Impuestos Sobre Exportaciones</t>
  </si>
  <si>
    <t>1.1.1.4.3 - Otros Impuestos Sobre El Comercio Exterior</t>
  </si>
  <si>
    <t>1.1.1.5 - Otros Impuestos</t>
  </si>
  <si>
    <t>1.1.2 - Ingresos No Tributarios</t>
  </si>
  <si>
    <t>1.1.2.1 - Contribuciones Sociales</t>
  </si>
  <si>
    <t>1.1.2.1.1 - Contribuciones A La Seguridad Social</t>
  </si>
  <si>
    <t>1.1.2.2 - Ventas De Las Administraciones Públicas</t>
  </si>
  <si>
    <t>1.1.2.2.1 - Vtas. De Mercancías De Las Adms. Públicas</t>
  </si>
  <si>
    <t>1.1.2.2.2 - Vtas. De Servicios De Las Adms. Públicas</t>
  </si>
  <si>
    <t>1.1.2.3 - Rentas De La Propiedad</t>
  </si>
  <si>
    <t>1.1.2.3.1 - Dividendos</t>
  </si>
  <si>
    <t>1.1.2.3.2 - Intereses</t>
  </si>
  <si>
    <t>1.1.2.3.4 - Alquileres</t>
  </si>
  <si>
    <t>1.1.2.4 - Otros Ingresos</t>
  </si>
  <si>
    <t>1.1.4 - Transferencias Corrientes</t>
  </si>
  <si>
    <t>1.1.4.1 - Del Sector Privado</t>
  </si>
  <si>
    <t>1.1.4.2 - Del Sector Publico</t>
  </si>
  <si>
    <t>1.1.5 - Donaciones Corrientes Del Exterior</t>
  </si>
  <si>
    <t>1.2 - Ingresos De Capital</t>
  </si>
  <si>
    <t>1.2.1 - Venta De Activos No Financieros</t>
  </si>
  <si>
    <t>1.2.1.1 - Venta De Activos Fijos</t>
  </si>
  <si>
    <t>1.2.1.2 - Venta De Tierras Y Terrenos</t>
  </si>
  <si>
    <t>1.2.2 - Transferencia de capital</t>
  </si>
  <si>
    <t>1.2.2.1 - Del Sector Publico</t>
  </si>
  <si>
    <t>1.2.2.2 - Del Sector Privado</t>
  </si>
  <si>
    <t>1.2.3 - Donaciones De Capital Del Exterior</t>
  </si>
  <si>
    <t>1.3 - Fuentes Financieras</t>
  </si>
  <si>
    <t>1.3.1 - Activos Financieros</t>
  </si>
  <si>
    <t>1.3.1.1 - Recuperación De Préstamos</t>
  </si>
  <si>
    <t>1.3.2 - Pasivos Financieros</t>
  </si>
  <si>
    <t>1.3.2.1 - Deuda Interna</t>
  </si>
  <si>
    <t>1.3.2.1.1 - Colocación De Títulos Y Valores Internos</t>
  </si>
  <si>
    <t>1.3.2.1.2 - Obtención De Préstamos Internos</t>
  </si>
  <si>
    <t>1.3.2.2 - Deuda Externa</t>
  </si>
  <si>
    <t>1.3.2.2.1 - Colocación De Títulos Y Valores Externos</t>
  </si>
  <si>
    <t>1.3.2.2.2 - Obtención De Préstamos Externos</t>
  </si>
  <si>
    <t>1.3.3 - Otras Fuentes Financieras</t>
  </si>
  <si>
    <t>1.3.3.2 - Incremento De Cuentas Por Pagar</t>
  </si>
  <si>
    <t>1.3.3.3-Disminucion de otros activos financieros</t>
  </si>
  <si>
    <t>Total Ingresos y Fuentes Financieras</t>
  </si>
  <si>
    <r>
      <rPr>
        <b/>
        <sz val="11"/>
        <color theme="1"/>
        <rFont val="Calibri"/>
        <family val="2"/>
        <scheme val="minor"/>
      </rPr>
      <t>Fuentes:</t>
    </r>
    <r>
      <rPr>
        <sz val="11"/>
        <color theme="1"/>
        <rFont val="Calibri"/>
        <family val="2"/>
        <scheme val="minor"/>
      </rPr>
      <t xml:space="preserve"> </t>
    </r>
  </si>
  <si>
    <t>PERIODO 2014-2019</t>
  </si>
  <si>
    <t>PRESUESTO APROBADO</t>
  </si>
  <si>
    <t>1.1.1 - Impuestos</t>
  </si>
  <si>
    <t>1.1.1.1 - Impuestos sobre el ingreso, las utilidades  y las ganancias de capital</t>
  </si>
  <si>
    <t>1.1.1.1.1 - De personas físicas</t>
  </si>
  <si>
    <t>1.1.1.1.2 - De empresas y otras corporaciones</t>
  </si>
  <si>
    <t>1.1.1.1.3 - Otros impuestos sobre los ingresos</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</si>
  <si>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</si>
  <si>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</si>
  <si>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</si>
  <si>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</si>
  <si>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</si>
  <si>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</si>
  <si>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</si>
  <si>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1.1.2.1.1 - Contribuciones de empleados del sector público</t>
  </si>
  <si>
    <t>1.1.2.1.2 - Contribuciones de empleados del sector privado</t>
  </si>
  <si>
    <t>1.1.2.2 - Contribuciones de los empleadores</t>
  </si>
  <si>
    <t>1.1.2.2.1 - Contribuciones de empleadores del sector público</t>
  </si>
  <si>
    <t>1.1.2.2.2 - Contribuciones de empleadores del sector privado</t>
  </si>
  <si>
    <t>1.1.2.4 - Contribuciones no clasificables</t>
  </si>
  <si>
    <t>1.1.3 - Ventas de bienes y servicios</t>
  </si>
  <si>
    <t>1.1.3.1 - Ventas de establecimientos no de mercado</t>
  </si>
  <si>
    <t>1.1.3.3 - Derechos administrativos</t>
  </si>
  <si>
    <t>1.1.4 - Rentas de la propiedad</t>
  </si>
  <si>
    <t>1.1.4.1 - Intereses</t>
  </si>
  <si>
    <t>1.1.4.1.1 - Intereses internos</t>
  </si>
  <si>
    <t>1.1.4.1.2 - Intereses externos</t>
  </si>
  <si>
    <t>1.1.4.2 - Rentas de la propiedad distinta de intereses</t>
  </si>
  <si>
    <t>1.1.4.2.1 - Dividendos y retiros de las cuasisociedades</t>
  </si>
  <si>
    <t>1.1.4.2.2 - Arrendamientos de activos tangibles no producidos</t>
  </si>
  <si>
    <t>1.1.4.2.3 - Otros ingresos de la propiedad distintos de intereses</t>
  </si>
  <si>
    <t>1.1.6 - Transferencias y donaciones corrientes recibidas</t>
  </si>
  <si>
    <t>1.1.6.1 - Transferencias del sector privado</t>
  </si>
  <si>
    <t>1.1.6.2 - Transferencias del sector público</t>
  </si>
  <si>
    <t xml:space="preserve">                                   -    </t>
  </si>
  <si>
    <t>1.1.6.2.1 - Transferencias del gobierno general</t>
  </si>
  <si>
    <t>1.1.6.5 - Donaciones corrientes</t>
  </si>
  <si>
    <t>1.1.6.5.1 - Donaciones corrientes de gobiernos extranjeros</t>
  </si>
  <si>
    <t>1.1.6.5.2 - Donaciones corrientes de organismos internacionales</t>
  </si>
  <si>
    <t>1.1.6.5.3 - Donaciones corrientes del sector privado externo</t>
  </si>
  <si>
    <t>1.1.7 - Multas y sanciones pecuniarias</t>
  </si>
  <si>
    <t>1.1.9 - Otros ingresos corrientes</t>
  </si>
  <si>
    <t>1.2 - Ingresos de capital</t>
  </si>
  <si>
    <t>1.2.1 - Venta (disposición) de activos no financieros (a valores brutos)</t>
  </si>
  <si>
    <t>1.2.1.1 - Venta de activos fijos</t>
  </si>
  <si>
    <t>1.2.1.1.2 - Maquinaria y equipo</t>
  </si>
  <si>
    <t>1.2.1.1.4 - Activos biológicos cultivados</t>
  </si>
  <si>
    <t>1.2.1.1.5 - Activos fijos intangibles</t>
  </si>
  <si>
    <t>1.2.1.3 - Venta de activos no producidos</t>
  </si>
  <si>
    <t>1.2.4 - Transferencias de capital recibidas</t>
  </si>
  <si>
    <t>1.2.4.2 - Transferencias del sector publico</t>
  </si>
  <si>
    <t>1.2.4.2.2 - Transferencias de empresas públicas no financieras (no subvenciones)</t>
  </si>
  <si>
    <t>1.2.4.4 - Donaciones de capital</t>
  </si>
  <si>
    <t>1.2.4.4.1 - Donaciones de capital de gobiernos extranjeros</t>
  </si>
  <si>
    <t>1.2.4.4.2 - Donaciones de capital de organismos internacionales</t>
  </si>
  <si>
    <t>1.2.4.4.3 - Donaciones de capital del sector privado externo</t>
  </si>
  <si>
    <t>1.2.5 - Recuperación de inversiones financieras realizadas con fines de política</t>
  </si>
  <si>
    <t>1.2.5.4 - Recuperación de préstamos realizados con fines de política</t>
  </si>
  <si>
    <t>3.1 - Fuentes financieras</t>
  </si>
  <si>
    <t>3.1.1 - Disminución de activos financieros</t>
  </si>
  <si>
    <t>3.1.1.1 - Disminución de activos financieros corrientes</t>
  </si>
  <si>
    <t>3.1.1.1.1 - Disminución de disponibilidades</t>
  </si>
  <si>
    <t>3.1.1.2 - Disminución de activos financieros no corrientes</t>
  </si>
  <si>
    <t>3.1.1.2.6 - Recuperación de préstamos de largo plazo concedidos con fines de liquidez</t>
  </si>
  <si>
    <t>3.1.1.2.9 - Disminución de otros activos financieros  no corrientes</t>
  </si>
  <si>
    <t>3.1.2 - Incremento de pasivos</t>
  </si>
  <si>
    <t>3.1.2.1 - Incremento de pasivos corrientes</t>
  </si>
  <si>
    <t>3.1.2.1.1 - Incremento de cuentas por pagar de corto plazo</t>
  </si>
  <si>
    <t>3.1.2.1.3 - Obtención de préstamos de corto plazo</t>
  </si>
  <si>
    <t>3.1.2.1.4 - Colocación de títulos valores de corto plazo</t>
  </si>
  <si>
    <t>3.1.2.2 - Incremento de pasivos no corrientes</t>
  </si>
  <si>
    <t>3.1.2.2.1 - Incremento de cuentas por pagar de largo plazo</t>
  </si>
  <si>
    <t>3.1.2.2.2 - Incremento de documentos por pagar de largo plazo</t>
  </si>
  <si>
    <t>3.1.2.2.3 - Colocación de títulos valores de la deuda pública de largo plazo</t>
  </si>
  <si>
    <t>3.1.2.2.4 - Obtención de préstamos de la deuda pública de largo plazo</t>
  </si>
  <si>
    <t>Total de Ingresos  y Fuentes Financieras</t>
  </si>
  <si>
    <t>Total ingresos</t>
  </si>
  <si>
    <t>PERIODO 1990-1997</t>
  </si>
  <si>
    <r>
      <t xml:space="preserve">Fuente: </t>
    </r>
    <r>
      <rPr>
        <sz val="9"/>
        <color theme="1"/>
        <rFont val="Calibri"/>
        <family val="2"/>
        <scheme val="minor"/>
      </rPr>
      <t>Presupuesto de Ingresos y Ley de Gastos Públicos para el año 1967 (Ley No. 101).</t>
    </r>
  </si>
  <si>
    <t>Total De Ingresos y Pasivos Financieros</t>
  </si>
  <si>
    <t>Total de Ingresos y Préstamos</t>
  </si>
  <si>
    <t>Fondo Eventualidad por Préstamos</t>
  </si>
  <si>
    <t>Por Fondo Eventualidad por Préstamos</t>
  </si>
  <si>
    <t xml:space="preserve">2- El Proyecto de Presupuesto de Ingresos y Ley de Gastos Públicos para el año 1997, fue sometido por el Poder Ejecutivo al Congreso Nacional y el mismo no aprobó dicha pieza. En tal sentido la Constitución de la República tiene contemplado en el Capítulo II De las Finanzas Pública, Sección I Del Presupuesto General del Estado, en su Artículo 239.- Vigencia Ley de Presupuesto. El cual expresa lo siguiente: “Cuando el Congreso no haya aprobado el proyecto de Ley de Presupuesto General del Estado a más tardar al 31 de diciembre, regirá la Ley de Presupuesto General del Estado del año anterior, con los ajustes previstos en la Ley Orgánica de Presupuesto, hasta tanto se produzca su aprobación”. </t>
  </si>
  <si>
    <t xml:space="preserve">Notas: </t>
  </si>
  <si>
    <r>
      <t xml:space="preserve">1. </t>
    </r>
    <r>
      <rPr>
        <sz val="9"/>
        <color theme="1"/>
        <rFont val="Calibri"/>
        <family val="2"/>
        <scheme val="minor"/>
      </rPr>
      <t xml:space="preserve">El Proyecto de Presupuesto de Ingresos y Ley de Gastos Públicos para el año 1991, fue sometido por el Poder Ejecutivo al Congreso Nacional y el mismo no aprobó dicha pieza. En tal sentido la Constitución de la República tiene contemplado en el Capítulo II De las Finanzas Pública, Sección I Del Presupuesto General del Estado, en su Artículo 239.- Vigencia Ley de Presupuesto. El cual expresa lo siguiente: “Cuando el Congreso no haya aprobado el proyecto de Ley de Presupuesto General del Estado a más tardar al 31 de diciembre, regirá la Ley de Presupuesto General del Estado del año anterior, con los ajustes previstos en la Ley Orgánica de Presupuesto, hasta tanto se produzca su aprobación”.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</si>
</sst>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3" formatCode="_(* #,##0.00_);_(* \(#,##0.00\);_(* &quot;-&quot;??_);_(@_)"/>
    <numFmt numFmtId="164" formatCode="_-* #,##0.00\ _€_-;\-* #,##0.00\ _€_-;_-* &quot;-&quot;??\ _€_-;_-@_-"/>
    <numFmt numFmtId="165" formatCode="_-* #,##0\ _€_-;\-* #,##0\ _€_-;_-* &quot;-&quot;??\ _€_-;_-@_-"/>
    <numFmt numFmtId="166" formatCode="#,##0.0_);\(#,##0.0\)"/>
    <numFmt numFmtId="167" formatCode="_-* #,##0.0\ _€_-;\-* #,##0.0\ _€_-;_-* &quot;-&quot;??\ _€_-;_-@_-"/>
    <numFmt numFmtId="168" formatCode="_(* #,##0.0_);_(* \(#,##0.0\);_(* &quot;-&quot;?_);_(@_)"/>
    <numFmt numFmtId="169" formatCode="_(* #,##0.0_);_(* \(#,##0.0\);_(*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1"/>
      <color rgb="FFFF0000"/>
      <name val="Calibri"/>
      <family val="2"/>
      <scheme val="minor"/>
    </font>
    <font>
      <sz val="11"/>
      <name val="Calibri"/>
      <family val="2"/>
      <scheme val="minor"/>
    </font>
    <font>
      <b/>
      <sz val="11"/>
      <color theme="0"/>
      <name val="Calibri"/>
      <family val="2"/>
      <scheme val="minor"/>
    </font>
    <font>
      <b/>
      <sz val="16"/>
      <color rgb="FF000000"/>
      <name val="Calibri"/>
      <family val="2"/>
      <scheme val="minor"/>
    </font>
    <font>
      <sz val="14"/>
      <color rgb="FF000000"/>
      <name val="Calibri"/>
      <family val="2"/>
      <scheme val="minor"/>
    </font>
    <font>
      <sz val="11"/>
      <color rgb="FF000000"/>
      <name val="Calibri"/>
      <family val="2"/>
      <scheme val="minor"/>
    </font>
    <font>
      <b/>
      <u/>
      <sz val="11"/>
      <color theme="1"/>
      <name val="Calibri"/>
      <family val="2"/>
      <scheme val="minor"/>
    </font>
    <font>
      <u/>
      <sz val="11"/>
      <color theme="1"/>
      <name val="Calibri"/>
      <family val="2"/>
      <scheme val="minor"/>
    </font>
    <font>
      <i/>
      <sz val="11"/>
      <color theme="1"/>
      <name val="Calibri"/>
      <family val="2"/>
      <scheme val="minor"/>
    </font>
    <font>
      <b/>
      <i/>
      <sz val="11"/>
      <color theme="1"/>
      <name val="Calibri"/>
      <family val="2"/>
      <scheme val="minor"/>
    </font>
    <font>
      <b/>
      <sz val="9"/>
      <color theme="1"/>
      <name val="Calibri"/>
      <family val="2"/>
      <scheme val="minor"/>
    </font>
    <font>
      <u val="double"/>
      <sz val="11"/>
      <color theme="1"/>
      <name val="Calibri"/>
      <family val="2"/>
      <scheme val="minor"/>
    </font>
    <font>
      <sz val="9"/>
      <color theme="1"/>
      <name val="Calibri"/>
      <family val="2"/>
      <scheme val="minor"/>
    </font>
    <font>
      <b/>
      <sz val="12"/>
      <color theme="0"/>
      <name val="Calibri"/>
      <family val="2"/>
      <scheme val="minor"/>
    </font>
    <font>
      <sz val="11"/>
      <color theme="0"/>
      <name val="Calibri"/>
      <family val="2"/>
      <scheme val="minor"/>
    </font>
    <font>
      <sz val="9"/>
      <name val="Calibri"/>
      <family val="2"/>
      <scheme val="minor"/>
    </font>
    <font>
      <b/>
      <sz val="9"/>
      <name val="Calibri"/>
      <family val="2"/>
      <scheme val="minor"/>
    </font>
    <font>
      <u val="singleAccounting"/>
      <sz val="11"/>
      <color theme="1"/>
      <name val="Calibri"/>
      <family val="2"/>
      <scheme val="minor"/>
    </font>
    <font>
      <b/>
      <u val="singleAccounting"/>
      <sz val="11"/>
      <color theme="1"/>
      <name val="Calibri"/>
      <family val="2"/>
      <scheme val="minor"/>
    </font>
    <font>
      <b/>
      <sz val="10"/>
      <name val="Arial"/>
      <family val="2"/>
    </font>
    <font>
      <sz val="10"/>
      <color indexed="8"/>
      <name val="Arial"/>
      <family val="2"/>
    </font>
    <font>
      <b/>
      <sz val="10"/>
      <color indexed="8"/>
      <name val="Arial"/>
      <family val="2"/>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FF0000"/>
        <bgColor theme="4" tint="0.79998168889431442"/>
      </patternFill>
    </fill>
    <fill>
      <patternFill patternType="solid">
        <fgColor theme="4" tint="-0.249977111117893"/>
        <bgColor indexed="64"/>
      </patternFill>
    </fill>
    <fill>
      <patternFill patternType="solid">
        <fgColor rgb="FFFF0000"/>
        <bgColor indexed="64"/>
      </patternFill>
    </fill>
  </fills>
  <borders count="17">
    <border>
      <left/>
      <right/>
      <top/>
      <bottom/>
      <diagonal/>
    </border>
    <border>
      <left/>
      <right/>
      <top style="thin">
        <color indexed="64"/>
      </top>
      <bottom style="double">
        <color indexed="64"/>
      </bottom>
      <diagonal/>
    </border>
    <border>
      <left/>
      <right/>
      <top style="thin">
        <color indexed="64"/>
      </top>
      <bottom style="medium">
        <color indexed="64"/>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top style="double">
        <color indexed="64"/>
      </top>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right style="thin">
        <color theme="0"/>
      </right>
      <top/>
      <bottom/>
      <diagonal/>
    </border>
  </borders>
  <cellStyleXfs count="6">
    <xf numFmtId="0" fontId="0" fillId="0" borderId="0"/>
    <xf numFmtId="164" fontId="1" fillId="0" borderId="0" applyFont="0" applyFill="0" applyBorder="0" applyAlignment="0" applyProtection="0"/>
    <xf numFmtId="0" fontId="3" fillId="0" borderId="0"/>
    <xf numFmtId="43" fontId="1" fillId="0" borderId="0" applyFont="0" applyFill="0" applyBorder="0" applyAlignment="0" applyProtection="0"/>
    <xf numFmtId="0" fontId="11" fillId="0" borderId="0"/>
    <xf numFmtId="41" fontId="1" fillId="0" borderId="0" applyFont="0" applyFill="0" applyBorder="0" applyAlignment="0" applyProtection="0"/>
  </cellStyleXfs>
  <cellXfs count="379">
    <xf numFmtId="0" fontId="0" fillId="0" borderId="0" xfId="0"/>
    <xf numFmtId="164" fontId="0" fillId="0" borderId="0" xfId="1" applyFont="1"/>
    <xf numFmtId="164" fontId="0" fillId="0" borderId="0" xfId="0" applyNumberFormat="1"/>
    <xf numFmtId="0" fontId="2" fillId="0" borderId="0" xfId="0" applyFont="1"/>
    <xf numFmtId="0" fontId="0" fillId="0" borderId="0" xfId="0" applyFont="1"/>
    <xf numFmtId="164" fontId="2" fillId="0" borderId="1" xfId="1" applyFont="1" applyBorder="1"/>
    <xf numFmtId="0" fontId="0" fillId="0" borderId="0" xfId="0" applyBorder="1"/>
    <xf numFmtId="0" fontId="2" fillId="0" borderId="0" xfId="0" applyFont="1" applyBorder="1" applyAlignment="1"/>
    <xf numFmtId="0" fontId="8" fillId="4" borderId="4" xfId="0" applyFont="1" applyFill="1" applyBorder="1" applyAlignment="1">
      <alignment horizontal="center" vertical="center"/>
    </xf>
    <xf numFmtId="0" fontId="0" fillId="0" borderId="0" xfId="0" applyAlignment="1"/>
    <xf numFmtId="0" fontId="6" fillId="0" borderId="0" xfId="0" applyFont="1" applyFill="1" applyBorder="1"/>
    <xf numFmtId="165" fontId="0" fillId="0" borderId="0" xfId="1" applyNumberFormat="1" applyFont="1"/>
    <xf numFmtId="0" fontId="2" fillId="0" borderId="0" xfId="0" applyNumberFormat="1" applyFont="1"/>
    <xf numFmtId="0" fontId="0" fillId="0" borderId="0" xfId="0" applyNumberFormat="1"/>
    <xf numFmtId="0" fontId="0" fillId="0" borderId="0" xfId="0" applyNumberFormat="1" applyAlignment="1">
      <alignment horizontal="center"/>
    </xf>
    <xf numFmtId="0" fontId="2" fillId="0" borderId="1" xfId="1" applyNumberFormat="1" applyFont="1" applyBorder="1"/>
    <xf numFmtId="0" fontId="0" fillId="0" borderId="0" xfId="0" applyNumberFormat="1" applyFont="1"/>
    <xf numFmtId="0" fontId="2" fillId="0" borderId="0" xfId="1" applyNumberFormat="1" applyFont="1" applyBorder="1"/>
    <xf numFmtId="0" fontId="2" fillId="0" borderId="1" xfId="0" applyNumberFormat="1" applyFont="1" applyBorder="1"/>
    <xf numFmtId="0" fontId="0" fillId="0" borderId="0" xfId="0" applyNumberFormat="1" applyAlignment="1">
      <alignment horizontal="left"/>
    </xf>
    <xf numFmtId="0" fontId="2" fillId="0" borderId="1" xfId="1" applyNumberFormat="1" applyFont="1" applyBorder="1" applyAlignment="1">
      <alignment horizontal="left"/>
    </xf>
    <xf numFmtId="0" fontId="14" fillId="0" borderId="0" xfId="0" applyNumberFormat="1" applyFont="1"/>
    <xf numFmtId="0" fontId="0" fillId="0" borderId="0" xfId="0" applyNumberFormat="1" applyFont="1" applyBorder="1"/>
    <xf numFmtId="0" fontId="0" fillId="0" borderId="0" xfId="0" applyNumberFormat="1" applyBorder="1"/>
    <xf numFmtId="0" fontId="14" fillId="0" borderId="0" xfId="0" applyNumberFormat="1" applyFont="1" applyBorder="1"/>
    <xf numFmtId="0" fontId="2" fillId="0" borderId="0" xfId="0" applyNumberFormat="1" applyFont="1" applyFill="1" applyBorder="1"/>
    <xf numFmtId="0" fontId="15" fillId="0" borderId="0" xfId="0" applyNumberFormat="1" applyFont="1" applyBorder="1"/>
    <xf numFmtId="0" fontId="0" fillId="0" borderId="0" xfId="1" applyNumberFormat="1" applyFont="1" applyBorder="1"/>
    <xf numFmtId="0" fontId="2" fillId="0" borderId="0" xfId="0" applyNumberFormat="1" applyFont="1" applyBorder="1"/>
    <xf numFmtId="0" fontId="2" fillId="0" borderId="0" xfId="0" quotePrefix="1" applyNumberFormat="1" applyFont="1"/>
    <xf numFmtId="0" fontId="0" fillId="0" borderId="0" xfId="0" applyNumberFormat="1" applyFont="1" applyAlignment="1">
      <alignment wrapText="1"/>
    </xf>
    <xf numFmtId="0" fontId="2" fillId="2" borderId="2" xfId="0" applyNumberFormat="1" applyFont="1" applyFill="1" applyBorder="1"/>
    <xf numFmtId="0" fontId="0" fillId="0" borderId="0" xfId="0" applyNumberFormat="1" applyBorder="1" applyAlignment="1">
      <alignment horizontal="left"/>
    </xf>
    <xf numFmtId="165" fontId="0" fillId="0" borderId="0" xfId="0" applyNumberFormat="1"/>
    <xf numFmtId="0" fontId="15" fillId="0" borderId="0" xfId="0" applyNumberFormat="1" applyFont="1"/>
    <xf numFmtId="0" fontId="15" fillId="0" borderId="0" xfId="1" applyNumberFormat="1" applyFont="1" applyBorder="1"/>
    <xf numFmtId="0" fontId="0" fillId="0" borderId="0" xfId="0" applyAlignment="1">
      <alignment horizontal="left" indent="3"/>
    </xf>
    <xf numFmtId="0" fontId="8" fillId="4" borderId="8" xfId="0" applyFont="1" applyFill="1" applyBorder="1" applyAlignment="1">
      <alignment horizontal="center" vertical="center"/>
    </xf>
    <xf numFmtId="165" fontId="2" fillId="0" borderId="0" xfId="1" applyNumberFormat="1" applyFont="1" applyBorder="1"/>
    <xf numFmtId="165" fontId="2" fillId="2" borderId="0" xfId="1" applyNumberFormat="1" applyFont="1" applyFill="1" applyBorder="1"/>
    <xf numFmtId="165" fontId="0" fillId="0" borderId="0" xfId="1" applyNumberFormat="1" applyFont="1" applyBorder="1"/>
    <xf numFmtId="0" fontId="0" fillId="0" borderId="0" xfId="1" applyNumberFormat="1" applyFont="1" applyAlignment="1">
      <alignment horizontal="left" indent="3"/>
    </xf>
    <xf numFmtId="165" fontId="2" fillId="0" borderId="1" xfId="1" applyNumberFormat="1" applyFont="1" applyBorder="1"/>
    <xf numFmtId="0" fontId="2" fillId="0" borderId="0" xfId="1" applyNumberFormat="1" applyFont="1" applyBorder="1" applyAlignment="1">
      <alignment horizontal="left"/>
    </xf>
    <xf numFmtId="0" fontId="0" fillId="0" borderId="0" xfId="0" applyNumberFormat="1" applyBorder="1" applyAlignment="1">
      <alignment horizontal="left" indent="2"/>
    </xf>
    <xf numFmtId="0" fontId="2" fillId="0" borderId="0" xfId="0" applyNumberFormat="1" applyFont="1" applyBorder="1" applyAlignment="1">
      <alignment horizontal="left"/>
    </xf>
    <xf numFmtId="165" fontId="2" fillId="0" borderId="0" xfId="0" applyNumberFormat="1" applyFont="1" applyBorder="1"/>
    <xf numFmtId="0" fontId="0" fillId="0" borderId="0" xfId="0" applyNumberFormat="1" applyFont="1" applyBorder="1" applyAlignment="1">
      <alignment horizontal="left" indent="2"/>
    </xf>
    <xf numFmtId="0" fontId="0" fillId="0" borderId="0" xfId="0" applyNumberFormat="1" applyFont="1" applyBorder="1" applyAlignment="1">
      <alignment horizontal="left"/>
    </xf>
    <xf numFmtId="0" fontId="0" fillId="0" borderId="0" xfId="0" applyFont="1" applyAlignment="1"/>
    <xf numFmtId="0" fontId="2" fillId="0" borderId="0" xfId="0" applyFont="1" applyAlignment="1"/>
    <xf numFmtId="0" fontId="0" fillId="0" borderId="0" xfId="0" applyFont="1" applyAlignment="1">
      <alignment horizontal="left" indent="3"/>
    </xf>
    <xf numFmtId="0" fontId="0" fillId="0" borderId="0" xfId="0" applyNumberFormat="1" applyBorder="1" applyAlignment="1">
      <alignment horizontal="left" indent="3"/>
    </xf>
    <xf numFmtId="0" fontId="0" fillId="0" borderId="0" xfId="0" applyNumberFormat="1" applyFont="1" applyBorder="1" applyAlignment="1">
      <alignment horizontal="left" indent="3"/>
    </xf>
    <xf numFmtId="0" fontId="0" fillId="0" borderId="0" xfId="0" applyNumberFormat="1" applyFont="1" applyBorder="1" applyAlignment="1">
      <alignment horizontal="left" indent="4"/>
    </xf>
    <xf numFmtId="0" fontId="0" fillId="0" borderId="0" xfId="0" applyNumberFormat="1" applyFill="1" applyBorder="1" applyAlignment="1">
      <alignment horizontal="left" indent="3"/>
    </xf>
    <xf numFmtId="0" fontId="1" fillId="2" borderId="0" xfId="2" applyNumberFormat="1" applyFont="1" applyFill="1" applyBorder="1" applyAlignment="1">
      <alignment horizontal="left" wrapText="1" indent="3"/>
    </xf>
    <xf numFmtId="0" fontId="2" fillId="0" borderId="0" xfId="0" quotePrefix="1" applyNumberFormat="1" applyFont="1" applyBorder="1"/>
    <xf numFmtId="0" fontId="0" fillId="2" borderId="0" xfId="0" applyNumberFormat="1" applyFill="1" applyBorder="1"/>
    <xf numFmtId="0" fontId="0" fillId="2" borderId="0" xfId="2" applyNumberFormat="1" applyFont="1" applyFill="1" applyBorder="1" applyAlignment="1">
      <alignment horizontal="left" wrapText="1" indent="3"/>
    </xf>
    <xf numFmtId="0" fontId="0" fillId="2" borderId="0" xfId="0" applyNumberFormat="1" applyFill="1" applyBorder="1" applyAlignment="1">
      <alignment horizontal="left" indent="3"/>
    </xf>
    <xf numFmtId="0" fontId="0" fillId="0" borderId="0" xfId="0" applyNumberFormat="1" applyFont="1" applyFill="1" applyBorder="1" applyAlignment="1">
      <alignment horizontal="left" indent="3"/>
    </xf>
    <xf numFmtId="0" fontId="1" fillId="0" borderId="0" xfId="1" applyNumberFormat="1" applyFont="1" applyBorder="1" applyAlignment="1">
      <alignment horizontal="left" indent="3"/>
    </xf>
    <xf numFmtId="0" fontId="2" fillId="2" borderId="0" xfId="0" applyNumberFormat="1" applyFont="1" applyFill="1" applyBorder="1"/>
    <xf numFmtId="0" fontId="0" fillId="2" borderId="0" xfId="0" applyNumberFormat="1" applyFont="1" applyFill="1" applyBorder="1" applyAlignment="1">
      <alignment horizontal="left" indent="3"/>
    </xf>
    <xf numFmtId="0" fontId="0" fillId="2" borderId="0" xfId="0" applyNumberFormat="1" applyFill="1" applyBorder="1" applyAlignment="1">
      <alignment horizontal="left" wrapText="1" indent="3"/>
    </xf>
    <xf numFmtId="0" fontId="14" fillId="0" borderId="0" xfId="0" applyNumberFormat="1" applyFont="1" applyAlignment="1">
      <alignment horizontal="left" indent="3"/>
    </xf>
    <xf numFmtId="0" fontId="0" fillId="2" borderId="0" xfId="0" applyNumberFormat="1" applyFont="1" applyFill="1" applyAlignment="1">
      <alignment horizontal="left" indent="3"/>
    </xf>
    <xf numFmtId="0" fontId="1" fillId="0" borderId="0" xfId="0" applyNumberFormat="1" applyFont="1" applyBorder="1"/>
    <xf numFmtId="0" fontId="1" fillId="0" borderId="0" xfId="0" applyNumberFormat="1" applyFont="1" applyBorder="1" applyAlignment="1">
      <alignment horizontal="left" indent="3"/>
    </xf>
    <xf numFmtId="0" fontId="1" fillId="2" borderId="0" xfId="0" applyNumberFormat="1" applyFont="1" applyFill="1" applyBorder="1" applyAlignment="1">
      <alignment horizontal="left" indent="3"/>
    </xf>
    <xf numFmtId="0" fontId="14" fillId="0" borderId="0" xfId="0" applyNumberFormat="1" applyFont="1" applyBorder="1" applyAlignment="1">
      <alignment horizontal="left" indent="3"/>
    </xf>
    <xf numFmtId="0" fontId="0" fillId="0" borderId="0" xfId="1" applyNumberFormat="1" applyFont="1" applyBorder="1" applyAlignment="1">
      <alignment horizontal="left" indent="3"/>
    </xf>
    <xf numFmtId="0" fontId="0" fillId="0" borderId="0" xfId="0" applyNumberFormat="1" applyFont="1" applyFill="1" applyBorder="1" applyAlignment="1">
      <alignment horizontal="left" indent="4"/>
    </xf>
    <xf numFmtId="0" fontId="1" fillId="0" borderId="0" xfId="0" applyNumberFormat="1" applyFont="1" applyFill="1" applyBorder="1"/>
    <xf numFmtId="0" fontId="13" fillId="0" borderId="0" xfId="1" applyNumberFormat="1" applyFont="1" applyBorder="1" applyAlignment="1">
      <alignment horizontal="left" indent="3"/>
    </xf>
    <xf numFmtId="0" fontId="13" fillId="0" borderId="0" xfId="0" applyFont="1"/>
    <xf numFmtId="0" fontId="17" fillId="0" borderId="0" xfId="0" applyFont="1"/>
    <xf numFmtId="0" fontId="2" fillId="0" borderId="0" xfId="1" applyNumberFormat="1" applyFont="1" applyBorder="1" applyAlignment="1">
      <alignment horizontal="left" indent="3"/>
    </xf>
    <xf numFmtId="0" fontId="7" fillId="0" borderId="0" xfId="0" applyNumberFormat="1" applyFont="1" applyAlignment="1">
      <alignment horizontal="left" indent="3"/>
    </xf>
    <xf numFmtId="0" fontId="6" fillId="0" borderId="0" xfId="0" applyFont="1" applyAlignment="1"/>
    <xf numFmtId="0" fontId="0" fillId="2" borderId="0" xfId="0" applyFill="1" applyAlignment="1">
      <alignment horizontal="left" indent="3"/>
    </xf>
    <xf numFmtId="0" fontId="0" fillId="2" borderId="0" xfId="0" applyFill="1" applyAlignment="1"/>
    <xf numFmtId="0" fontId="1" fillId="2" borderId="0" xfId="2" applyFont="1" applyFill="1" applyBorder="1" applyAlignment="1">
      <alignment horizontal="left" wrapText="1" indent="3"/>
    </xf>
    <xf numFmtId="0" fontId="14" fillId="0" borderId="0" xfId="0" applyNumberFormat="1" applyFont="1" applyFill="1" applyBorder="1" applyAlignment="1">
      <alignment horizontal="left" indent="3"/>
    </xf>
    <xf numFmtId="0" fontId="1" fillId="0" borderId="0" xfId="0" applyNumberFormat="1" applyFont="1" applyFill="1" applyBorder="1" applyAlignment="1">
      <alignment horizontal="left" indent="4"/>
    </xf>
    <xf numFmtId="0" fontId="8" fillId="5" borderId="0" xfId="0" applyFont="1" applyFill="1" applyAlignment="1">
      <alignment horizontal="center" vertical="center"/>
    </xf>
    <xf numFmtId="0" fontId="15" fillId="0" borderId="0" xfId="0" applyFont="1"/>
    <xf numFmtId="0" fontId="8" fillId="6" borderId="0" xfId="0" applyFont="1" applyFill="1"/>
    <xf numFmtId="0" fontId="15" fillId="0" borderId="0" xfId="0" applyNumberFormat="1" applyFont="1" applyBorder="1" applyAlignment="1">
      <alignment horizontal="left" indent="3"/>
    </xf>
    <xf numFmtId="0" fontId="0" fillId="0" borderId="0" xfId="0"/>
    <xf numFmtId="0" fontId="14" fillId="0" borderId="0" xfId="0" applyFont="1"/>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2" fillId="0" borderId="0" xfId="0" applyFont="1"/>
    <xf numFmtId="0" fontId="0" fillId="0" borderId="0" xfId="0" applyFont="1"/>
    <xf numFmtId="165" fontId="2" fillId="0" borderId="0" xfId="1" applyNumberFormat="1" applyFont="1"/>
    <xf numFmtId="0" fontId="16" fillId="0" borderId="0" xfId="0" applyFont="1" applyBorder="1" applyAlignment="1">
      <alignment horizontal="left" vertical="center" wrapText="1"/>
    </xf>
    <xf numFmtId="0" fontId="0" fillId="0" borderId="0" xfId="0" applyNumberFormat="1" applyAlignment="1">
      <alignment horizontal="left" indent="3"/>
    </xf>
    <xf numFmtId="0" fontId="0" fillId="0" borderId="0" xfId="0" applyNumberFormat="1" applyFont="1" applyAlignment="1">
      <alignment horizontal="left" indent="3"/>
    </xf>
    <xf numFmtId="0" fontId="0" fillId="0" borderId="0" xfId="0" applyNumberFormat="1" applyAlignment="1">
      <alignment horizontal="left" wrapText="1" indent="3"/>
    </xf>
    <xf numFmtId="0" fontId="2" fillId="0" borderId="0" xfId="0" applyNumberFormat="1" applyFont="1" applyAlignment="1">
      <alignment horizontal="left"/>
    </xf>
    <xf numFmtId="0" fontId="2" fillId="0" borderId="0" xfId="0" applyFont="1" applyBorder="1" applyAlignment="1">
      <alignment horizontal="center" vertical="center" wrapText="1"/>
    </xf>
    <xf numFmtId="0" fontId="8" fillId="3" borderId="0" xfId="0" applyNumberFormat="1" applyFont="1" applyFill="1" applyBorder="1" applyAlignment="1">
      <alignment horizontal="center" vertical="center"/>
    </xf>
    <xf numFmtId="0" fontId="15" fillId="0" borderId="0" xfId="0" applyNumberFormat="1" applyFont="1" applyFill="1" applyBorder="1"/>
    <xf numFmtId="0" fontId="15" fillId="0" borderId="0" xfId="0" applyNumberFormat="1" applyFont="1" applyFill="1" applyBorder="1" applyAlignment="1">
      <alignment horizontal="left" indent="4"/>
    </xf>
    <xf numFmtId="0" fontId="18" fillId="0" borderId="0" xfId="0" applyFont="1" applyBorder="1" applyAlignment="1">
      <alignment horizontal="left" vertical="center" wrapText="1"/>
    </xf>
    <xf numFmtId="0" fontId="13" fillId="0" borderId="0" xfId="0" applyNumberFormat="1" applyFont="1" applyFill="1" applyBorder="1" applyAlignment="1">
      <alignment horizontal="left" indent="3"/>
    </xf>
    <xf numFmtId="0" fontId="0" fillId="0" borderId="0" xfId="0" applyAlignment="1">
      <alignment horizontal="center"/>
    </xf>
    <xf numFmtId="0" fontId="8" fillId="3" borderId="6" xfId="0" applyFont="1" applyFill="1" applyBorder="1" applyAlignment="1">
      <alignment horizontal="center" vertical="center" wrapText="1"/>
    </xf>
    <xf numFmtId="0" fontId="0" fillId="0" borderId="0" xfId="0" applyNumberFormat="1" applyAlignment="1">
      <alignment horizontal="left" indent="3"/>
    </xf>
    <xf numFmtId="0" fontId="2" fillId="0" borderId="0" xfId="0" applyNumberFormat="1" applyFont="1" applyAlignment="1">
      <alignment horizontal="left"/>
    </xf>
    <xf numFmtId="0" fontId="8" fillId="3" borderId="0" xfId="0" applyNumberFormat="1" applyFont="1" applyFill="1" applyBorder="1" applyAlignment="1">
      <alignment horizontal="center" vertical="center"/>
    </xf>
    <xf numFmtId="164" fontId="19" fillId="4" borderId="9" xfId="1" applyFont="1" applyFill="1" applyBorder="1" applyAlignment="1">
      <alignment vertical="center"/>
    </xf>
    <xf numFmtId="0" fontId="20" fillId="5" borderId="0" xfId="0" applyFont="1" applyFill="1" applyAlignment="1">
      <alignment horizontal="center"/>
    </xf>
    <xf numFmtId="0" fontId="14" fillId="2" borderId="0" xfId="0" applyNumberFormat="1" applyFont="1" applyFill="1" applyBorder="1"/>
    <xf numFmtId="164" fontId="19" fillId="0" borderId="0" xfId="1" applyFont="1" applyFill="1" applyBorder="1" applyAlignment="1">
      <alignment vertical="center"/>
    </xf>
    <xf numFmtId="0" fontId="12" fillId="0" borderId="0" xfId="0" applyFont="1"/>
    <xf numFmtId="0" fontId="0" fillId="0" borderId="0" xfId="0" applyAlignment="1">
      <alignment horizontal="center"/>
    </xf>
    <xf numFmtId="0" fontId="16" fillId="0" borderId="0" xfId="0" applyFont="1" applyBorder="1" applyAlignment="1">
      <alignment horizontal="left" vertical="center" wrapText="1"/>
    </xf>
    <xf numFmtId="165" fontId="0" fillId="0" borderId="0" xfId="0" applyNumberFormat="1" applyAlignment="1">
      <alignment horizontal="center"/>
    </xf>
    <xf numFmtId="0" fontId="8" fillId="3" borderId="0" xfId="0" applyNumberFormat="1" applyFont="1" applyFill="1" applyBorder="1" applyAlignment="1">
      <alignment vertical="center"/>
    </xf>
    <xf numFmtId="0" fontId="8" fillId="5" borderId="0" xfId="0" applyFont="1" applyFill="1" applyAlignment="1">
      <alignment vertical="center"/>
    </xf>
    <xf numFmtId="0" fontId="0" fillId="0" borderId="0" xfId="0" applyNumberFormat="1" applyBorder="1" applyAlignment="1">
      <alignment horizontal="center"/>
    </xf>
    <xf numFmtId="165" fontId="0" fillId="0" borderId="0" xfId="1" applyNumberFormat="1" applyFont="1" applyAlignment="1">
      <alignment horizontal="center"/>
    </xf>
    <xf numFmtId="165" fontId="0" fillId="0" borderId="0" xfId="1" applyNumberFormat="1" applyFont="1" applyBorder="1" applyAlignment="1">
      <alignment horizontal="center"/>
    </xf>
    <xf numFmtId="0" fontId="2" fillId="0" borderId="0" xfId="0" applyNumberFormat="1" applyFont="1" applyAlignment="1">
      <alignment horizontal="center"/>
    </xf>
    <xf numFmtId="0" fontId="18" fillId="0" borderId="0" xfId="0" applyFont="1" applyBorder="1" applyAlignment="1">
      <alignment horizontal="center" vertical="center" wrapText="1"/>
    </xf>
    <xf numFmtId="0" fontId="0" fillId="0" borderId="0" xfId="0" applyNumberFormat="1" applyBorder="1" applyAlignment="1"/>
    <xf numFmtId="0" fontId="0" fillId="0" borderId="0" xfId="0" applyNumberFormat="1" applyAlignment="1"/>
    <xf numFmtId="164" fontId="0" fillId="0" borderId="0" xfId="0" applyNumberFormat="1" applyAlignment="1">
      <alignment horizontal="center"/>
    </xf>
    <xf numFmtId="0" fontId="8" fillId="6" borderId="0" xfId="0" applyFont="1" applyFill="1" applyAlignment="1">
      <alignment horizontal="center"/>
    </xf>
    <xf numFmtId="165" fontId="2" fillId="0" borderId="0" xfId="1" applyNumberFormat="1" applyFont="1" applyAlignment="1">
      <alignment horizontal="center"/>
    </xf>
    <xf numFmtId="0" fontId="16" fillId="0" borderId="0" xfId="0" applyNumberFormat="1" applyFont="1"/>
    <xf numFmtId="0" fontId="18" fillId="0" borderId="0" xfId="0" applyNumberFormat="1" applyFont="1"/>
    <xf numFmtId="0" fontId="0" fillId="0" borderId="0" xfId="0" applyAlignment="1">
      <alignment horizontal="center"/>
    </xf>
    <xf numFmtId="0" fontId="8" fillId="5" borderId="0" xfId="0" applyNumberFormat="1" applyFont="1" applyFill="1" applyAlignment="1">
      <alignment horizontal="center" vertical="center"/>
    </xf>
    <xf numFmtId="165" fontId="0" fillId="0" borderId="0" xfId="0" applyNumberFormat="1" applyAlignment="1"/>
    <xf numFmtId="164" fontId="0" fillId="0" borderId="0" xfId="1" applyFont="1" applyBorder="1"/>
    <xf numFmtId="165" fontId="1" fillId="0" borderId="0" xfId="1" applyNumberFormat="1" applyFont="1" applyBorder="1" applyAlignment="1">
      <alignment horizontal="left" indent="3"/>
    </xf>
    <xf numFmtId="165" fontId="14" fillId="0" borderId="0" xfId="0" applyNumberFormat="1" applyFont="1" applyBorder="1" applyAlignment="1">
      <alignment horizontal="left" indent="3"/>
    </xf>
    <xf numFmtId="165" fontId="15" fillId="0" borderId="0" xfId="0" applyNumberFormat="1" applyFont="1" applyBorder="1"/>
    <xf numFmtId="165" fontId="0" fillId="0" borderId="0" xfId="0" applyNumberFormat="1" applyFont="1" applyBorder="1" applyAlignment="1">
      <alignment horizontal="left" indent="3"/>
    </xf>
    <xf numFmtId="165" fontId="1" fillId="0" borderId="0" xfId="0" applyNumberFormat="1" applyFont="1" applyBorder="1"/>
    <xf numFmtId="165" fontId="15" fillId="0" borderId="0" xfId="0" applyNumberFormat="1" applyFont="1" applyBorder="1" applyAlignment="1">
      <alignment horizontal="left" indent="3"/>
    </xf>
    <xf numFmtId="165" fontId="14" fillId="0" borderId="0" xfId="0" applyNumberFormat="1" applyFont="1" applyBorder="1"/>
    <xf numFmtId="165" fontId="0" fillId="0" borderId="0" xfId="0" applyNumberFormat="1" applyFont="1" applyFill="1" applyBorder="1" applyAlignment="1">
      <alignment horizontal="left" indent="3"/>
    </xf>
    <xf numFmtId="165" fontId="1" fillId="0" borderId="0" xfId="0" applyNumberFormat="1" applyFont="1" applyFill="1" applyBorder="1"/>
    <xf numFmtId="165" fontId="0" fillId="2" borderId="0" xfId="0" applyNumberFormat="1" applyFont="1" applyFill="1" applyBorder="1" applyAlignment="1">
      <alignment horizontal="left" indent="3"/>
    </xf>
    <xf numFmtId="165" fontId="0" fillId="0" borderId="0" xfId="0" applyNumberFormat="1" applyFont="1" applyBorder="1" applyAlignment="1">
      <alignment horizontal="left" indent="4"/>
    </xf>
    <xf numFmtId="165" fontId="0" fillId="0" borderId="0" xfId="0" applyNumberFormat="1" applyFont="1" applyFill="1" applyBorder="1" applyAlignment="1">
      <alignment horizontal="left" indent="4"/>
    </xf>
    <xf numFmtId="165" fontId="15" fillId="0" borderId="0" xfId="0" applyNumberFormat="1" applyFont="1" applyBorder="1" applyAlignment="1">
      <alignment horizontal="left" indent="4"/>
    </xf>
    <xf numFmtId="165" fontId="2" fillId="0" borderId="0" xfId="0" applyNumberFormat="1" applyFont="1" applyFill="1" applyBorder="1"/>
    <xf numFmtId="165" fontId="1" fillId="0" borderId="0" xfId="0" applyNumberFormat="1" applyFont="1" applyBorder="1" applyAlignment="1">
      <alignment horizontal="left" indent="4"/>
    </xf>
    <xf numFmtId="165" fontId="2" fillId="0" borderId="0" xfId="0" applyNumberFormat="1" applyFont="1" applyFill="1" applyBorder="1" applyAlignment="1">
      <alignment horizontal="left" indent="4"/>
    </xf>
    <xf numFmtId="165" fontId="0" fillId="0" borderId="0" xfId="0" applyNumberFormat="1" applyFont="1" applyBorder="1"/>
    <xf numFmtId="165" fontId="1" fillId="2" borderId="0" xfId="2" applyNumberFormat="1" applyFont="1" applyFill="1" applyBorder="1" applyAlignment="1">
      <alignment horizontal="left" wrapText="1" indent="4"/>
    </xf>
    <xf numFmtId="165" fontId="1" fillId="2" borderId="0" xfId="2" applyNumberFormat="1" applyFont="1" applyFill="1" applyBorder="1" applyAlignment="1">
      <alignment horizontal="left" wrapText="1" indent="3"/>
    </xf>
    <xf numFmtId="165" fontId="1" fillId="0" borderId="0" xfId="0" applyNumberFormat="1" applyFont="1" applyFill="1" applyBorder="1" applyAlignment="1">
      <alignment horizontal="left" indent="4"/>
    </xf>
    <xf numFmtId="0" fontId="14" fillId="2" borderId="0" xfId="0" applyFont="1" applyFill="1"/>
    <xf numFmtId="164" fontId="2" fillId="0" borderId="0" xfId="1" applyFont="1"/>
    <xf numFmtId="165" fontId="1" fillId="0" borderId="0" xfId="0" applyNumberFormat="1" applyFont="1" applyBorder="1" applyAlignment="1">
      <alignment horizontal="left" indent="3"/>
    </xf>
    <xf numFmtId="165" fontId="1" fillId="2" borderId="0" xfId="0" applyNumberFormat="1" applyFont="1" applyFill="1" applyBorder="1"/>
    <xf numFmtId="0" fontId="0" fillId="2" borderId="0" xfId="0" applyFill="1"/>
    <xf numFmtId="165" fontId="14" fillId="0" borderId="0" xfId="1" applyNumberFormat="1" applyFont="1"/>
    <xf numFmtId="164" fontId="0" fillId="0" borderId="0" xfId="1" applyFont="1" applyAlignment="1">
      <alignment horizontal="center"/>
    </xf>
    <xf numFmtId="164" fontId="23" fillId="0" borderId="0" xfId="1" applyFont="1"/>
    <xf numFmtId="0" fontId="13" fillId="0" borderId="0" xfId="0" applyNumberFormat="1" applyFont="1"/>
    <xf numFmtId="164" fontId="1" fillId="0" borderId="0" xfId="1" applyFont="1"/>
    <xf numFmtId="0" fontId="0" fillId="0" borderId="0" xfId="0" applyNumberFormat="1" applyFont="1" applyFill="1" applyBorder="1"/>
    <xf numFmtId="0" fontId="12" fillId="0" borderId="0" xfId="0" applyNumberFormat="1" applyFont="1"/>
    <xf numFmtId="0" fontId="0" fillId="0" borderId="0" xfId="0" applyNumberFormat="1" applyFill="1" applyBorder="1"/>
    <xf numFmtId="164" fontId="24" fillId="0" borderId="0" xfId="1" applyFont="1"/>
    <xf numFmtId="0" fontId="0" fillId="2" borderId="0" xfId="2" applyFont="1" applyFill="1" applyBorder="1" applyAlignment="1">
      <alignment horizontal="left" wrapText="1"/>
    </xf>
    <xf numFmtId="0" fontId="8" fillId="3" borderId="6" xfId="0" applyFont="1" applyFill="1" applyBorder="1" applyAlignment="1">
      <alignment horizontal="center" vertical="center"/>
    </xf>
    <xf numFmtId="0" fontId="1" fillId="0" borderId="0" xfId="0" applyNumberFormat="1" applyFont="1" applyFill="1" applyBorder="1" applyAlignment="1">
      <alignment horizontal="left" indent="3"/>
    </xf>
    <xf numFmtId="0" fontId="1" fillId="2" borderId="0" xfId="2" applyFont="1" applyFill="1" applyBorder="1" applyAlignment="1">
      <alignment horizontal="left" indent="3"/>
    </xf>
    <xf numFmtId="165" fontId="8" fillId="5" borderId="0" xfId="0" applyNumberFormat="1" applyFont="1" applyFill="1" applyAlignment="1">
      <alignment horizontal="center" vertical="center"/>
    </xf>
    <xf numFmtId="0" fontId="2" fillId="0" borderId="0" xfId="0" applyFont="1" applyBorder="1" applyAlignment="1">
      <alignment horizontal="left"/>
    </xf>
    <xf numFmtId="0" fontId="2" fillId="0" borderId="0" xfId="0" applyFont="1" applyAlignment="1">
      <alignment horizontal="left" indent="1"/>
    </xf>
    <xf numFmtId="0" fontId="0" fillId="0" borderId="0" xfId="0" applyAlignment="1">
      <alignment horizontal="left" indent="2"/>
    </xf>
    <xf numFmtId="0" fontId="2" fillId="0" borderId="0" xfId="0" applyFont="1" applyAlignment="1">
      <alignment horizontal="left" indent="3"/>
    </xf>
    <xf numFmtId="0" fontId="0" fillId="0" borderId="0" xfId="0" applyFont="1" applyAlignment="1">
      <alignment horizontal="left" indent="1"/>
    </xf>
    <xf numFmtId="0" fontId="15" fillId="0" borderId="0" xfId="0" applyFont="1" applyAlignment="1">
      <alignment horizontal="left" indent="3"/>
    </xf>
    <xf numFmtId="0" fontId="2" fillId="0" borderId="0" xfId="0" applyFont="1" applyAlignment="1">
      <alignment horizontal="left" indent="2"/>
    </xf>
    <xf numFmtId="0" fontId="14" fillId="0" borderId="0" xfId="0" applyFont="1" applyAlignment="1">
      <alignment horizontal="left" indent="2"/>
    </xf>
    <xf numFmtId="0" fontId="14" fillId="0" borderId="0" xfId="0" applyFont="1" applyAlignment="1">
      <alignment horizontal="left" indent="3"/>
    </xf>
    <xf numFmtId="0" fontId="0" fillId="0" borderId="0" xfId="0" applyFont="1" applyBorder="1" applyAlignment="1">
      <alignment horizontal="left"/>
    </xf>
    <xf numFmtId="164" fontId="0" fillId="0" borderId="0" xfId="1" applyFont="1" applyAlignment="1"/>
    <xf numFmtId="164" fontId="2" fillId="0" borderId="0" xfId="1" applyFont="1" applyAlignment="1"/>
    <xf numFmtId="0" fontId="2" fillId="2" borderId="0" xfId="0" applyNumberFormat="1" applyFont="1" applyFill="1"/>
    <xf numFmtId="49" fontId="21" fillId="0" borderId="0" xfId="4" applyNumberFormat="1" applyFont="1" applyFill="1" applyBorder="1" applyAlignment="1" applyProtection="1">
      <alignment horizontal="left" vertical="center"/>
    </xf>
    <xf numFmtId="49" fontId="21" fillId="0" borderId="0" xfId="4" applyNumberFormat="1" applyFont="1" applyFill="1" applyBorder="1" applyAlignment="1" applyProtection="1">
      <alignment horizontal="left" vertical="center" indent="5"/>
    </xf>
    <xf numFmtId="0" fontId="8" fillId="4" borderId="9" xfId="0" applyFont="1" applyFill="1" applyBorder="1" applyAlignment="1">
      <alignment horizontal="center" vertical="center"/>
    </xf>
    <xf numFmtId="0" fontId="8" fillId="3" borderId="8" xfId="0" applyFont="1" applyFill="1" applyBorder="1" applyAlignment="1">
      <alignment horizontal="center" vertical="center"/>
    </xf>
    <xf numFmtId="0" fontId="25" fillId="0" borderId="0" xfId="0" applyFont="1" applyFill="1" applyBorder="1"/>
    <xf numFmtId="0" fontId="3" fillId="0" borderId="0" xfId="0" applyFont="1" applyFill="1" applyBorder="1" applyAlignment="1">
      <alignment horizontal="left" indent="3"/>
    </xf>
    <xf numFmtId="0" fontId="3" fillId="0" borderId="0" xfId="0" applyFont="1" applyFill="1" applyBorder="1"/>
    <xf numFmtId="166" fontId="26" fillId="0" borderId="0" xfId="0" applyNumberFormat="1" applyFont="1" applyFill="1" applyBorder="1" applyAlignment="1" applyProtection="1">
      <alignment horizontal="left" indent="3"/>
    </xf>
    <xf numFmtId="166" fontId="26" fillId="0" borderId="0" xfId="0" applyNumberFormat="1" applyFont="1" applyFill="1" applyBorder="1" applyProtection="1"/>
    <xf numFmtId="0" fontId="27" fillId="0" borderId="0" xfId="0" applyFont="1" applyFill="1" applyBorder="1" applyAlignment="1" applyProtection="1"/>
    <xf numFmtId="0" fontId="26" fillId="0" borderId="0" xfId="0" applyFont="1" applyFill="1" applyBorder="1" applyAlignment="1" applyProtection="1">
      <alignment horizontal="left" indent="3"/>
    </xf>
    <xf numFmtId="166" fontId="27" fillId="0" borderId="0" xfId="0" applyNumberFormat="1" applyFont="1" applyFill="1" applyBorder="1" applyProtection="1"/>
    <xf numFmtId="165" fontId="2" fillId="0" borderId="0" xfId="1" applyNumberFormat="1" applyFont="1" applyFill="1" applyBorder="1"/>
    <xf numFmtId="0" fontId="2" fillId="0" borderId="0" xfId="0" applyFont="1" applyAlignment="1">
      <alignment horizontal="left" vertical="center" wrapText="1" indent="2"/>
    </xf>
    <xf numFmtId="0" fontId="8" fillId="5" borderId="0" xfId="0" applyFont="1" applyFill="1" applyAlignment="1">
      <alignment vertical="center" wrapText="1"/>
    </xf>
    <xf numFmtId="166" fontId="27" fillId="0" borderId="15" xfId="0" applyNumberFormat="1" applyFont="1" applyFill="1" applyBorder="1" applyProtection="1"/>
    <xf numFmtId="166" fontId="27" fillId="0" borderId="14" xfId="0" applyNumberFormat="1" applyFont="1" applyFill="1" applyBorder="1" applyProtection="1"/>
    <xf numFmtId="49" fontId="22" fillId="0" borderId="0" xfId="4" applyNumberFormat="1" applyFont="1" applyFill="1" applyBorder="1" applyAlignment="1" applyProtection="1">
      <alignment horizontal="left" vertical="center"/>
    </xf>
    <xf numFmtId="0" fontId="1" fillId="2" borderId="0" xfId="2" applyFont="1" applyFill="1" applyBorder="1" applyAlignment="1">
      <alignment horizontal="left" wrapText="1"/>
    </xf>
    <xf numFmtId="164" fontId="15" fillId="0" borderId="0" xfId="1" applyFont="1" applyBorder="1"/>
    <xf numFmtId="164" fontId="2" fillId="0" borderId="0" xfId="0" applyNumberFormat="1" applyFont="1" applyBorder="1"/>
    <xf numFmtId="165" fontId="0" fillId="0" borderId="0" xfId="5" applyNumberFormat="1" applyFont="1" applyBorder="1" applyAlignment="1">
      <alignment horizontal="center"/>
    </xf>
    <xf numFmtId="165" fontId="0" fillId="0" borderId="0" xfId="5" applyNumberFormat="1" applyFont="1" applyAlignment="1">
      <alignment horizontal="center"/>
    </xf>
    <xf numFmtId="165" fontId="8" fillId="3" borderId="0" xfId="0" applyNumberFormat="1" applyFont="1" applyFill="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indent="4"/>
    </xf>
    <xf numFmtId="0" fontId="2" fillId="0" borderId="0" xfId="0" applyFont="1" applyAlignment="1">
      <alignment horizontal="left" vertical="center" wrapText="1" indent="6"/>
    </xf>
    <xf numFmtId="0" fontId="0" fillId="0" borderId="0" xfId="0" applyFont="1" applyAlignment="1">
      <alignment horizontal="left" vertical="center" wrapText="1" indent="6"/>
    </xf>
    <xf numFmtId="0" fontId="0" fillId="0" borderId="0" xfId="0" applyFont="1" applyAlignment="1">
      <alignment horizontal="left" vertical="center" wrapText="1" indent="4"/>
    </xf>
    <xf numFmtId="0" fontId="0" fillId="0" borderId="0" xfId="0" applyFont="1" applyAlignment="1">
      <alignment horizontal="left" vertical="center" wrapText="1" indent="2"/>
    </xf>
    <xf numFmtId="165" fontId="2" fillId="0" borderId="0" xfId="5" applyNumberFormat="1" applyFont="1" applyAlignment="1">
      <alignment horizontal="center"/>
    </xf>
    <xf numFmtId="0" fontId="0" fillId="0" borderId="0" xfId="0" applyFont="1" applyAlignment="1">
      <alignment vertical="center" wrapText="1"/>
    </xf>
    <xf numFmtId="0" fontId="8" fillId="5" borderId="0" xfId="0" applyNumberFormat="1" applyFont="1" applyFill="1"/>
    <xf numFmtId="0" fontId="18" fillId="0" borderId="0" xfId="0" applyFont="1" applyAlignment="1">
      <alignment horizontal="left"/>
    </xf>
    <xf numFmtId="164" fontId="0" fillId="0" borderId="0" xfId="1" applyFont="1" applyBorder="1" applyAlignment="1">
      <alignment horizontal="center"/>
    </xf>
    <xf numFmtId="0" fontId="8" fillId="3" borderId="9" xfId="0" applyNumberFormat="1" applyFont="1" applyFill="1" applyBorder="1" applyAlignment="1">
      <alignment horizontal="center" vertical="center"/>
    </xf>
    <xf numFmtId="165" fontId="2" fillId="0" borderId="0" xfId="0" applyNumberFormat="1" applyFont="1" applyAlignment="1">
      <alignment vertical="center" wrapText="1"/>
    </xf>
    <xf numFmtId="165" fontId="2" fillId="0" borderId="0" xfId="0" applyNumberFormat="1" applyFont="1" applyAlignment="1">
      <alignment horizontal="left" vertical="center" wrapText="1" indent="2"/>
    </xf>
    <xf numFmtId="165" fontId="2" fillId="0" borderId="0" xfId="0" applyNumberFormat="1" applyFont="1" applyAlignment="1">
      <alignment horizontal="left" vertical="center" wrapText="1" indent="4"/>
    </xf>
    <xf numFmtId="165" fontId="0" fillId="0" borderId="0" xfId="0" applyNumberFormat="1" applyFont="1" applyAlignment="1">
      <alignment horizontal="left" vertical="center" wrapText="1" indent="6"/>
    </xf>
    <xf numFmtId="165" fontId="8" fillId="5" borderId="0" xfId="0" applyNumberFormat="1" applyFont="1" applyFill="1" applyAlignment="1">
      <alignment vertical="center" wrapText="1"/>
    </xf>
    <xf numFmtId="165" fontId="0" fillId="0" borderId="0" xfId="0" applyNumberFormat="1" applyFont="1" applyAlignment="1">
      <alignment vertical="center" wrapText="1"/>
    </xf>
    <xf numFmtId="164" fontId="2" fillId="0" borderId="0" xfId="1" applyFont="1" applyAlignment="1">
      <alignment horizontal="center"/>
    </xf>
    <xf numFmtId="0" fontId="0" fillId="0" borderId="0" xfId="0" applyFont="1" applyAlignment="1">
      <alignment horizontal="left"/>
    </xf>
    <xf numFmtId="164" fontId="12" fillId="0" borderId="0" xfId="1" applyFont="1" applyAlignment="1">
      <alignment horizontal="center"/>
    </xf>
    <xf numFmtId="0" fontId="8" fillId="3" borderId="6" xfId="0" applyNumberFormat="1" applyFont="1" applyFill="1" applyBorder="1" applyAlignment="1">
      <alignment horizontal="center" vertical="center"/>
    </xf>
    <xf numFmtId="0" fontId="0" fillId="0" borderId="0" xfId="0" applyFont="1" applyAlignment="1">
      <alignment horizontal="left" indent="2"/>
    </xf>
    <xf numFmtId="0" fontId="8" fillId="5" borderId="0" xfId="0" applyFont="1" applyFill="1" applyBorder="1" applyAlignment="1">
      <alignment horizontal="left"/>
    </xf>
    <xf numFmtId="164" fontId="2" fillId="0" borderId="1" xfId="1" applyFont="1" applyBorder="1" applyAlignment="1"/>
    <xf numFmtId="167" fontId="2" fillId="0" borderId="0" xfId="1" applyNumberFormat="1" applyFont="1"/>
    <xf numFmtId="167" fontId="0" fillId="0" borderId="0" xfId="0" applyNumberFormat="1"/>
    <xf numFmtId="167" fontId="0" fillId="0" borderId="0" xfId="1" applyNumberFormat="1" applyFont="1"/>
    <xf numFmtId="167" fontId="2" fillId="0" borderId="0" xfId="1" applyNumberFormat="1" applyFont="1" applyBorder="1"/>
    <xf numFmtId="167" fontId="0" fillId="0" borderId="0" xfId="1" applyNumberFormat="1" applyFont="1" applyBorder="1"/>
    <xf numFmtId="167" fontId="2" fillId="0" borderId="0" xfId="0" applyNumberFormat="1" applyFont="1"/>
    <xf numFmtId="167" fontId="2" fillId="0" borderId="1" xfId="1" applyNumberFormat="1" applyFont="1" applyBorder="1"/>
    <xf numFmtId="167" fontId="2" fillId="0" borderId="0" xfId="0" applyNumberFormat="1" applyFont="1" applyBorder="1"/>
    <xf numFmtId="167" fontId="0" fillId="0" borderId="0" xfId="0" applyNumberFormat="1" applyBorder="1"/>
    <xf numFmtId="167" fontId="0" fillId="0" borderId="0" xfId="1" applyNumberFormat="1" applyFont="1" applyFill="1" applyBorder="1"/>
    <xf numFmtId="167" fontId="2" fillId="2" borderId="2" xfId="1" applyNumberFormat="1" applyFont="1" applyFill="1" applyBorder="1"/>
    <xf numFmtId="167" fontId="0" fillId="2" borderId="0" xfId="1" applyNumberFormat="1" applyFont="1" applyFill="1"/>
    <xf numFmtId="167" fontId="2" fillId="2" borderId="0" xfId="1" applyNumberFormat="1" applyFont="1" applyFill="1"/>
    <xf numFmtId="167" fontId="0" fillId="0" borderId="0" xfId="0" applyNumberFormat="1" applyFont="1"/>
    <xf numFmtId="167" fontId="6" fillId="0" borderId="0" xfId="1" applyNumberFormat="1" applyFont="1" applyBorder="1"/>
    <xf numFmtId="167" fontId="12" fillId="0" borderId="0" xfId="0" applyNumberFormat="1" applyFont="1"/>
    <xf numFmtId="167" fontId="15" fillId="0" borderId="0" xfId="0" applyNumberFormat="1" applyFont="1"/>
    <xf numFmtId="167" fontId="14" fillId="0" borderId="0" xfId="0" applyNumberFormat="1" applyFont="1"/>
    <xf numFmtId="167" fontId="2" fillId="0" borderId="0" xfId="1" applyNumberFormat="1" applyFont="1" applyAlignment="1">
      <alignment horizontal="center"/>
    </xf>
    <xf numFmtId="167" fontId="0" fillId="0" borderId="0" xfId="1" applyNumberFormat="1" applyFont="1" applyAlignment="1">
      <alignment horizontal="center"/>
    </xf>
    <xf numFmtId="167" fontId="0" fillId="0" borderId="0" xfId="1" applyNumberFormat="1" applyFont="1" applyBorder="1" applyAlignment="1">
      <alignment horizontal="center"/>
    </xf>
    <xf numFmtId="167" fontId="2" fillId="0" borderId="0" xfId="1" applyNumberFormat="1" applyFont="1" applyBorder="1" applyAlignment="1">
      <alignment horizontal="center"/>
    </xf>
    <xf numFmtId="167" fontId="2" fillId="0" borderId="1" xfId="1" applyNumberFormat="1" applyFont="1" applyBorder="1" applyAlignment="1">
      <alignment horizontal="center"/>
    </xf>
    <xf numFmtId="167" fontId="2" fillId="0" borderId="0" xfId="1" applyNumberFormat="1" applyFont="1" applyBorder="1" applyAlignment="1"/>
    <xf numFmtId="167" fontId="0" fillId="0" borderId="0" xfId="0" applyNumberFormat="1" applyAlignment="1"/>
    <xf numFmtId="167" fontId="0" fillId="0" borderId="0" xfId="1" applyNumberFormat="1" applyFont="1" applyAlignment="1"/>
    <xf numFmtId="167" fontId="0" fillId="0" borderId="0" xfId="1" applyNumberFormat="1" applyFont="1" applyBorder="1" applyAlignment="1"/>
    <xf numFmtId="167" fontId="0" fillId="0" borderId="0" xfId="1" applyNumberFormat="1" applyFont="1" applyFill="1" applyBorder="1" applyAlignment="1"/>
    <xf numFmtId="167" fontId="0" fillId="0" borderId="0" xfId="0" applyNumberFormat="1" applyFont="1" applyAlignment="1"/>
    <xf numFmtId="167" fontId="7" fillId="0" borderId="0" xfId="1" applyNumberFormat="1" applyFont="1" applyFill="1" applyBorder="1" applyAlignment="1"/>
    <xf numFmtId="167" fontId="2" fillId="0" borderId="0" xfId="0" applyNumberFormat="1" applyFont="1" applyAlignment="1"/>
    <xf numFmtId="167" fontId="2" fillId="0" borderId="0" xfId="1" applyNumberFormat="1" applyFont="1" applyFill="1" applyBorder="1" applyAlignment="1"/>
    <xf numFmtId="167" fontId="2" fillId="2" borderId="0" xfId="1" applyNumberFormat="1" applyFont="1" applyFill="1" applyBorder="1" applyAlignment="1"/>
    <xf numFmtId="167" fontId="0" fillId="2" borderId="0" xfId="1" applyNumberFormat="1" applyFont="1" applyFill="1" applyBorder="1" applyAlignment="1"/>
    <xf numFmtId="167" fontId="1" fillId="0" borderId="0" xfId="1" applyNumberFormat="1" applyFont="1" applyBorder="1" applyAlignment="1"/>
    <xf numFmtId="167" fontId="15" fillId="0" borderId="0" xfId="1" applyNumberFormat="1" applyFont="1" applyBorder="1" applyAlignment="1"/>
    <xf numFmtId="167" fontId="15" fillId="0" borderId="0" xfId="0" applyNumberFormat="1" applyFont="1" applyAlignment="1"/>
    <xf numFmtId="167" fontId="1" fillId="2" borderId="0" xfId="1" applyNumberFormat="1" applyFont="1" applyFill="1" applyBorder="1" applyAlignment="1"/>
    <xf numFmtId="167" fontId="2" fillId="0" borderId="1" xfId="1" applyNumberFormat="1" applyFont="1" applyBorder="1" applyAlignment="1"/>
    <xf numFmtId="167" fontId="0" fillId="2" borderId="0" xfId="1" applyNumberFormat="1" applyFont="1" applyFill="1" applyBorder="1" applyAlignment="1">
      <alignment horizontal="center"/>
    </xf>
    <xf numFmtId="167" fontId="1" fillId="0" borderId="0" xfId="1" applyNumberFormat="1" applyFont="1" applyBorder="1" applyAlignment="1">
      <alignment horizontal="center"/>
    </xf>
    <xf numFmtId="167" fontId="0" fillId="0" borderId="0" xfId="0" applyNumberFormat="1" applyFont="1" applyBorder="1" applyAlignment="1">
      <alignment horizontal="center"/>
    </xf>
    <xf numFmtId="167" fontId="2" fillId="2" borderId="0" xfId="1" applyNumberFormat="1" applyFont="1" applyFill="1" applyBorder="1" applyAlignment="1">
      <alignment horizontal="center"/>
    </xf>
    <xf numFmtId="167" fontId="14" fillId="2" borderId="0" xfId="1" applyNumberFormat="1" applyFont="1" applyFill="1" applyBorder="1" applyAlignment="1">
      <alignment horizontal="center"/>
    </xf>
    <xf numFmtId="167" fontId="14" fillId="0" borderId="0" xfId="1" applyNumberFormat="1" applyFont="1" applyFill="1" applyBorder="1" applyAlignment="1">
      <alignment horizontal="center"/>
    </xf>
    <xf numFmtId="167" fontId="1" fillId="0" borderId="0" xfId="1" applyNumberFormat="1" applyFont="1" applyFill="1" applyBorder="1" applyAlignment="1">
      <alignment horizontal="center"/>
    </xf>
    <xf numFmtId="167" fontId="0" fillId="2" borderId="0" xfId="1" applyNumberFormat="1" applyFont="1" applyFill="1" applyBorder="1"/>
    <xf numFmtId="167" fontId="2" fillId="2" borderId="0" xfId="1" applyNumberFormat="1" applyFont="1" applyFill="1" applyBorder="1"/>
    <xf numFmtId="167" fontId="0" fillId="0" borderId="0" xfId="1" applyNumberFormat="1" applyFont="1" applyAlignment="1">
      <alignment vertical="center"/>
    </xf>
    <xf numFmtId="167" fontId="14" fillId="0" borderId="0" xfId="0" applyNumberFormat="1" applyFont="1" applyBorder="1" applyAlignment="1">
      <alignment horizontal="center"/>
    </xf>
    <xf numFmtId="167" fontId="2" fillId="0" borderId="0" xfId="0" applyNumberFormat="1" applyFont="1" applyBorder="1" applyAlignment="1">
      <alignment horizontal="center"/>
    </xf>
    <xf numFmtId="167" fontId="0" fillId="0" borderId="0" xfId="0" applyNumberFormat="1" applyFont="1" applyFill="1" applyBorder="1" applyAlignment="1">
      <alignment horizontal="center"/>
    </xf>
    <xf numFmtId="167" fontId="0" fillId="2" borderId="0" xfId="0" applyNumberFormat="1" applyFont="1" applyFill="1" applyBorder="1" applyAlignment="1">
      <alignment horizontal="center"/>
    </xf>
    <xf numFmtId="167" fontId="1" fillId="0" borderId="0" xfId="0" applyNumberFormat="1" applyFont="1" applyFill="1" applyBorder="1" applyAlignment="1">
      <alignment horizontal="center"/>
    </xf>
    <xf numFmtId="167" fontId="14" fillId="0" borderId="0" xfId="1" applyNumberFormat="1" applyFont="1" applyBorder="1" applyAlignment="1">
      <alignment horizontal="center"/>
    </xf>
    <xf numFmtId="167" fontId="1" fillId="0" borderId="0" xfId="1" applyNumberFormat="1" applyFont="1" applyBorder="1"/>
    <xf numFmtId="167" fontId="14" fillId="0" borderId="0" xfId="1" applyNumberFormat="1" applyFont="1" applyBorder="1"/>
    <xf numFmtId="167" fontId="13" fillId="0" borderId="0" xfId="1" applyNumberFormat="1" applyFont="1" applyBorder="1"/>
    <xf numFmtId="167" fontId="1" fillId="0" borderId="0" xfId="1" applyNumberFormat="1" applyFont="1"/>
    <xf numFmtId="167" fontId="2" fillId="0" borderId="0" xfId="1" applyNumberFormat="1" applyFont="1" applyBorder="1" applyAlignment="1">
      <alignment horizontal="left" indent="1"/>
    </xf>
    <xf numFmtId="167" fontId="1" fillId="0" borderId="0" xfId="1" applyNumberFormat="1" applyFont="1" applyBorder="1" applyAlignment="1">
      <alignment horizontal="left" indent="1"/>
    </xf>
    <xf numFmtId="167" fontId="15" fillId="0" borderId="0" xfId="1" applyNumberFormat="1" applyFont="1" applyBorder="1" applyAlignment="1">
      <alignment horizontal="left" indent="1"/>
    </xf>
    <xf numFmtId="167" fontId="14" fillId="0" borderId="0" xfId="1" applyNumberFormat="1" applyFont="1" applyBorder="1" applyAlignment="1">
      <alignment horizontal="left" indent="1"/>
    </xf>
    <xf numFmtId="167" fontId="2" fillId="0" borderId="1" xfId="1" applyNumberFormat="1" applyFont="1" applyBorder="1" applyAlignment="1">
      <alignment horizontal="left" indent="1"/>
    </xf>
    <xf numFmtId="167" fontId="1" fillId="2" borderId="0" xfId="1" applyNumberFormat="1" applyFont="1" applyFill="1" applyBorder="1" applyAlignment="1">
      <alignment horizontal="center"/>
    </xf>
    <xf numFmtId="167" fontId="14" fillId="0" borderId="0" xfId="1" applyNumberFormat="1" applyFont="1" applyBorder="1" applyAlignment="1"/>
    <xf numFmtId="167" fontId="1" fillId="0" borderId="0" xfId="1" applyNumberFormat="1" applyFont="1" applyAlignment="1"/>
    <xf numFmtId="167" fontId="14" fillId="0" borderId="0" xfId="1" applyNumberFormat="1" applyFont="1" applyAlignment="1"/>
    <xf numFmtId="167" fontId="1" fillId="0" borderId="0" xfId="1" applyNumberFormat="1" applyFont="1" applyAlignment="1">
      <alignment horizontal="center"/>
    </xf>
    <xf numFmtId="167" fontId="2" fillId="0" borderId="0" xfId="1" applyNumberFormat="1" applyFont="1" applyAlignment="1"/>
    <xf numFmtId="167" fontId="15" fillId="0" borderId="0" xfId="1" applyNumberFormat="1" applyFont="1"/>
    <xf numFmtId="167" fontId="14" fillId="0" borderId="0" xfId="1" applyNumberFormat="1" applyFont="1"/>
    <xf numFmtId="167" fontId="1" fillId="0" borderId="0" xfId="1" applyNumberFormat="1" applyFont="1" applyFill="1" applyBorder="1" applyAlignment="1"/>
    <xf numFmtId="167" fontId="15" fillId="0" borderId="0" xfId="1" applyNumberFormat="1" applyFont="1" applyBorder="1"/>
    <xf numFmtId="167" fontId="1" fillId="0" borderId="0" xfId="1" applyNumberFormat="1" applyFont="1" applyFill="1" applyBorder="1"/>
    <xf numFmtId="167" fontId="1" fillId="2" borderId="0" xfId="1" applyNumberFormat="1" applyFont="1" applyFill="1" applyBorder="1"/>
    <xf numFmtId="167" fontId="14" fillId="2" borderId="0" xfId="1" applyNumberFormat="1" applyFont="1" applyFill="1" applyBorder="1"/>
    <xf numFmtId="167" fontId="2" fillId="0" borderId="0" xfId="1" applyNumberFormat="1" applyFont="1" applyFill="1" applyBorder="1"/>
    <xf numFmtId="167" fontId="2" fillId="0" borderId="0" xfId="0" applyNumberFormat="1" applyFont="1" applyAlignment="1">
      <alignment horizontal="left" vertical="center" wrapText="1" indent="2"/>
    </xf>
    <xf numFmtId="167" fontId="8" fillId="5" borderId="0" xfId="1" applyNumberFormat="1" applyFont="1" applyFill="1" applyAlignment="1">
      <alignment horizontal="center"/>
    </xf>
    <xf numFmtId="167" fontId="0" fillId="0" borderId="0" xfId="5" applyNumberFormat="1" applyFont="1" applyAlignment="1">
      <alignment horizontal="center"/>
    </xf>
    <xf numFmtId="167" fontId="1" fillId="0" borderId="0" xfId="5" applyNumberFormat="1" applyFont="1" applyAlignment="1">
      <alignment horizontal="center"/>
    </xf>
    <xf numFmtId="167" fontId="0" fillId="0" borderId="0" xfId="1" applyNumberFormat="1" applyFont="1" applyAlignment="1">
      <alignment horizontal="left" vertical="center" wrapText="1" indent="6"/>
    </xf>
    <xf numFmtId="167" fontId="2" fillId="0" borderId="0" xfId="5" applyNumberFormat="1" applyFont="1" applyAlignment="1">
      <alignment horizontal="center"/>
    </xf>
    <xf numFmtId="167" fontId="2" fillId="0" borderId="0" xfId="1" applyNumberFormat="1" applyFont="1" applyAlignment="1">
      <alignment horizontal="left" vertical="center" wrapText="1" indent="2"/>
    </xf>
    <xf numFmtId="167" fontId="0" fillId="0" borderId="0" xfId="1" applyNumberFormat="1" applyFont="1" applyAlignment="1">
      <alignment horizontal="left" vertical="center" wrapText="1" indent="2"/>
    </xf>
    <xf numFmtId="167" fontId="0" fillId="0" borderId="0" xfId="5" applyNumberFormat="1" applyFont="1" applyAlignment="1">
      <alignment horizontal="left" vertical="center" wrapText="1" indent="2"/>
    </xf>
    <xf numFmtId="167" fontId="2" fillId="0" borderId="0" xfId="5" applyNumberFormat="1" applyFont="1" applyAlignment="1">
      <alignment horizontal="left" vertical="center" wrapText="1" indent="2"/>
    </xf>
    <xf numFmtId="167" fontId="0" fillId="0" borderId="0" xfId="1" applyNumberFormat="1" applyFont="1" applyAlignment="1">
      <alignment horizontal="left" vertical="center" wrapText="1" indent="4"/>
    </xf>
    <xf numFmtId="167" fontId="1" fillId="0" borderId="0" xfId="5" applyNumberFormat="1" applyFont="1" applyBorder="1" applyAlignment="1">
      <alignment horizontal="center"/>
    </xf>
    <xf numFmtId="167" fontId="1" fillId="2" borderId="0" xfId="1" applyNumberFormat="1" applyFont="1" applyFill="1" applyAlignment="1">
      <alignment horizontal="center"/>
    </xf>
    <xf numFmtId="167" fontId="1" fillId="0" borderId="0" xfId="1" applyNumberFormat="1" applyFont="1" applyAlignment="1">
      <alignment horizontal="left" vertical="center" wrapText="1" indent="2"/>
    </xf>
    <xf numFmtId="167" fontId="2" fillId="0" borderId="0" xfId="1" applyNumberFormat="1" applyFont="1" applyAlignment="1">
      <alignment horizontal="left" vertical="center" wrapText="1" indent="4"/>
    </xf>
    <xf numFmtId="167" fontId="1" fillId="0" borderId="0" xfId="5" applyNumberFormat="1" applyFont="1" applyAlignment="1">
      <alignment horizontal="left" vertical="center" wrapText="1" indent="4"/>
    </xf>
    <xf numFmtId="167" fontId="8" fillId="5" borderId="0" xfId="1" applyNumberFormat="1" applyFont="1" applyFill="1"/>
    <xf numFmtId="167" fontId="0" fillId="0" borderId="0" xfId="0" applyNumberFormat="1" applyFont="1" applyAlignment="1">
      <alignment horizontal="left" vertical="center" wrapText="1" indent="6"/>
    </xf>
    <xf numFmtId="167" fontId="2" fillId="2" borderId="0" xfId="1" applyNumberFormat="1" applyFont="1" applyFill="1" applyAlignment="1">
      <alignment horizontal="center"/>
    </xf>
    <xf numFmtId="167" fontId="8" fillId="2" borderId="0" xfId="1" applyNumberFormat="1" applyFont="1" applyFill="1" applyAlignment="1">
      <alignment horizontal="center"/>
    </xf>
    <xf numFmtId="167" fontId="14" fillId="0" borderId="0" xfId="1" applyNumberFormat="1" applyFont="1" applyAlignment="1">
      <alignment horizontal="center"/>
    </xf>
    <xf numFmtId="167" fontId="8" fillId="5" borderId="0" xfId="1" applyNumberFormat="1" applyFont="1" applyFill="1" applyBorder="1" applyAlignment="1"/>
    <xf numFmtId="168" fontId="0" fillId="0" borderId="0" xfId="0" applyNumberFormat="1" applyAlignment="1"/>
    <xf numFmtId="169" fontId="28" fillId="0" borderId="0" xfId="3" applyNumberFormat="1" applyFont="1" applyFill="1" applyBorder="1" applyAlignment="1">
      <alignment horizontal="center" vertical="center"/>
    </xf>
    <xf numFmtId="0" fontId="2" fillId="0" borderId="0" xfId="0" applyNumberFormat="1" applyFont="1" applyAlignment="1">
      <alignment wrapText="1"/>
    </xf>
    <xf numFmtId="167" fontId="2" fillId="0" borderId="0" xfId="0" applyNumberFormat="1" applyFont="1" applyAlignment="1">
      <alignment horizontal="center"/>
    </xf>
    <xf numFmtId="168" fontId="0" fillId="0" borderId="0" xfId="0" applyNumberFormat="1"/>
    <xf numFmtId="0" fontId="0" fillId="0" borderId="0" xfId="0" applyAlignment="1">
      <alignment horizontal="center"/>
    </xf>
    <xf numFmtId="167" fontId="2" fillId="0" borderId="0" xfId="1" applyNumberFormat="1" applyFont="1" applyBorder="1" applyAlignment="1">
      <alignment horizontal="center" vertical="center"/>
    </xf>
    <xf numFmtId="167" fontId="2" fillId="0" borderId="13" xfId="1" applyNumberFormat="1" applyFont="1" applyBorder="1" applyAlignment="1">
      <alignment horizontal="center" vertical="center"/>
    </xf>
    <xf numFmtId="0" fontId="8" fillId="3" borderId="3" xfId="0" applyNumberFormat="1" applyFont="1" applyFill="1" applyBorder="1" applyAlignment="1">
      <alignment horizontal="center" vertical="center"/>
    </xf>
    <xf numFmtId="0" fontId="8" fillId="3" borderId="5" xfId="0" applyNumberFormat="1" applyFont="1" applyFill="1" applyBorder="1" applyAlignment="1">
      <alignment horizontal="center" vertical="center"/>
    </xf>
    <xf numFmtId="164" fontId="19" fillId="4" borderId="9" xfId="1" applyFont="1" applyFill="1" applyBorder="1" applyAlignment="1">
      <alignment horizontal="center" vertical="center"/>
    </xf>
    <xf numFmtId="164" fontId="19" fillId="4" borderId="0" xfId="1" applyFont="1" applyFill="1" applyBorder="1" applyAlignment="1">
      <alignment horizontal="center" vertical="center"/>
    </xf>
    <xf numFmtId="0" fontId="9" fillId="0" borderId="9"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top" wrapText="1"/>
    </xf>
    <xf numFmtId="0" fontId="10" fillId="0" borderId="0" xfId="0" applyNumberFormat="1" applyFont="1" applyFill="1" applyBorder="1" applyAlignment="1">
      <alignment horizontal="center" vertical="top" wrapText="1"/>
    </xf>
    <xf numFmtId="49" fontId="11" fillId="0" borderId="9" xfId="0" applyNumberFormat="1" applyFont="1" applyFill="1" applyBorder="1" applyAlignment="1">
      <alignment horizontal="center" wrapText="1"/>
    </xf>
    <xf numFmtId="49" fontId="11" fillId="0" borderId="0" xfId="0" applyNumberFormat="1" applyFont="1" applyFill="1" applyBorder="1" applyAlignment="1">
      <alignment horizontal="center" wrapText="1"/>
    </xf>
    <xf numFmtId="0" fontId="11" fillId="0" borderId="9" xfId="0" applyNumberFormat="1" applyFont="1" applyFill="1" applyBorder="1" applyAlignment="1">
      <alignment horizontal="center" vertical="top" wrapText="1"/>
    </xf>
    <xf numFmtId="0" fontId="11" fillId="0" borderId="0" xfId="0" applyNumberFormat="1" applyFont="1" applyFill="1" applyBorder="1" applyAlignment="1">
      <alignment horizontal="center" vertical="top" wrapText="1"/>
    </xf>
    <xf numFmtId="0" fontId="0" fillId="0" borderId="0" xfId="0" applyAlignment="1">
      <alignment horizontal="center"/>
    </xf>
    <xf numFmtId="0" fontId="8" fillId="3" borderId="7"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16" fillId="0" borderId="0" xfId="0" applyFont="1" applyBorder="1" applyAlignment="1">
      <alignment horizontal="left" vertical="center" wrapText="1"/>
    </xf>
    <xf numFmtId="0" fontId="8" fillId="3" borderId="0" xfId="0" applyFont="1" applyFill="1" applyBorder="1" applyAlignment="1">
      <alignment horizontal="center" vertical="center" wrapText="1"/>
    </xf>
    <xf numFmtId="0" fontId="8" fillId="3" borderId="6" xfId="0" applyNumberFormat="1" applyFont="1" applyFill="1" applyBorder="1" applyAlignment="1">
      <alignment horizontal="center" vertical="center" wrapText="1"/>
    </xf>
    <xf numFmtId="0" fontId="8" fillId="3" borderId="9" xfId="0" applyNumberFormat="1" applyFont="1" applyFill="1" applyBorder="1" applyAlignment="1">
      <alignment horizontal="center" vertical="center" wrapText="1"/>
    </xf>
    <xf numFmtId="0" fontId="16" fillId="0" borderId="12" xfId="0" applyFont="1" applyBorder="1" applyAlignment="1">
      <alignment horizontal="left" vertical="center" wrapText="1"/>
    </xf>
    <xf numFmtId="0" fontId="18" fillId="0" borderId="0" xfId="0" applyFont="1" applyBorder="1" applyAlignment="1">
      <alignment horizontal="left" vertical="top" wrapText="1"/>
    </xf>
    <xf numFmtId="0" fontId="18" fillId="0" borderId="0" xfId="0" applyFont="1" applyBorder="1" applyAlignment="1">
      <alignment horizontal="left" vertical="center" wrapText="1"/>
    </xf>
    <xf numFmtId="165" fontId="19" fillId="4" borderId="9" xfId="1" applyNumberFormat="1" applyFont="1" applyFill="1" applyBorder="1" applyAlignment="1">
      <alignment horizontal="center" vertical="center"/>
    </xf>
    <xf numFmtId="165" fontId="19" fillId="4" borderId="0" xfId="1" applyNumberFormat="1" applyFont="1" applyFill="1" applyBorder="1" applyAlignment="1">
      <alignment horizontal="center" vertical="center"/>
    </xf>
    <xf numFmtId="49" fontId="21" fillId="0" borderId="12" xfId="4" applyNumberFormat="1" applyFont="1" applyFill="1" applyBorder="1" applyAlignment="1" applyProtection="1">
      <alignment horizontal="left" vertical="center" wrapText="1"/>
    </xf>
    <xf numFmtId="49" fontId="21" fillId="0" borderId="0" xfId="4" applyNumberFormat="1" applyFont="1" applyFill="1" applyBorder="1" applyAlignment="1" applyProtection="1">
      <alignment horizontal="left" vertical="center" wrapText="1"/>
    </xf>
    <xf numFmtId="165" fontId="8" fillId="4" borderId="0" xfId="1" applyNumberFormat="1" applyFont="1" applyFill="1" applyBorder="1" applyAlignment="1">
      <alignment horizontal="center" vertical="center"/>
    </xf>
    <xf numFmtId="164" fontId="8" fillId="4" borderId="9" xfId="1" applyFont="1" applyFill="1" applyBorder="1" applyAlignment="1">
      <alignment horizontal="center" vertical="center"/>
    </xf>
    <xf numFmtId="164" fontId="8" fillId="4" borderId="0" xfId="1" applyFont="1" applyFill="1" applyBorder="1" applyAlignment="1">
      <alignment horizontal="center" vertical="center"/>
    </xf>
    <xf numFmtId="164" fontId="8" fillId="4" borderId="16" xfId="1" applyFont="1" applyFill="1" applyBorder="1" applyAlignment="1">
      <alignment horizontal="center" vertical="center"/>
    </xf>
    <xf numFmtId="0" fontId="0" fillId="0" borderId="0" xfId="0" applyFont="1" applyAlignment="1">
      <alignment wrapText="1"/>
    </xf>
  </cellXfs>
  <cellStyles count="6">
    <cellStyle name="Comma 2" xfId="3"/>
    <cellStyle name="Millares" xfId="1" builtinId="3"/>
    <cellStyle name="Millares [0]" xfId="5" builtinId="6"/>
    <cellStyle name="Normal" xfId="0" builtinId="0"/>
    <cellStyle name="Normal 11" xfId="4"/>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861164</xdr:colOff>
      <xdr:row>1</xdr:row>
      <xdr:rowOff>205121</xdr:rowOff>
    </xdr:from>
    <xdr:ext cx="1773316" cy="908630"/>
    <xdr:pic>
      <xdr:nvPicPr>
        <xdr:cNvPr id="2" name="3 Imagen">
          <a:extLst>
            <a:ext uri="{FF2B5EF4-FFF2-40B4-BE49-F238E27FC236}">
              <a16:creationId xmlns="" xmlns:a16="http://schemas.microsoft.com/office/drawing/2014/main" id="{706A475E-D619-4B48-A7B0-BEBD6AEA4B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94520" y="400840"/>
          <a:ext cx="1773316" cy="90863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3" name="Picture 3">
          <a:extLst>
            <a:ext uri="{FF2B5EF4-FFF2-40B4-BE49-F238E27FC236}">
              <a16:creationId xmlns="" xmlns:a16="http://schemas.microsoft.com/office/drawing/2014/main" id="{E3F6BE5C-DCFB-41DA-A119-27BF095B0370}"/>
            </a:ext>
          </a:extLst>
        </xdr:cNvPr>
        <xdr:cNvPicPr/>
      </xdr:nvPicPr>
      <xdr:blipFill>
        <a:blip xmlns:r="http://schemas.openxmlformats.org/officeDocument/2006/relationships" r:embed="rId2" cstate="print"/>
        <a:stretch>
          <a:fillRect/>
        </a:stretch>
      </xdr:blipFill>
      <xdr:spPr>
        <a:xfrm>
          <a:off x="0" y="0"/>
          <a:ext cx="752475" cy="1609724"/>
        </a:xfrm>
        <a:prstGeom prst="rect">
          <a:avLst/>
        </a:prstGeom>
      </xdr:spPr>
    </xdr:pic>
    <xdr:clientData/>
  </xdr:twoCellAnchor>
  <xdr:oneCellAnchor>
    <xdr:from>
      <xdr:col>0</xdr:col>
      <xdr:colOff>1473028</xdr:colOff>
      <xdr:row>0</xdr:row>
      <xdr:rowOff>184387</xdr:rowOff>
    </xdr:from>
    <xdr:ext cx="1066800" cy="1059480"/>
    <xdr:pic>
      <xdr:nvPicPr>
        <xdr:cNvPr id="4" name="4 Imagen">
          <a:extLst>
            <a:ext uri="{FF2B5EF4-FFF2-40B4-BE49-F238E27FC236}">
              <a16:creationId xmlns="" xmlns:a16="http://schemas.microsoft.com/office/drawing/2014/main" id="{48A06E09-647E-4DB3-BFF6-BBD79410F87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73028" y="184387"/>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5" name="Picture 5">
          <a:extLst>
            <a:ext uri="{FF2B5EF4-FFF2-40B4-BE49-F238E27FC236}">
              <a16:creationId xmlns="" xmlns:a16="http://schemas.microsoft.com/office/drawing/2014/main" id="{E0769F8A-60FA-4F87-A487-28B81F8DFD9C}"/>
            </a:ext>
          </a:extLst>
        </xdr:cNvPr>
        <xdr:cNvPicPr/>
      </xdr:nvPicPr>
      <xdr:blipFill>
        <a:blip xmlns:r="http://schemas.openxmlformats.org/officeDocument/2006/relationships" r:embed="rId2" cstate="print"/>
        <a:stretch>
          <a:fillRect/>
        </a:stretch>
      </xdr:blipFill>
      <xdr:spPr>
        <a:xfrm>
          <a:off x="0" y="0"/>
          <a:ext cx="752475" cy="16097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6488206</xdr:colOff>
      <xdr:row>0</xdr:row>
      <xdr:rowOff>90296</xdr:rowOff>
    </xdr:from>
    <xdr:ext cx="1773316" cy="908630"/>
    <xdr:pic>
      <xdr:nvPicPr>
        <xdr:cNvPr id="2" name="3 Imagen">
          <a:extLst>
            <a:ext uri="{FF2B5EF4-FFF2-40B4-BE49-F238E27FC236}">
              <a16:creationId xmlns="" xmlns:a16="http://schemas.microsoft.com/office/drawing/2014/main" id="{44079BF8-A469-4C53-88D7-78D8E19E7C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8206" y="90296"/>
          <a:ext cx="1773316" cy="908630"/>
        </a:xfrm>
        <a:prstGeom prst="rect">
          <a:avLst/>
        </a:prstGeom>
      </xdr:spPr>
    </xdr:pic>
    <xdr:clientData/>
  </xdr:oneCellAnchor>
  <xdr:oneCellAnchor>
    <xdr:from>
      <xdr:col>0</xdr:col>
      <xdr:colOff>835398</xdr:colOff>
      <xdr:row>0</xdr:row>
      <xdr:rowOff>61520</xdr:rowOff>
    </xdr:from>
    <xdr:ext cx="1066800" cy="1059480"/>
    <xdr:pic>
      <xdr:nvPicPr>
        <xdr:cNvPr id="3" name="4 Imagen">
          <a:extLst>
            <a:ext uri="{FF2B5EF4-FFF2-40B4-BE49-F238E27FC236}">
              <a16:creationId xmlns="" xmlns:a16="http://schemas.microsoft.com/office/drawing/2014/main" id="{DA7205D2-BF7D-4863-9637-12E18957A6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5398" y="61520"/>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4" name="Picture 3">
          <a:extLst>
            <a:ext uri="{FF2B5EF4-FFF2-40B4-BE49-F238E27FC236}">
              <a16:creationId xmlns="" xmlns:a16="http://schemas.microsoft.com/office/drawing/2014/main" id="{59F9DA45-260B-4CC3-BE8A-08ACC829A2FE}"/>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6300391</xdr:colOff>
      <xdr:row>1</xdr:row>
      <xdr:rowOff>21770</xdr:rowOff>
    </xdr:from>
    <xdr:ext cx="1467896" cy="752136"/>
    <xdr:pic>
      <xdr:nvPicPr>
        <xdr:cNvPr id="2" name="3 Imagen">
          <a:extLst>
            <a:ext uri="{FF2B5EF4-FFF2-40B4-BE49-F238E27FC236}">
              <a16:creationId xmlns="" xmlns:a16="http://schemas.microsoft.com/office/drawing/2014/main" id="{6D7322AB-6FF3-40A3-9902-1BA13F79B9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00391" y="210286"/>
          <a:ext cx="1467896" cy="752136"/>
        </a:xfrm>
        <a:prstGeom prst="rect">
          <a:avLst/>
        </a:prstGeom>
      </xdr:spPr>
    </xdr:pic>
    <xdr:clientData/>
  </xdr:oneCellAnchor>
  <xdr:oneCellAnchor>
    <xdr:from>
      <xdr:col>0</xdr:col>
      <xdr:colOff>937559</xdr:colOff>
      <xdr:row>0</xdr:row>
      <xdr:rowOff>91200</xdr:rowOff>
    </xdr:from>
    <xdr:ext cx="897223" cy="891066"/>
    <xdr:pic>
      <xdr:nvPicPr>
        <xdr:cNvPr id="3" name="4 Imagen">
          <a:extLst>
            <a:ext uri="{FF2B5EF4-FFF2-40B4-BE49-F238E27FC236}">
              <a16:creationId xmlns="" xmlns:a16="http://schemas.microsoft.com/office/drawing/2014/main" id="{212ECB18-FCD5-45AB-ABB5-AC1D41C91D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7559" y="91200"/>
          <a:ext cx="897223" cy="891066"/>
        </a:xfrm>
        <a:prstGeom prst="rect">
          <a:avLst/>
        </a:prstGeom>
      </xdr:spPr>
    </xdr:pic>
    <xdr:clientData/>
  </xdr:oneCellAnchor>
  <xdr:twoCellAnchor>
    <xdr:from>
      <xdr:col>0</xdr:col>
      <xdr:colOff>0</xdr:colOff>
      <xdr:row>0</xdr:row>
      <xdr:rowOff>0</xdr:rowOff>
    </xdr:from>
    <xdr:to>
      <xdr:col>0</xdr:col>
      <xdr:colOff>504265</xdr:colOff>
      <xdr:row>7</xdr:row>
      <xdr:rowOff>0</xdr:rowOff>
    </xdr:to>
    <xdr:pic>
      <xdr:nvPicPr>
        <xdr:cNvPr id="4" name="Picture 3">
          <a:extLst>
            <a:ext uri="{FF2B5EF4-FFF2-40B4-BE49-F238E27FC236}">
              <a16:creationId xmlns="" xmlns:a16="http://schemas.microsoft.com/office/drawing/2014/main" id="{6941A4FA-22E4-4960-9E20-11E24CCEC127}"/>
            </a:ext>
          </a:extLst>
        </xdr:cNvPr>
        <xdr:cNvPicPr/>
      </xdr:nvPicPr>
      <xdr:blipFill>
        <a:blip xmlns:r="http://schemas.openxmlformats.org/officeDocument/2006/relationships" r:embed="rId3" cstate="print"/>
        <a:stretch>
          <a:fillRect/>
        </a:stretch>
      </xdr:blipFill>
      <xdr:spPr>
        <a:xfrm>
          <a:off x="0" y="0"/>
          <a:ext cx="504265" cy="14573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3</xdr:col>
      <xdr:colOff>1056883</xdr:colOff>
      <xdr:row>1</xdr:row>
      <xdr:rowOff>48546</xdr:rowOff>
    </xdr:from>
    <xdr:ext cx="1773316" cy="908630"/>
    <xdr:pic>
      <xdr:nvPicPr>
        <xdr:cNvPr id="2" name="3 Imagen">
          <a:extLst>
            <a:ext uri="{FF2B5EF4-FFF2-40B4-BE49-F238E27FC236}">
              <a16:creationId xmlns="" xmlns:a16="http://schemas.microsoft.com/office/drawing/2014/main" id="{00000000-0008-0000-6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16541" y="244265"/>
          <a:ext cx="1773316" cy="908630"/>
        </a:xfrm>
        <a:prstGeom prst="rect">
          <a:avLst/>
        </a:prstGeom>
      </xdr:spPr>
    </xdr:pic>
    <xdr:clientData/>
  </xdr:oneCellAnchor>
  <xdr:oneCellAnchor>
    <xdr:from>
      <xdr:col>0</xdr:col>
      <xdr:colOff>1290357</xdr:colOff>
      <xdr:row>0</xdr:row>
      <xdr:rowOff>171338</xdr:rowOff>
    </xdr:from>
    <xdr:ext cx="1066800" cy="1059480"/>
    <xdr:pic>
      <xdr:nvPicPr>
        <xdr:cNvPr id="3" name="4 Imagen">
          <a:extLst>
            <a:ext uri="{FF2B5EF4-FFF2-40B4-BE49-F238E27FC236}">
              <a16:creationId xmlns="" xmlns:a16="http://schemas.microsoft.com/office/drawing/2014/main" id="{00000000-0008-0000-6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4" name="Picture 3">
          <a:extLst>
            <a:ext uri="{FF2B5EF4-FFF2-40B4-BE49-F238E27FC236}">
              <a16:creationId xmlns="" xmlns:a16="http://schemas.microsoft.com/office/drawing/2014/main" id="{00000000-0008-0000-6600-000004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oneCellAnchor>
    <xdr:from>
      <xdr:col>0</xdr:col>
      <xdr:colOff>1290357</xdr:colOff>
      <xdr:row>0</xdr:row>
      <xdr:rowOff>171338</xdr:rowOff>
    </xdr:from>
    <xdr:ext cx="1066800" cy="1059480"/>
    <xdr:pic>
      <xdr:nvPicPr>
        <xdr:cNvPr id="5" name="4 Imagen">
          <a:extLst>
            <a:ext uri="{FF2B5EF4-FFF2-40B4-BE49-F238E27FC236}">
              <a16:creationId xmlns="" xmlns:a16="http://schemas.microsoft.com/office/drawing/2014/main" id="{00000000-0008-0000-6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6" name="Picture 5">
          <a:extLst>
            <a:ext uri="{FF2B5EF4-FFF2-40B4-BE49-F238E27FC236}">
              <a16:creationId xmlns="" xmlns:a16="http://schemas.microsoft.com/office/drawing/2014/main" id="{00000000-0008-0000-6600-000006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428625</xdr:colOff>
      <xdr:row>0</xdr:row>
      <xdr:rowOff>170995</xdr:rowOff>
    </xdr:from>
    <xdr:ext cx="1228725" cy="629587"/>
    <xdr:pic>
      <xdr:nvPicPr>
        <xdr:cNvPr id="2" name="3 Imagen">
          <a:extLst>
            <a:ext uri="{FF2B5EF4-FFF2-40B4-BE49-F238E27FC236}">
              <a16:creationId xmlns="" xmlns:a16="http://schemas.microsoft.com/office/drawing/2014/main" id="{00000000-0008-0000-6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05300" y="170995"/>
          <a:ext cx="1228725" cy="629587"/>
        </a:xfrm>
        <a:prstGeom prst="rect">
          <a:avLst/>
        </a:prstGeom>
      </xdr:spPr>
    </xdr:pic>
    <xdr:clientData/>
  </xdr:oneCellAnchor>
  <xdr:oneCellAnchor>
    <xdr:from>
      <xdr:col>0</xdr:col>
      <xdr:colOff>607359</xdr:colOff>
      <xdr:row>0</xdr:row>
      <xdr:rowOff>122157</xdr:rowOff>
    </xdr:from>
    <xdr:ext cx="630891" cy="626562"/>
    <xdr:pic>
      <xdr:nvPicPr>
        <xdr:cNvPr id="3" name="4 Imagen">
          <a:extLst>
            <a:ext uri="{FF2B5EF4-FFF2-40B4-BE49-F238E27FC236}">
              <a16:creationId xmlns="" xmlns:a16="http://schemas.microsoft.com/office/drawing/2014/main" id="{00000000-0008-0000-6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359" y="122157"/>
          <a:ext cx="630891" cy="626562"/>
        </a:xfrm>
        <a:prstGeom prst="rect">
          <a:avLst/>
        </a:prstGeom>
      </xdr:spPr>
    </xdr:pic>
    <xdr:clientData/>
  </xdr:oneCellAnchor>
  <xdr:twoCellAnchor>
    <xdr:from>
      <xdr:col>0</xdr:col>
      <xdr:colOff>0</xdr:colOff>
      <xdr:row>0</xdr:row>
      <xdr:rowOff>0</xdr:rowOff>
    </xdr:from>
    <xdr:to>
      <xdr:col>0</xdr:col>
      <xdr:colOff>504265</xdr:colOff>
      <xdr:row>7</xdr:row>
      <xdr:rowOff>0</xdr:rowOff>
    </xdr:to>
    <xdr:pic>
      <xdr:nvPicPr>
        <xdr:cNvPr id="4" name="Picture 3">
          <a:extLst>
            <a:ext uri="{FF2B5EF4-FFF2-40B4-BE49-F238E27FC236}">
              <a16:creationId xmlns="" xmlns:a16="http://schemas.microsoft.com/office/drawing/2014/main" id="{00000000-0008-0000-6500-000004000000}"/>
            </a:ext>
          </a:extLst>
        </xdr:cNvPr>
        <xdr:cNvPicPr/>
      </xdr:nvPicPr>
      <xdr:blipFill>
        <a:blip xmlns:r="http://schemas.openxmlformats.org/officeDocument/2006/relationships" r:embed="rId3" cstate="print"/>
        <a:stretch>
          <a:fillRect/>
        </a:stretch>
      </xdr:blipFill>
      <xdr:spPr>
        <a:xfrm>
          <a:off x="0" y="0"/>
          <a:ext cx="504265" cy="14859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7058025</xdr:colOff>
      <xdr:row>1</xdr:row>
      <xdr:rowOff>176100</xdr:rowOff>
    </xdr:from>
    <xdr:ext cx="1773316" cy="908630"/>
    <xdr:pic>
      <xdr:nvPicPr>
        <xdr:cNvPr id="2" name="3 Imagen">
          <a:extLst>
            <a:ext uri="{FF2B5EF4-FFF2-40B4-BE49-F238E27FC236}">
              <a16:creationId xmlns="" xmlns:a16="http://schemas.microsoft.com/office/drawing/2014/main" id="{00000000-0008-0000-6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58025" y="366600"/>
          <a:ext cx="1773316" cy="908630"/>
        </a:xfrm>
        <a:prstGeom prst="rect">
          <a:avLst/>
        </a:prstGeom>
      </xdr:spPr>
    </xdr:pic>
    <xdr:clientData/>
  </xdr:oneCellAnchor>
  <xdr:oneCellAnchor>
    <xdr:from>
      <xdr:col>0</xdr:col>
      <xdr:colOff>1290357</xdr:colOff>
      <xdr:row>0</xdr:row>
      <xdr:rowOff>171338</xdr:rowOff>
    </xdr:from>
    <xdr:ext cx="1066800" cy="1059480"/>
    <xdr:pic>
      <xdr:nvPicPr>
        <xdr:cNvPr id="3" name="4 Imagen">
          <a:extLst>
            <a:ext uri="{FF2B5EF4-FFF2-40B4-BE49-F238E27FC236}">
              <a16:creationId xmlns="" xmlns:a16="http://schemas.microsoft.com/office/drawing/2014/main" id="{00000000-0008-0000-6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4" name="Picture 3">
          <a:extLst>
            <a:ext uri="{FF2B5EF4-FFF2-40B4-BE49-F238E27FC236}">
              <a16:creationId xmlns="" xmlns:a16="http://schemas.microsoft.com/office/drawing/2014/main" id="{00000000-0008-0000-6400-000004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523875</xdr:colOff>
      <xdr:row>0</xdr:row>
      <xdr:rowOff>170995</xdr:rowOff>
    </xdr:from>
    <xdr:ext cx="1304925" cy="668631"/>
    <xdr:pic>
      <xdr:nvPicPr>
        <xdr:cNvPr id="2" name="3 Imagen">
          <a:extLst>
            <a:ext uri="{FF2B5EF4-FFF2-40B4-BE49-F238E27FC236}">
              <a16:creationId xmlns="" xmlns:a16="http://schemas.microsoft.com/office/drawing/2014/main" id="{00000000-0008-0000-6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0550" y="170995"/>
          <a:ext cx="1304925" cy="668631"/>
        </a:xfrm>
        <a:prstGeom prst="rect">
          <a:avLst/>
        </a:prstGeom>
      </xdr:spPr>
    </xdr:pic>
    <xdr:clientData/>
  </xdr:oneCellAnchor>
  <xdr:oneCellAnchor>
    <xdr:from>
      <xdr:col>0</xdr:col>
      <xdr:colOff>569259</xdr:colOff>
      <xdr:row>0</xdr:row>
      <xdr:rowOff>36432</xdr:rowOff>
    </xdr:from>
    <xdr:ext cx="740172" cy="735093"/>
    <xdr:pic>
      <xdr:nvPicPr>
        <xdr:cNvPr id="3" name="4 Imagen">
          <a:extLst>
            <a:ext uri="{FF2B5EF4-FFF2-40B4-BE49-F238E27FC236}">
              <a16:creationId xmlns="" xmlns:a16="http://schemas.microsoft.com/office/drawing/2014/main" id="{00000000-0008-0000-6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9259" y="36432"/>
          <a:ext cx="740172" cy="735093"/>
        </a:xfrm>
        <a:prstGeom prst="rect">
          <a:avLst/>
        </a:prstGeom>
      </xdr:spPr>
    </xdr:pic>
    <xdr:clientData/>
  </xdr:oneCellAnchor>
  <xdr:twoCellAnchor>
    <xdr:from>
      <xdr:col>0</xdr:col>
      <xdr:colOff>0</xdr:colOff>
      <xdr:row>0</xdr:row>
      <xdr:rowOff>0</xdr:rowOff>
    </xdr:from>
    <xdr:to>
      <xdr:col>0</xdr:col>
      <xdr:colOff>504265</xdr:colOff>
      <xdr:row>7</xdr:row>
      <xdr:rowOff>0</xdr:rowOff>
    </xdr:to>
    <xdr:pic>
      <xdr:nvPicPr>
        <xdr:cNvPr id="4" name="Picture 3">
          <a:extLst>
            <a:ext uri="{FF2B5EF4-FFF2-40B4-BE49-F238E27FC236}">
              <a16:creationId xmlns="" xmlns:a16="http://schemas.microsoft.com/office/drawing/2014/main" id="{00000000-0008-0000-6300-000004000000}"/>
            </a:ext>
          </a:extLst>
        </xdr:cNvPr>
        <xdr:cNvPicPr/>
      </xdr:nvPicPr>
      <xdr:blipFill>
        <a:blip xmlns:r="http://schemas.openxmlformats.org/officeDocument/2006/relationships" r:embed="rId3" cstate="print"/>
        <a:stretch>
          <a:fillRect/>
        </a:stretch>
      </xdr:blipFill>
      <xdr:spPr>
        <a:xfrm>
          <a:off x="0" y="0"/>
          <a:ext cx="504265" cy="14573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3</xdr:col>
      <xdr:colOff>900308</xdr:colOff>
      <xdr:row>1</xdr:row>
      <xdr:rowOff>139882</xdr:rowOff>
    </xdr:from>
    <xdr:ext cx="1773316" cy="908630"/>
    <xdr:pic>
      <xdr:nvPicPr>
        <xdr:cNvPr id="2" name="3 Imagen">
          <a:extLst>
            <a:ext uri="{FF2B5EF4-FFF2-40B4-BE49-F238E27FC236}">
              <a16:creationId xmlns="" xmlns:a16="http://schemas.microsoft.com/office/drawing/2014/main" id="{00000000-0008-0000-6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6952" y="335601"/>
          <a:ext cx="1773316" cy="908630"/>
        </a:xfrm>
        <a:prstGeom prst="rect">
          <a:avLst/>
        </a:prstGeom>
      </xdr:spPr>
    </xdr:pic>
    <xdr:clientData/>
  </xdr:oneCellAnchor>
  <xdr:oneCellAnchor>
    <xdr:from>
      <xdr:col>0</xdr:col>
      <xdr:colOff>1290357</xdr:colOff>
      <xdr:row>0</xdr:row>
      <xdr:rowOff>171338</xdr:rowOff>
    </xdr:from>
    <xdr:ext cx="1066800" cy="1059480"/>
    <xdr:pic>
      <xdr:nvPicPr>
        <xdr:cNvPr id="3" name="4 Imagen">
          <a:extLst>
            <a:ext uri="{FF2B5EF4-FFF2-40B4-BE49-F238E27FC236}">
              <a16:creationId xmlns="" xmlns:a16="http://schemas.microsoft.com/office/drawing/2014/main" id="{00000000-0008-0000-6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4" name="Picture 3">
          <a:extLst>
            <a:ext uri="{FF2B5EF4-FFF2-40B4-BE49-F238E27FC236}">
              <a16:creationId xmlns="" xmlns:a16="http://schemas.microsoft.com/office/drawing/2014/main" id="{00000000-0008-0000-6200-000004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oneCellAnchor>
    <xdr:from>
      <xdr:col>0</xdr:col>
      <xdr:colOff>1290357</xdr:colOff>
      <xdr:row>0</xdr:row>
      <xdr:rowOff>171338</xdr:rowOff>
    </xdr:from>
    <xdr:ext cx="1066800" cy="1059480"/>
    <xdr:pic>
      <xdr:nvPicPr>
        <xdr:cNvPr id="5" name="4 Imagen">
          <a:extLst>
            <a:ext uri="{FF2B5EF4-FFF2-40B4-BE49-F238E27FC236}">
              <a16:creationId xmlns="" xmlns:a16="http://schemas.microsoft.com/office/drawing/2014/main" id="{00000000-0008-0000-6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6" name="Picture 5">
          <a:extLst>
            <a:ext uri="{FF2B5EF4-FFF2-40B4-BE49-F238E27FC236}">
              <a16:creationId xmlns="" xmlns:a16="http://schemas.microsoft.com/office/drawing/2014/main" id="{00000000-0008-0000-6200-000006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9</xdr:col>
      <xdr:colOff>1234083</xdr:colOff>
      <xdr:row>1</xdr:row>
      <xdr:rowOff>4652</xdr:rowOff>
    </xdr:from>
    <xdr:ext cx="1773316" cy="908630"/>
    <xdr:pic>
      <xdr:nvPicPr>
        <xdr:cNvPr id="2" name="3 Imagen">
          <a:extLst>
            <a:ext uri="{FF2B5EF4-FFF2-40B4-BE49-F238E27FC236}">
              <a16:creationId xmlns:a16="http://schemas.microsoft.com/office/drawing/2014/main" xmlns="" id="{00000000-0008-0000-6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74608" y="195152"/>
          <a:ext cx="1773316" cy="908630"/>
        </a:xfrm>
        <a:prstGeom prst="rect">
          <a:avLst/>
        </a:prstGeom>
      </xdr:spPr>
    </xdr:pic>
    <xdr:clientData/>
  </xdr:oneCellAnchor>
  <xdr:oneCellAnchor>
    <xdr:from>
      <xdr:col>0</xdr:col>
      <xdr:colOff>1611826</xdr:colOff>
      <xdr:row>0</xdr:row>
      <xdr:rowOff>171338</xdr:rowOff>
    </xdr:from>
    <xdr:ext cx="1066800" cy="1059480"/>
    <xdr:pic>
      <xdr:nvPicPr>
        <xdr:cNvPr id="3" name="4 Imagen">
          <a:extLst>
            <a:ext uri="{FF2B5EF4-FFF2-40B4-BE49-F238E27FC236}">
              <a16:creationId xmlns:a16="http://schemas.microsoft.com/office/drawing/2014/main" xmlns="" id="{00000000-0008-0000-6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1826"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4" name="Picture 3">
          <a:extLst>
            <a:ext uri="{FF2B5EF4-FFF2-40B4-BE49-F238E27FC236}">
              <a16:creationId xmlns:a16="http://schemas.microsoft.com/office/drawing/2014/main" xmlns="" id="{00000000-0008-0000-6100-000004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twoCellAnchor>
    <xdr:from>
      <xdr:col>0</xdr:col>
      <xdr:colOff>0</xdr:colOff>
      <xdr:row>0</xdr:row>
      <xdr:rowOff>0</xdr:rowOff>
    </xdr:from>
    <xdr:to>
      <xdr:col>0</xdr:col>
      <xdr:colOff>752475</xdr:colOff>
      <xdr:row>7</xdr:row>
      <xdr:rowOff>152399</xdr:rowOff>
    </xdr:to>
    <xdr:pic>
      <xdr:nvPicPr>
        <xdr:cNvPr id="5" name="Picture 5">
          <a:extLst>
            <a:ext uri="{FF2B5EF4-FFF2-40B4-BE49-F238E27FC236}">
              <a16:creationId xmlns:a16="http://schemas.microsoft.com/office/drawing/2014/main" xmlns="" id="{00000000-0008-0000-6100-000006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6</xdr:col>
      <xdr:colOff>939800</xdr:colOff>
      <xdr:row>1</xdr:row>
      <xdr:rowOff>168761</xdr:rowOff>
    </xdr:from>
    <xdr:ext cx="1773316" cy="908630"/>
    <xdr:pic>
      <xdr:nvPicPr>
        <xdr:cNvPr id="2" name="3 Imagen">
          <a:extLst>
            <a:ext uri="{FF2B5EF4-FFF2-40B4-BE49-F238E27FC236}">
              <a16:creationId xmlns="" xmlns:a16="http://schemas.microsoft.com/office/drawing/2014/main" id="{00000000-0008-0000-6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94050" y="359261"/>
          <a:ext cx="1773316" cy="908630"/>
        </a:xfrm>
        <a:prstGeom prst="rect">
          <a:avLst/>
        </a:prstGeom>
      </xdr:spPr>
    </xdr:pic>
    <xdr:clientData/>
  </xdr:oneCellAnchor>
  <xdr:oneCellAnchor>
    <xdr:from>
      <xdr:col>0</xdr:col>
      <xdr:colOff>1290357</xdr:colOff>
      <xdr:row>0</xdr:row>
      <xdr:rowOff>171338</xdr:rowOff>
    </xdr:from>
    <xdr:ext cx="1066800" cy="1059480"/>
    <xdr:pic>
      <xdr:nvPicPr>
        <xdr:cNvPr id="3" name="4 Imagen">
          <a:extLst>
            <a:ext uri="{FF2B5EF4-FFF2-40B4-BE49-F238E27FC236}">
              <a16:creationId xmlns="" xmlns:a16="http://schemas.microsoft.com/office/drawing/2014/main" id="{00000000-0008-0000-6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4" name="Picture 3">
          <a:extLst>
            <a:ext uri="{FF2B5EF4-FFF2-40B4-BE49-F238E27FC236}">
              <a16:creationId xmlns="" xmlns:a16="http://schemas.microsoft.com/office/drawing/2014/main" id="{00000000-0008-0000-6000-000004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oneCellAnchor>
    <xdr:from>
      <xdr:col>0</xdr:col>
      <xdr:colOff>1290357</xdr:colOff>
      <xdr:row>0</xdr:row>
      <xdr:rowOff>171338</xdr:rowOff>
    </xdr:from>
    <xdr:ext cx="1066800" cy="1059480"/>
    <xdr:pic>
      <xdr:nvPicPr>
        <xdr:cNvPr id="5" name="4 Imagen">
          <a:extLst>
            <a:ext uri="{FF2B5EF4-FFF2-40B4-BE49-F238E27FC236}">
              <a16:creationId xmlns="" xmlns:a16="http://schemas.microsoft.com/office/drawing/2014/main" id="{00000000-0008-0000-6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6" name="Picture 5">
          <a:extLst>
            <a:ext uri="{FF2B5EF4-FFF2-40B4-BE49-F238E27FC236}">
              <a16:creationId xmlns="" xmlns:a16="http://schemas.microsoft.com/office/drawing/2014/main" id="{00000000-0008-0000-6000-000006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7048500</xdr:colOff>
      <xdr:row>1</xdr:row>
      <xdr:rowOff>176100</xdr:rowOff>
    </xdr:from>
    <xdr:ext cx="1773316" cy="908630"/>
    <xdr:pic>
      <xdr:nvPicPr>
        <xdr:cNvPr id="2" name="3 Imagen">
          <a:extLst>
            <a:ext uri="{FF2B5EF4-FFF2-40B4-BE49-F238E27FC236}">
              <a16:creationId xmlns="" xmlns:a16="http://schemas.microsoft.com/office/drawing/2014/main" id="{00000000-0008-0000-5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8350" y="366600"/>
          <a:ext cx="1773316" cy="908630"/>
        </a:xfrm>
        <a:prstGeom prst="rect">
          <a:avLst/>
        </a:prstGeom>
      </xdr:spPr>
    </xdr:pic>
    <xdr:clientData/>
  </xdr:oneCellAnchor>
  <xdr:oneCellAnchor>
    <xdr:from>
      <xdr:col>0</xdr:col>
      <xdr:colOff>1290357</xdr:colOff>
      <xdr:row>0</xdr:row>
      <xdr:rowOff>171338</xdr:rowOff>
    </xdr:from>
    <xdr:ext cx="1066800" cy="1059480"/>
    <xdr:pic>
      <xdr:nvPicPr>
        <xdr:cNvPr id="3" name="4 Imagen">
          <a:extLst>
            <a:ext uri="{FF2B5EF4-FFF2-40B4-BE49-F238E27FC236}">
              <a16:creationId xmlns="" xmlns:a16="http://schemas.microsoft.com/office/drawing/2014/main" id="{00000000-0008-0000-5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4" name="Picture 3">
          <a:extLst>
            <a:ext uri="{FF2B5EF4-FFF2-40B4-BE49-F238E27FC236}">
              <a16:creationId xmlns="" xmlns:a16="http://schemas.microsoft.com/office/drawing/2014/main" id="{00000000-0008-0000-5E00-000004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228600</xdr:colOff>
      <xdr:row>2</xdr:row>
      <xdr:rowOff>29240</xdr:rowOff>
    </xdr:from>
    <xdr:ext cx="1057275" cy="541738"/>
    <xdr:pic>
      <xdr:nvPicPr>
        <xdr:cNvPr id="2" name="3 Imagen">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6275" y="486440"/>
          <a:ext cx="1057275" cy="541738"/>
        </a:xfrm>
        <a:prstGeom prst="rect">
          <a:avLst/>
        </a:prstGeom>
      </xdr:spPr>
    </xdr:pic>
    <xdr:clientData/>
  </xdr:oneCellAnchor>
  <xdr:oneCellAnchor>
    <xdr:from>
      <xdr:col>0</xdr:col>
      <xdr:colOff>597834</xdr:colOff>
      <xdr:row>1</xdr:row>
      <xdr:rowOff>265032</xdr:rowOff>
    </xdr:from>
    <xdr:ext cx="688041" cy="683320"/>
    <xdr:pic>
      <xdr:nvPicPr>
        <xdr:cNvPr id="3" name="4 Imagen">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7834" y="455532"/>
          <a:ext cx="688041" cy="683320"/>
        </a:xfrm>
        <a:prstGeom prst="rect">
          <a:avLst/>
        </a:prstGeom>
      </xdr:spPr>
    </xdr:pic>
    <xdr:clientData/>
  </xdr:oneCellAnchor>
  <xdr:twoCellAnchor>
    <xdr:from>
      <xdr:col>0</xdr:col>
      <xdr:colOff>0</xdr:colOff>
      <xdr:row>0</xdr:row>
      <xdr:rowOff>0</xdr:rowOff>
    </xdr:from>
    <xdr:to>
      <xdr:col>0</xdr:col>
      <xdr:colOff>504265</xdr:colOff>
      <xdr:row>7</xdr:row>
      <xdr:rowOff>33617</xdr:rowOff>
    </xdr:to>
    <xdr:pic>
      <xdr:nvPicPr>
        <xdr:cNvPr id="4" name="Picture 3">
          <a:extLst>
            <a:ext uri="{FF2B5EF4-FFF2-40B4-BE49-F238E27FC236}">
              <a16:creationId xmlns=""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504265" cy="149094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3</xdr:col>
      <xdr:colOff>1025770</xdr:colOff>
      <xdr:row>1</xdr:row>
      <xdr:rowOff>172668</xdr:rowOff>
    </xdr:from>
    <xdr:ext cx="1773316" cy="908630"/>
    <xdr:pic>
      <xdr:nvPicPr>
        <xdr:cNvPr id="2" name="3 Imagen">
          <a:extLst>
            <a:ext uri="{FF2B5EF4-FFF2-40B4-BE49-F238E27FC236}">
              <a16:creationId xmlns="" xmlns:a16="http://schemas.microsoft.com/office/drawing/2014/main" id="{00000000-0008-0000-5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1820" y="363168"/>
          <a:ext cx="1773316" cy="908630"/>
        </a:xfrm>
        <a:prstGeom prst="rect">
          <a:avLst/>
        </a:prstGeom>
      </xdr:spPr>
    </xdr:pic>
    <xdr:clientData/>
  </xdr:oneCellAnchor>
  <xdr:oneCellAnchor>
    <xdr:from>
      <xdr:col>0</xdr:col>
      <xdr:colOff>1290357</xdr:colOff>
      <xdr:row>0</xdr:row>
      <xdr:rowOff>171338</xdr:rowOff>
    </xdr:from>
    <xdr:ext cx="1066800" cy="1059480"/>
    <xdr:pic>
      <xdr:nvPicPr>
        <xdr:cNvPr id="3" name="4 Imagen">
          <a:extLst>
            <a:ext uri="{FF2B5EF4-FFF2-40B4-BE49-F238E27FC236}">
              <a16:creationId xmlns="" xmlns:a16="http://schemas.microsoft.com/office/drawing/2014/main" id="{00000000-0008-0000-5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4" name="Picture 3">
          <a:extLst>
            <a:ext uri="{FF2B5EF4-FFF2-40B4-BE49-F238E27FC236}">
              <a16:creationId xmlns="" xmlns:a16="http://schemas.microsoft.com/office/drawing/2014/main" id="{00000000-0008-0000-5D00-000004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oneCellAnchor>
    <xdr:from>
      <xdr:col>0</xdr:col>
      <xdr:colOff>1290357</xdr:colOff>
      <xdr:row>0</xdr:row>
      <xdr:rowOff>171338</xdr:rowOff>
    </xdr:from>
    <xdr:ext cx="1066800" cy="1059480"/>
    <xdr:pic>
      <xdr:nvPicPr>
        <xdr:cNvPr id="5" name="4 Imagen">
          <a:extLst>
            <a:ext uri="{FF2B5EF4-FFF2-40B4-BE49-F238E27FC236}">
              <a16:creationId xmlns="" xmlns:a16="http://schemas.microsoft.com/office/drawing/2014/main" id="{00000000-0008-0000-5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6" name="Picture 5">
          <a:extLst>
            <a:ext uri="{FF2B5EF4-FFF2-40B4-BE49-F238E27FC236}">
              <a16:creationId xmlns="" xmlns:a16="http://schemas.microsoft.com/office/drawing/2014/main" id="{00000000-0008-0000-5D00-000006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756396</xdr:colOff>
      <xdr:row>1</xdr:row>
      <xdr:rowOff>157610</xdr:rowOff>
    </xdr:from>
    <xdr:ext cx="1773316" cy="908630"/>
    <xdr:pic>
      <xdr:nvPicPr>
        <xdr:cNvPr id="2" name="3 Imagen">
          <a:extLst>
            <a:ext uri="{FF2B5EF4-FFF2-40B4-BE49-F238E27FC236}">
              <a16:creationId xmlns="" xmlns:a16="http://schemas.microsoft.com/office/drawing/2014/main" id="{00000000-0008-0000-5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04946" y="348110"/>
          <a:ext cx="1773316" cy="908630"/>
        </a:xfrm>
        <a:prstGeom prst="rect">
          <a:avLst/>
        </a:prstGeom>
      </xdr:spPr>
    </xdr:pic>
    <xdr:clientData/>
  </xdr:oneCellAnchor>
  <xdr:oneCellAnchor>
    <xdr:from>
      <xdr:col>0</xdr:col>
      <xdr:colOff>1290357</xdr:colOff>
      <xdr:row>0</xdr:row>
      <xdr:rowOff>171338</xdr:rowOff>
    </xdr:from>
    <xdr:ext cx="1066800" cy="1059480"/>
    <xdr:pic>
      <xdr:nvPicPr>
        <xdr:cNvPr id="3" name="4 Imagen">
          <a:extLst>
            <a:ext uri="{FF2B5EF4-FFF2-40B4-BE49-F238E27FC236}">
              <a16:creationId xmlns="" xmlns:a16="http://schemas.microsoft.com/office/drawing/2014/main" id="{00000000-0008-0000-5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4" name="Picture 3">
          <a:extLst>
            <a:ext uri="{FF2B5EF4-FFF2-40B4-BE49-F238E27FC236}">
              <a16:creationId xmlns="" xmlns:a16="http://schemas.microsoft.com/office/drawing/2014/main" id="{00000000-0008-0000-5C00-000004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2</xdr:col>
      <xdr:colOff>1306843</xdr:colOff>
      <xdr:row>0</xdr:row>
      <xdr:rowOff>182474</xdr:rowOff>
    </xdr:from>
    <xdr:ext cx="1773316" cy="908630"/>
    <xdr:pic>
      <xdr:nvPicPr>
        <xdr:cNvPr id="2" name="3 Imagen">
          <a:extLst>
            <a:ext uri="{FF2B5EF4-FFF2-40B4-BE49-F238E27FC236}">
              <a16:creationId xmlns="" xmlns:a16="http://schemas.microsoft.com/office/drawing/2014/main" id="{00000000-0008-0000-5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918" y="182474"/>
          <a:ext cx="1773316" cy="908630"/>
        </a:xfrm>
        <a:prstGeom prst="rect">
          <a:avLst/>
        </a:prstGeom>
      </xdr:spPr>
    </xdr:pic>
    <xdr:clientData/>
  </xdr:oneCellAnchor>
  <xdr:oneCellAnchor>
    <xdr:from>
      <xdr:col>0</xdr:col>
      <xdr:colOff>1290357</xdr:colOff>
      <xdr:row>0</xdr:row>
      <xdr:rowOff>171338</xdr:rowOff>
    </xdr:from>
    <xdr:ext cx="1066800" cy="1059480"/>
    <xdr:pic>
      <xdr:nvPicPr>
        <xdr:cNvPr id="3" name="4 Imagen">
          <a:extLst>
            <a:ext uri="{FF2B5EF4-FFF2-40B4-BE49-F238E27FC236}">
              <a16:creationId xmlns="" xmlns:a16="http://schemas.microsoft.com/office/drawing/2014/main" id="{00000000-0008-0000-5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4" name="Picture 3">
          <a:extLst>
            <a:ext uri="{FF2B5EF4-FFF2-40B4-BE49-F238E27FC236}">
              <a16:creationId xmlns="" xmlns:a16="http://schemas.microsoft.com/office/drawing/2014/main" id="{00000000-0008-0000-5B00-000004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oneCellAnchor>
    <xdr:from>
      <xdr:col>0</xdr:col>
      <xdr:colOff>1290357</xdr:colOff>
      <xdr:row>0</xdr:row>
      <xdr:rowOff>171338</xdr:rowOff>
    </xdr:from>
    <xdr:ext cx="1066800" cy="1059480"/>
    <xdr:pic>
      <xdr:nvPicPr>
        <xdr:cNvPr id="5" name="4 Imagen">
          <a:extLst>
            <a:ext uri="{FF2B5EF4-FFF2-40B4-BE49-F238E27FC236}">
              <a16:creationId xmlns="" xmlns:a16="http://schemas.microsoft.com/office/drawing/2014/main" id="{00000000-0008-0000-5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6" name="Picture 5">
          <a:extLst>
            <a:ext uri="{FF2B5EF4-FFF2-40B4-BE49-F238E27FC236}">
              <a16:creationId xmlns="" xmlns:a16="http://schemas.microsoft.com/office/drawing/2014/main" id="{00000000-0008-0000-5B00-000006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6</xdr:col>
      <xdr:colOff>650150</xdr:colOff>
      <xdr:row>1</xdr:row>
      <xdr:rowOff>71142</xdr:rowOff>
    </xdr:from>
    <xdr:ext cx="1773316" cy="908630"/>
    <xdr:pic>
      <xdr:nvPicPr>
        <xdr:cNvPr id="2" name="3 Imagen">
          <a:extLst>
            <a:ext uri="{FF2B5EF4-FFF2-40B4-BE49-F238E27FC236}">
              <a16:creationId xmlns="" xmlns:a16="http://schemas.microsoft.com/office/drawing/2014/main" id="{00000000-0008-0000-5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13875" y="261642"/>
          <a:ext cx="1773316" cy="908630"/>
        </a:xfrm>
        <a:prstGeom prst="rect">
          <a:avLst/>
        </a:prstGeom>
      </xdr:spPr>
    </xdr:pic>
    <xdr:clientData/>
  </xdr:oneCellAnchor>
  <xdr:oneCellAnchor>
    <xdr:from>
      <xdr:col>0</xdr:col>
      <xdr:colOff>2366558</xdr:colOff>
      <xdr:row>0</xdr:row>
      <xdr:rowOff>72377</xdr:rowOff>
    </xdr:from>
    <xdr:ext cx="1066800" cy="1059480"/>
    <xdr:pic>
      <xdr:nvPicPr>
        <xdr:cNvPr id="3" name="4 Imagen">
          <a:extLst>
            <a:ext uri="{FF2B5EF4-FFF2-40B4-BE49-F238E27FC236}">
              <a16:creationId xmlns="" xmlns:a16="http://schemas.microsoft.com/office/drawing/2014/main" id="{00000000-0008-0000-5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66558" y="72377"/>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4" name="Picture 3">
          <a:extLst>
            <a:ext uri="{FF2B5EF4-FFF2-40B4-BE49-F238E27FC236}">
              <a16:creationId xmlns="" xmlns:a16="http://schemas.microsoft.com/office/drawing/2014/main" id="{00000000-0008-0000-5A00-000004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twoCellAnchor>
    <xdr:from>
      <xdr:col>0</xdr:col>
      <xdr:colOff>0</xdr:colOff>
      <xdr:row>0</xdr:row>
      <xdr:rowOff>0</xdr:rowOff>
    </xdr:from>
    <xdr:to>
      <xdr:col>0</xdr:col>
      <xdr:colOff>752475</xdr:colOff>
      <xdr:row>7</xdr:row>
      <xdr:rowOff>152399</xdr:rowOff>
    </xdr:to>
    <xdr:pic>
      <xdr:nvPicPr>
        <xdr:cNvPr id="5" name="Picture 5">
          <a:extLst>
            <a:ext uri="{FF2B5EF4-FFF2-40B4-BE49-F238E27FC236}">
              <a16:creationId xmlns="" xmlns:a16="http://schemas.microsoft.com/office/drawing/2014/main" id="{00000000-0008-0000-5A00-000006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5</xdr:col>
      <xdr:colOff>1286493</xdr:colOff>
      <xdr:row>1</xdr:row>
      <xdr:rowOff>60069</xdr:rowOff>
    </xdr:from>
    <xdr:ext cx="1773316" cy="908630"/>
    <xdr:pic>
      <xdr:nvPicPr>
        <xdr:cNvPr id="2" name="3 Imagen">
          <a:extLst>
            <a:ext uri="{FF2B5EF4-FFF2-40B4-BE49-F238E27FC236}">
              <a16:creationId xmlns="" xmlns:a16="http://schemas.microsoft.com/office/drawing/2014/main" id="{00000000-0008-0000-5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07218" y="250569"/>
          <a:ext cx="1773316" cy="908630"/>
        </a:xfrm>
        <a:prstGeom prst="rect">
          <a:avLst/>
        </a:prstGeom>
      </xdr:spPr>
    </xdr:pic>
    <xdr:clientData/>
  </xdr:oneCellAnchor>
  <xdr:oneCellAnchor>
    <xdr:from>
      <xdr:col>0</xdr:col>
      <xdr:colOff>1290357</xdr:colOff>
      <xdr:row>0</xdr:row>
      <xdr:rowOff>171338</xdr:rowOff>
    </xdr:from>
    <xdr:ext cx="1066800" cy="1059480"/>
    <xdr:pic>
      <xdr:nvPicPr>
        <xdr:cNvPr id="3" name="4 Imagen">
          <a:extLst>
            <a:ext uri="{FF2B5EF4-FFF2-40B4-BE49-F238E27FC236}">
              <a16:creationId xmlns="" xmlns:a16="http://schemas.microsoft.com/office/drawing/2014/main" id="{00000000-0008-0000-5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4" name="Picture 3">
          <a:extLst>
            <a:ext uri="{FF2B5EF4-FFF2-40B4-BE49-F238E27FC236}">
              <a16:creationId xmlns="" xmlns:a16="http://schemas.microsoft.com/office/drawing/2014/main" id="{00000000-0008-0000-5900-000004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oneCellAnchor>
    <xdr:from>
      <xdr:col>0</xdr:col>
      <xdr:colOff>1290357</xdr:colOff>
      <xdr:row>0</xdr:row>
      <xdr:rowOff>171338</xdr:rowOff>
    </xdr:from>
    <xdr:ext cx="1066800" cy="1059480"/>
    <xdr:pic>
      <xdr:nvPicPr>
        <xdr:cNvPr id="5" name="4 Imagen">
          <a:extLst>
            <a:ext uri="{FF2B5EF4-FFF2-40B4-BE49-F238E27FC236}">
              <a16:creationId xmlns="" xmlns:a16="http://schemas.microsoft.com/office/drawing/2014/main" id="{00000000-0008-0000-5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6" name="Picture 5">
          <a:extLst>
            <a:ext uri="{FF2B5EF4-FFF2-40B4-BE49-F238E27FC236}">
              <a16:creationId xmlns="" xmlns:a16="http://schemas.microsoft.com/office/drawing/2014/main" id="{00000000-0008-0000-5900-000006000000}"/>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4257675</xdr:colOff>
      <xdr:row>0</xdr:row>
      <xdr:rowOff>181640</xdr:rowOff>
    </xdr:from>
    <xdr:ext cx="1676400" cy="858971"/>
    <xdr:pic>
      <xdr:nvPicPr>
        <xdr:cNvPr id="2" name="3 Imagen">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43575" y="181640"/>
          <a:ext cx="1676400" cy="858971"/>
        </a:xfrm>
        <a:prstGeom prst="rect">
          <a:avLst/>
        </a:prstGeom>
      </xdr:spPr>
    </xdr:pic>
    <xdr:clientData/>
  </xdr:oneCellAnchor>
  <xdr:oneCellAnchor>
    <xdr:from>
      <xdr:col>0</xdr:col>
      <xdr:colOff>1083609</xdr:colOff>
      <xdr:row>1</xdr:row>
      <xdr:rowOff>36431</xdr:rowOff>
    </xdr:from>
    <xdr:ext cx="935691" cy="929271"/>
    <xdr:pic>
      <xdr:nvPicPr>
        <xdr:cNvPr id="3" name="4 Imagen">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3609" y="226931"/>
          <a:ext cx="935691" cy="929271"/>
        </a:xfrm>
        <a:prstGeom prst="rect">
          <a:avLst/>
        </a:prstGeom>
      </xdr:spPr>
    </xdr:pic>
    <xdr:clientData/>
  </xdr:oneCellAnchor>
  <xdr:twoCellAnchor>
    <xdr:from>
      <xdr:col>0</xdr:col>
      <xdr:colOff>0</xdr:colOff>
      <xdr:row>0</xdr:row>
      <xdr:rowOff>0</xdr:rowOff>
    </xdr:from>
    <xdr:to>
      <xdr:col>0</xdr:col>
      <xdr:colOff>504265</xdr:colOff>
      <xdr:row>7</xdr:row>
      <xdr:rowOff>33617</xdr:rowOff>
    </xdr:to>
    <xdr:pic>
      <xdr:nvPicPr>
        <xdr:cNvPr id="4" name="Picture 3">
          <a:extLst>
            <a:ext uri="{FF2B5EF4-FFF2-40B4-BE49-F238E27FC236}">
              <a16:creationId xmlns=""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504265" cy="14909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313151</xdr:colOff>
      <xdr:row>1</xdr:row>
      <xdr:rowOff>152930</xdr:rowOff>
    </xdr:from>
    <xdr:ext cx="1773316" cy="908630"/>
    <xdr:pic>
      <xdr:nvPicPr>
        <xdr:cNvPr id="2" name="3 Imagen">
          <a:extLst>
            <a:ext uri="{FF2B5EF4-FFF2-40B4-BE49-F238E27FC236}">
              <a16:creationId xmlns="" xmlns:a16="http://schemas.microsoft.com/office/drawing/2014/main" id="{706A475E-D619-4B48-A7B0-BEBD6AEA4B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98596" y="348649"/>
          <a:ext cx="1773316" cy="90863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3" name="Picture 3">
          <a:extLst>
            <a:ext uri="{FF2B5EF4-FFF2-40B4-BE49-F238E27FC236}">
              <a16:creationId xmlns="" xmlns:a16="http://schemas.microsoft.com/office/drawing/2014/main" id="{E3F6BE5C-DCFB-41DA-A119-27BF095B0370}"/>
            </a:ext>
          </a:extLst>
        </xdr:cNvPr>
        <xdr:cNvPicPr/>
      </xdr:nvPicPr>
      <xdr:blipFill>
        <a:blip xmlns:r="http://schemas.openxmlformats.org/officeDocument/2006/relationships" r:embed="rId2" cstate="print"/>
        <a:stretch>
          <a:fillRect/>
        </a:stretch>
      </xdr:blipFill>
      <xdr:spPr>
        <a:xfrm>
          <a:off x="0" y="0"/>
          <a:ext cx="752475" cy="1609724"/>
        </a:xfrm>
        <a:prstGeom prst="rect">
          <a:avLst/>
        </a:prstGeom>
      </xdr:spPr>
    </xdr:pic>
    <xdr:clientData/>
  </xdr:twoCellAnchor>
  <xdr:oneCellAnchor>
    <xdr:from>
      <xdr:col>0</xdr:col>
      <xdr:colOff>1473028</xdr:colOff>
      <xdr:row>0</xdr:row>
      <xdr:rowOff>184387</xdr:rowOff>
    </xdr:from>
    <xdr:ext cx="1066800" cy="1059480"/>
    <xdr:pic>
      <xdr:nvPicPr>
        <xdr:cNvPr id="4" name="4 Imagen">
          <a:extLst>
            <a:ext uri="{FF2B5EF4-FFF2-40B4-BE49-F238E27FC236}">
              <a16:creationId xmlns="" xmlns:a16="http://schemas.microsoft.com/office/drawing/2014/main" id="{48A06E09-647E-4DB3-BFF6-BBD79410F87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73028" y="184387"/>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5" name="Picture 5">
          <a:extLst>
            <a:ext uri="{FF2B5EF4-FFF2-40B4-BE49-F238E27FC236}">
              <a16:creationId xmlns="" xmlns:a16="http://schemas.microsoft.com/office/drawing/2014/main" id="{E0769F8A-60FA-4F87-A487-28B81F8DFD9C}"/>
            </a:ext>
          </a:extLst>
        </xdr:cNvPr>
        <xdr:cNvPicPr/>
      </xdr:nvPicPr>
      <xdr:blipFill>
        <a:blip xmlns:r="http://schemas.openxmlformats.org/officeDocument/2006/relationships" r:embed="rId2" cstate="print"/>
        <a:stretch>
          <a:fillRect/>
        </a:stretch>
      </xdr:blipFill>
      <xdr:spPr>
        <a:xfrm>
          <a:off x="0" y="0"/>
          <a:ext cx="752475" cy="16097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4</xdr:col>
      <xdr:colOff>365343</xdr:colOff>
      <xdr:row>1</xdr:row>
      <xdr:rowOff>179026</xdr:rowOff>
    </xdr:from>
    <xdr:ext cx="1773316" cy="908630"/>
    <xdr:pic>
      <xdr:nvPicPr>
        <xdr:cNvPr id="2" name="3 Imagen">
          <a:extLst>
            <a:ext uri="{FF2B5EF4-FFF2-40B4-BE49-F238E27FC236}">
              <a16:creationId xmlns="" xmlns:a16="http://schemas.microsoft.com/office/drawing/2014/main" id="{706A475E-D619-4B48-A7B0-BEBD6AEA4B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59555" y="374745"/>
          <a:ext cx="1773316" cy="90863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3" name="Picture 3">
          <a:extLst>
            <a:ext uri="{FF2B5EF4-FFF2-40B4-BE49-F238E27FC236}">
              <a16:creationId xmlns="" xmlns:a16="http://schemas.microsoft.com/office/drawing/2014/main" id="{E3F6BE5C-DCFB-41DA-A119-27BF095B0370}"/>
            </a:ext>
          </a:extLst>
        </xdr:cNvPr>
        <xdr:cNvPicPr/>
      </xdr:nvPicPr>
      <xdr:blipFill>
        <a:blip xmlns:r="http://schemas.openxmlformats.org/officeDocument/2006/relationships" r:embed="rId2" cstate="print"/>
        <a:stretch>
          <a:fillRect/>
        </a:stretch>
      </xdr:blipFill>
      <xdr:spPr>
        <a:xfrm>
          <a:off x="0" y="0"/>
          <a:ext cx="752475" cy="1609724"/>
        </a:xfrm>
        <a:prstGeom prst="rect">
          <a:avLst/>
        </a:prstGeom>
      </xdr:spPr>
    </xdr:pic>
    <xdr:clientData/>
  </xdr:twoCellAnchor>
  <xdr:oneCellAnchor>
    <xdr:from>
      <xdr:col>0</xdr:col>
      <xdr:colOff>1616556</xdr:colOff>
      <xdr:row>1</xdr:row>
      <xdr:rowOff>106099</xdr:rowOff>
    </xdr:from>
    <xdr:ext cx="1066800" cy="1059480"/>
    <xdr:pic>
      <xdr:nvPicPr>
        <xdr:cNvPr id="4" name="4 Imagen">
          <a:extLst>
            <a:ext uri="{FF2B5EF4-FFF2-40B4-BE49-F238E27FC236}">
              <a16:creationId xmlns="" xmlns:a16="http://schemas.microsoft.com/office/drawing/2014/main" id="{48A06E09-647E-4DB3-BFF6-BBD79410F87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16556" y="30181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5" name="Picture 5">
          <a:extLst>
            <a:ext uri="{FF2B5EF4-FFF2-40B4-BE49-F238E27FC236}">
              <a16:creationId xmlns="" xmlns:a16="http://schemas.microsoft.com/office/drawing/2014/main" id="{E0769F8A-60FA-4F87-A487-28B81F8DFD9C}"/>
            </a:ext>
          </a:extLst>
        </xdr:cNvPr>
        <xdr:cNvPicPr/>
      </xdr:nvPicPr>
      <xdr:blipFill>
        <a:blip xmlns:r="http://schemas.openxmlformats.org/officeDocument/2006/relationships" r:embed="rId2" cstate="print"/>
        <a:stretch>
          <a:fillRect/>
        </a:stretch>
      </xdr:blipFill>
      <xdr:spPr>
        <a:xfrm>
          <a:off x="0" y="0"/>
          <a:ext cx="752475" cy="16097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4705350</xdr:colOff>
      <xdr:row>1</xdr:row>
      <xdr:rowOff>250644</xdr:rowOff>
    </xdr:from>
    <xdr:ext cx="1190625" cy="610065"/>
    <xdr:pic>
      <xdr:nvPicPr>
        <xdr:cNvPr id="2" name="3 Imagen">
          <a:extLst>
            <a:ext uri="{FF2B5EF4-FFF2-40B4-BE49-F238E27FC236}">
              <a16:creationId xmlns="" xmlns:a16="http://schemas.microsoft.com/office/drawing/2014/main" id="{550612E8-E95F-4EA9-A5AB-B4C84DEDB1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5350" y="441144"/>
          <a:ext cx="1190625" cy="610065"/>
        </a:xfrm>
        <a:prstGeom prst="rect">
          <a:avLst/>
        </a:prstGeom>
      </xdr:spPr>
    </xdr:pic>
    <xdr:clientData/>
  </xdr:oneCellAnchor>
  <xdr:oneCellAnchor>
    <xdr:from>
      <xdr:col>0</xdr:col>
      <xdr:colOff>823632</xdr:colOff>
      <xdr:row>1</xdr:row>
      <xdr:rowOff>190389</xdr:rowOff>
    </xdr:from>
    <xdr:ext cx="613925" cy="609712"/>
    <xdr:pic>
      <xdr:nvPicPr>
        <xdr:cNvPr id="3" name="4 Imagen">
          <a:extLst>
            <a:ext uri="{FF2B5EF4-FFF2-40B4-BE49-F238E27FC236}">
              <a16:creationId xmlns="" xmlns:a16="http://schemas.microsoft.com/office/drawing/2014/main" id="{20AD9B45-449B-43D8-9F1B-E72E7A8E84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3632" y="380889"/>
          <a:ext cx="613925" cy="609712"/>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4" name="Picture 3">
          <a:extLst>
            <a:ext uri="{FF2B5EF4-FFF2-40B4-BE49-F238E27FC236}">
              <a16:creationId xmlns="" xmlns:a16="http://schemas.microsoft.com/office/drawing/2014/main" id="{3198757A-E5EB-4665-A363-7F7D368A2F7E}"/>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0</xdr:colOff>
      <xdr:row>0</xdr:row>
      <xdr:rowOff>165978</xdr:rowOff>
    </xdr:from>
    <xdr:ext cx="1773316" cy="908630"/>
    <xdr:pic>
      <xdr:nvPicPr>
        <xdr:cNvPr id="2" name="3 Imagen">
          <a:extLst>
            <a:ext uri="{FF2B5EF4-FFF2-40B4-BE49-F238E27FC236}">
              <a16:creationId xmlns="" xmlns:a16="http://schemas.microsoft.com/office/drawing/2014/main" id="{1BE551A5-060A-4BAF-A4F5-30C68A63E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94213" y="165978"/>
          <a:ext cx="1773316" cy="90863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3" name="Picture 3">
          <a:extLst>
            <a:ext uri="{FF2B5EF4-FFF2-40B4-BE49-F238E27FC236}">
              <a16:creationId xmlns="" xmlns:a16="http://schemas.microsoft.com/office/drawing/2014/main" id="{5ABBEA26-0A39-4797-BB2D-41EC3CC9BE40}"/>
            </a:ext>
          </a:extLst>
        </xdr:cNvPr>
        <xdr:cNvPicPr/>
      </xdr:nvPicPr>
      <xdr:blipFill>
        <a:blip xmlns:r="http://schemas.openxmlformats.org/officeDocument/2006/relationships" r:embed="rId2" cstate="print"/>
        <a:stretch>
          <a:fillRect/>
        </a:stretch>
      </xdr:blipFill>
      <xdr:spPr>
        <a:xfrm>
          <a:off x="0" y="0"/>
          <a:ext cx="752475" cy="1609724"/>
        </a:xfrm>
        <a:prstGeom prst="rect">
          <a:avLst/>
        </a:prstGeom>
      </xdr:spPr>
    </xdr:pic>
    <xdr:clientData/>
  </xdr:twoCellAnchor>
  <xdr:oneCellAnchor>
    <xdr:from>
      <xdr:col>0</xdr:col>
      <xdr:colOff>2477720</xdr:colOff>
      <xdr:row>0</xdr:row>
      <xdr:rowOff>171339</xdr:rowOff>
    </xdr:from>
    <xdr:ext cx="1066800" cy="1059480"/>
    <xdr:pic>
      <xdr:nvPicPr>
        <xdr:cNvPr id="4" name="4 Imagen">
          <a:extLst>
            <a:ext uri="{FF2B5EF4-FFF2-40B4-BE49-F238E27FC236}">
              <a16:creationId xmlns="" xmlns:a16="http://schemas.microsoft.com/office/drawing/2014/main" id="{3B1F0886-B36D-44A4-A642-0812E0536B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77720" y="171339"/>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5" name="Picture 5">
          <a:extLst>
            <a:ext uri="{FF2B5EF4-FFF2-40B4-BE49-F238E27FC236}">
              <a16:creationId xmlns="" xmlns:a16="http://schemas.microsoft.com/office/drawing/2014/main" id="{47D1D667-4887-42A1-9513-6E6F4B796106}"/>
            </a:ext>
          </a:extLst>
        </xdr:cNvPr>
        <xdr:cNvPicPr/>
      </xdr:nvPicPr>
      <xdr:blipFill>
        <a:blip xmlns:r="http://schemas.openxmlformats.org/officeDocument/2006/relationships" r:embed="rId2" cstate="print"/>
        <a:stretch>
          <a:fillRect/>
        </a:stretch>
      </xdr:blipFill>
      <xdr:spPr>
        <a:xfrm>
          <a:off x="0" y="0"/>
          <a:ext cx="752475" cy="16097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10</xdr:col>
      <xdr:colOff>274006</xdr:colOff>
      <xdr:row>1</xdr:row>
      <xdr:rowOff>192074</xdr:rowOff>
    </xdr:from>
    <xdr:ext cx="1773316" cy="908630"/>
    <xdr:pic>
      <xdr:nvPicPr>
        <xdr:cNvPr id="2" name="3 Imagen">
          <a:extLst>
            <a:ext uri="{FF2B5EF4-FFF2-40B4-BE49-F238E27FC236}">
              <a16:creationId xmlns="" xmlns:a16="http://schemas.microsoft.com/office/drawing/2014/main" id="{0535755E-503B-4124-ADCA-5A05DC81FD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88629" y="387793"/>
          <a:ext cx="1773316" cy="90863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4" name="Picture 3">
          <a:extLst>
            <a:ext uri="{FF2B5EF4-FFF2-40B4-BE49-F238E27FC236}">
              <a16:creationId xmlns="" xmlns:a16="http://schemas.microsoft.com/office/drawing/2014/main" id="{284B86F9-5F9B-4F23-B8CF-D3DD3119AE21}"/>
            </a:ext>
          </a:extLst>
        </xdr:cNvPr>
        <xdr:cNvPicPr/>
      </xdr:nvPicPr>
      <xdr:blipFill>
        <a:blip xmlns:r="http://schemas.openxmlformats.org/officeDocument/2006/relationships" r:embed="rId2" cstate="print"/>
        <a:stretch>
          <a:fillRect/>
        </a:stretch>
      </xdr:blipFill>
      <xdr:spPr>
        <a:xfrm>
          <a:off x="0" y="0"/>
          <a:ext cx="752475" cy="1609724"/>
        </a:xfrm>
        <a:prstGeom prst="rect">
          <a:avLst/>
        </a:prstGeom>
      </xdr:spPr>
    </xdr:pic>
    <xdr:clientData/>
  </xdr:twoCellAnchor>
  <xdr:oneCellAnchor>
    <xdr:from>
      <xdr:col>0</xdr:col>
      <xdr:colOff>3169261</xdr:colOff>
      <xdr:row>1</xdr:row>
      <xdr:rowOff>1715</xdr:rowOff>
    </xdr:from>
    <xdr:ext cx="1066800" cy="1059480"/>
    <xdr:pic>
      <xdr:nvPicPr>
        <xdr:cNvPr id="5" name="4 Imagen">
          <a:extLst>
            <a:ext uri="{FF2B5EF4-FFF2-40B4-BE49-F238E27FC236}">
              <a16:creationId xmlns="" xmlns:a16="http://schemas.microsoft.com/office/drawing/2014/main" id="{2BAB11F1-0BED-4F73-91D3-A481982FAD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61" y="197434"/>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6" name="Picture 5">
          <a:extLst>
            <a:ext uri="{FF2B5EF4-FFF2-40B4-BE49-F238E27FC236}">
              <a16:creationId xmlns="" xmlns:a16="http://schemas.microsoft.com/office/drawing/2014/main" id="{31C09CAD-A7E6-458B-AB34-04C9CA68EB9C}"/>
            </a:ext>
          </a:extLst>
        </xdr:cNvPr>
        <xdr:cNvPicPr/>
      </xdr:nvPicPr>
      <xdr:blipFill>
        <a:blip xmlns:r="http://schemas.openxmlformats.org/officeDocument/2006/relationships" r:embed="rId2" cstate="print"/>
        <a:stretch>
          <a:fillRect/>
        </a:stretch>
      </xdr:blipFill>
      <xdr:spPr>
        <a:xfrm>
          <a:off x="0" y="0"/>
          <a:ext cx="752475" cy="16097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313151</xdr:colOff>
      <xdr:row>1</xdr:row>
      <xdr:rowOff>74642</xdr:rowOff>
    </xdr:from>
    <xdr:ext cx="1773316" cy="908630"/>
    <xdr:pic>
      <xdr:nvPicPr>
        <xdr:cNvPr id="2" name="3 Imagen">
          <a:extLst>
            <a:ext uri="{FF2B5EF4-FFF2-40B4-BE49-F238E27FC236}">
              <a16:creationId xmlns="" xmlns:a16="http://schemas.microsoft.com/office/drawing/2014/main" id="{96E3C7DD-B60D-4C52-B86E-E023E3C1E0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20309" y="270361"/>
          <a:ext cx="1773316" cy="908630"/>
        </a:xfrm>
        <a:prstGeom prst="rect">
          <a:avLst/>
        </a:prstGeom>
      </xdr:spPr>
    </xdr:pic>
    <xdr:clientData/>
  </xdr:oneCellAnchor>
  <xdr:oneCellAnchor>
    <xdr:from>
      <xdr:col>0</xdr:col>
      <xdr:colOff>1290357</xdr:colOff>
      <xdr:row>0</xdr:row>
      <xdr:rowOff>171338</xdr:rowOff>
    </xdr:from>
    <xdr:ext cx="1066800" cy="1059480"/>
    <xdr:pic>
      <xdr:nvPicPr>
        <xdr:cNvPr id="3" name="4 Imagen">
          <a:extLst>
            <a:ext uri="{FF2B5EF4-FFF2-40B4-BE49-F238E27FC236}">
              <a16:creationId xmlns="" xmlns:a16="http://schemas.microsoft.com/office/drawing/2014/main" id="{5BEF0F38-0AEF-461D-99CE-0257FD28DD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4" name="Picture 3">
          <a:extLst>
            <a:ext uri="{FF2B5EF4-FFF2-40B4-BE49-F238E27FC236}">
              <a16:creationId xmlns="" xmlns:a16="http://schemas.microsoft.com/office/drawing/2014/main" id="{947D6F5C-FCC6-43BC-9163-8944F3F5C29F}"/>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oneCellAnchor>
    <xdr:from>
      <xdr:col>0</xdr:col>
      <xdr:colOff>1290357</xdr:colOff>
      <xdr:row>0</xdr:row>
      <xdr:rowOff>171338</xdr:rowOff>
    </xdr:from>
    <xdr:ext cx="1066800" cy="1059480"/>
    <xdr:pic>
      <xdr:nvPicPr>
        <xdr:cNvPr id="5" name="4 Imagen">
          <a:extLst>
            <a:ext uri="{FF2B5EF4-FFF2-40B4-BE49-F238E27FC236}">
              <a16:creationId xmlns="" xmlns:a16="http://schemas.microsoft.com/office/drawing/2014/main" id="{F89581D6-9506-4348-9AE4-40614DA142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0357" y="171338"/>
          <a:ext cx="1066800" cy="1059480"/>
        </a:xfrm>
        <a:prstGeom prst="rect">
          <a:avLst/>
        </a:prstGeom>
      </xdr:spPr>
    </xdr:pic>
    <xdr:clientData/>
  </xdr:oneCellAnchor>
  <xdr:twoCellAnchor>
    <xdr:from>
      <xdr:col>0</xdr:col>
      <xdr:colOff>0</xdr:colOff>
      <xdr:row>0</xdr:row>
      <xdr:rowOff>0</xdr:rowOff>
    </xdr:from>
    <xdr:to>
      <xdr:col>0</xdr:col>
      <xdr:colOff>752475</xdr:colOff>
      <xdr:row>7</xdr:row>
      <xdr:rowOff>152399</xdr:rowOff>
    </xdr:to>
    <xdr:pic>
      <xdr:nvPicPr>
        <xdr:cNvPr id="6" name="Picture 5">
          <a:extLst>
            <a:ext uri="{FF2B5EF4-FFF2-40B4-BE49-F238E27FC236}">
              <a16:creationId xmlns="" xmlns:a16="http://schemas.microsoft.com/office/drawing/2014/main" id="{AC004BE2-73C7-49C5-846F-6819F6019A01}"/>
            </a:ext>
          </a:extLst>
        </xdr:cNvPr>
        <xdr:cNvPicPr/>
      </xdr:nvPicPr>
      <xdr:blipFill>
        <a:blip xmlns:r="http://schemas.openxmlformats.org/officeDocument/2006/relationships" r:embed="rId3" cstate="print"/>
        <a:stretch>
          <a:fillRect/>
        </a:stretch>
      </xdr:blipFill>
      <xdr:spPr>
        <a:xfrm>
          <a:off x="0" y="0"/>
          <a:ext cx="752475" cy="16097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k12dgphv02\Dir.%20EEIP\Users\Perla\Downloads\Serie%20hist&#243;rica%20Ingresos%201930-2019%20Actual%2022%20-%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k12dgphv02\Dir.%20EEIP\Users\pestudioeconomico\Desktop\Clasificacion%20economica%20198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k12dgphv02\Dir.%20EEIP\Users\igmelo\Desktop\Copia%20de%20Clasificacion%20economica%201980-2019%20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30"/>
      <sheetName val="1931"/>
      <sheetName val="1932"/>
      <sheetName val="1933"/>
      <sheetName val="1934 "/>
      <sheetName val="1935"/>
      <sheetName val="1936"/>
      <sheetName val="1937"/>
      <sheetName val="1938"/>
      <sheetName val="1939"/>
      <sheetName val="1940"/>
      <sheetName val="1941"/>
      <sheetName val="1942"/>
      <sheetName val="1943"/>
      <sheetName val="1944"/>
      <sheetName val="1945"/>
      <sheetName val="1946"/>
      <sheetName val="1947"/>
      <sheetName val="1948"/>
      <sheetName val="1949"/>
      <sheetName val="1950"/>
      <sheetName val="1951"/>
      <sheetName val="1952"/>
      <sheetName val="1953"/>
      <sheetName val="1954"/>
      <sheetName val="1955"/>
      <sheetName val="1956"/>
      <sheetName val="1957"/>
      <sheetName val="1958"/>
      <sheetName val="1959"/>
      <sheetName val="1960"/>
      <sheetName val="1961"/>
      <sheetName val="1962"/>
      <sheetName val="1963"/>
      <sheetName val="1964"/>
      <sheetName val="1965"/>
      <sheetName val="1966"/>
      <sheetName val="1967"/>
      <sheetName val="1968"/>
      <sheetName val="1969"/>
      <sheetName val="1970"/>
      <sheetName val="1971"/>
      <sheetName val="1972"/>
      <sheetName val="1973"/>
      <sheetName val="1974"/>
      <sheetName val="1975"/>
      <sheetName val="1976"/>
      <sheetName val="1977"/>
      <sheetName val="1978"/>
      <sheetName val="1979"/>
      <sheetName val="1980"/>
      <sheetName val="1981"/>
      <sheetName val="1982"/>
      <sheetName val="1983"/>
      <sheetName val="1984"/>
      <sheetName val="1985"/>
      <sheetName val="1986"/>
      <sheetName val="1987"/>
      <sheetName val="1988"/>
      <sheetName val="1989"/>
      <sheetName val="1990"/>
      <sheetName val="1991"/>
      <sheetName val="1992"/>
      <sheetName val="1993"/>
      <sheetName val="1994"/>
      <sheetName val="1995"/>
      <sheetName val="1996 "/>
      <sheetName val="1997"/>
      <sheetName val="1998"/>
      <sheetName val="1999"/>
      <sheetName val="2000"/>
      <sheetName val="2001"/>
      <sheetName val="2002"/>
      <sheetName val="2003"/>
      <sheetName val="2004"/>
      <sheetName val="2005"/>
      <sheetName val="2006"/>
      <sheetName val="2007"/>
      <sheetName val="2008"/>
      <sheetName val="2009"/>
      <sheetName val="2010"/>
      <sheetName val="2011"/>
      <sheetName val="2012"/>
      <sheetName val="2013"/>
      <sheetName val="2014"/>
      <sheetName val="2015"/>
      <sheetName val="2016"/>
      <sheetName val="2017"/>
      <sheetName val="2018"/>
      <sheetName val="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7">
          <cell r="A17" t="str">
            <v>Impuesto Adicional sobre la Renta Global Imponible</v>
          </cell>
          <cell r="B17">
            <v>4800000</v>
          </cell>
        </row>
        <row r="18">
          <cell r="A18" t="str">
            <v/>
          </cell>
          <cell r="B18">
            <v>0</v>
          </cell>
        </row>
        <row r="19">
          <cell r="A19" t="str">
            <v/>
          </cell>
          <cell r="B19">
            <v>0</v>
          </cell>
        </row>
        <row r="20">
          <cell r="A20" t="str">
            <v>Impuesto Adicional sobre el Impuesto sobre la Renta</v>
          </cell>
          <cell r="B20">
            <v>3551000</v>
          </cell>
        </row>
        <row r="21">
          <cell r="A21" t="str">
            <v>Impuesto sobre las Ganancías de Capital (Plusvalía)</v>
          </cell>
          <cell r="B21">
            <v>0</v>
          </cell>
        </row>
        <row r="22">
          <cell r="A22" t="str">
            <v>Impuesto sobre Premios Mayores de la Lotería Nacional</v>
          </cell>
          <cell r="B22">
            <v>1100000</v>
          </cell>
        </row>
        <row r="23">
          <cell r="A23" t="str">
            <v>Impuesto sobre Honorarios Médicos en Hospitales del Estado</v>
          </cell>
          <cell r="B23">
            <v>1500</v>
          </cell>
        </row>
        <row r="24">
          <cell r="A24" t="str">
            <v>Impuesto sobre los Derechos Percibidos por los Oficiales del Estado Civil</v>
          </cell>
          <cell r="B24">
            <v>15000</v>
          </cell>
        </row>
        <row r="25">
          <cell r="A25" t="str">
            <v xml:space="preserve">Impuesto sobre las Apuestas Ganadas en el Hipódromo, 10% </v>
          </cell>
          <cell r="B25">
            <v>710000</v>
          </cell>
        </row>
        <row r="26">
          <cell r="A26" t="str">
            <v/>
          </cell>
          <cell r="B26">
            <v>0</v>
          </cell>
        </row>
        <row r="27">
          <cell r="A27" t="str">
            <v>Impuesto sobre los Beneficios (Utilidades) de los Casinos de Juegos</v>
          </cell>
          <cell r="B27">
            <v>128600</v>
          </cell>
        </row>
        <row r="28">
          <cell r="A28" t="str">
            <v/>
          </cell>
          <cell r="B28">
            <v>0</v>
          </cell>
        </row>
        <row r="29">
          <cell r="A29" t="str">
            <v>Aportes de los Servidores Públicos (Descuentos en Nóminas) para Servicios Sociales</v>
          </cell>
          <cell r="B29">
            <v>1145000</v>
          </cell>
        </row>
        <row r="30">
          <cell r="A30" t="str">
            <v>Impuestos 10% sobre Apuestas en el Canodromo</v>
          </cell>
          <cell r="B30">
            <v>0</v>
          </cell>
        </row>
        <row r="31">
          <cell r="A31">
            <v>0</v>
          </cell>
          <cell r="B31">
            <v>0</v>
          </cell>
        </row>
        <row r="32">
          <cell r="A32" t="str">
            <v xml:space="preserve">Impuestos sobre el Patrimonio </v>
          </cell>
          <cell r="B32">
            <v>15689400</v>
          </cell>
        </row>
        <row r="33">
          <cell r="A33">
            <v>0</v>
          </cell>
          <cell r="B33">
            <v>0</v>
          </cell>
        </row>
        <row r="34">
          <cell r="A34" t="str">
            <v>Impuestos sobre la Tenencía del Patrimonio</v>
          </cell>
          <cell r="B34">
            <v>10508200</v>
          </cell>
        </row>
        <row r="35">
          <cell r="A35" t="str">
            <v>Impuesto sobre la Inscripción en el Registro de Tierras</v>
          </cell>
          <cell r="B35">
            <v>10900</v>
          </cell>
        </row>
        <row r="36">
          <cell r="A36" t="str">
            <v>Impuesto Adicional sobre la Inscripción en el Registro de Tierras</v>
          </cell>
          <cell r="B36">
            <v>85600</v>
          </cell>
        </row>
        <row r="37">
          <cell r="A37" t="str">
            <v>Impuesto sobre Vehículos (Placas)</v>
          </cell>
          <cell r="B37">
            <v>10350000</v>
          </cell>
        </row>
        <row r="38">
          <cell r="A38" t="str">
            <v>Impuesto Adicional sobre Placas Públicas</v>
          </cell>
          <cell r="B38">
            <v>61700</v>
          </cell>
        </row>
        <row r="39">
          <cell r="A39" t="str">
            <v>Impuesto sobre la Inscripción y Duplicado de Matrícula Vehículo de Motor</v>
          </cell>
          <cell r="B39">
            <v>0</v>
          </cell>
        </row>
        <row r="40">
          <cell r="A40" t="str">
            <v>Impuesto sobre la Propiedad Inmobiliaria</v>
          </cell>
          <cell r="B40">
            <v>0</v>
          </cell>
        </row>
        <row r="41">
          <cell r="A41" t="str">
            <v>Impuesto Adicional Automóviles</v>
          </cell>
          <cell r="B41">
            <v>0</v>
          </cell>
        </row>
        <row r="307">
          <cell r="A307" t="str">
            <v>Venta de Servicios del Estado</v>
          </cell>
          <cell r="B307">
            <v>931800</v>
          </cell>
        </row>
        <row r="308">
          <cell r="A308" t="str">
            <v>Venta de Boletos Tren de Paseo de los Indios</v>
          </cell>
          <cell r="B308">
            <v>5000</v>
          </cell>
        </row>
        <row r="309">
          <cell r="A309" t="str">
            <v>Ingresos por Contratos y Concesiones de Exploración de Yacimientos Mineros</v>
          </cell>
          <cell r="B309">
            <v>500000</v>
          </cell>
        </row>
        <row r="310">
          <cell r="A310" t="str">
            <v>Comisiónes por Garantía de Préstamos Concedidos a la Falconbridge Dominicana</v>
          </cell>
          <cell r="B310">
            <v>0</v>
          </cell>
        </row>
        <row r="311">
          <cell r="A311" t="str">
            <v>Visitas al   Museo de la Casa del Tostado y al  cazar de Colón</v>
          </cell>
          <cell r="B311">
            <v>0</v>
          </cell>
        </row>
        <row r="312">
          <cell r="A312" t="str">
            <v>Ingresos por Servicios Privados en Hospitales del Estado</v>
          </cell>
          <cell r="B312">
            <v>6000</v>
          </cell>
        </row>
        <row r="313">
          <cell r="A313" t="str">
            <v>Ingresos por Permisos para Visitar Buques</v>
          </cell>
          <cell r="B313">
            <v>300</v>
          </cell>
        </row>
        <row r="314">
          <cell r="A314" t="str">
            <v>Inserción en Gaceta Oficial de Documentos y Avisos</v>
          </cell>
          <cell r="B314">
            <v>6500</v>
          </cell>
        </row>
        <row r="315">
          <cell r="A315" t="str">
            <v>Arrendamiento de Bienes Inmuebles</v>
          </cell>
          <cell r="B315">
            <v>240000</v>
          </cell>
        </row>
        <row r="316">
          <cell r="A316" t="str">
            <v>Ingresos por Arrendamiento de Propiedades Confiscadas</v>
          </cell>
          <cell r="B316">
            <v>6000</v>
          </cell>
        </row>
        <row r="317">
          <cell r="A317" t="str">
            <v>Venta de Servicios Técnicos</v>
          </cell>
          <cell r="B317">
            <v>24000</v>
          </cell>
        </row>
        <row r="318">
          <cell r="A318" t="str">
            <v>Inserción en Revista de Industria y Comercio</v>
          </cell>
          <cell r="B318">
            <v>20000</v>
          </cell>
        </row>
        <row r="319">
          <cell r="A319" t="str">
            <v>Contribución sobre Contrato Zona Franca la Romana</v>
          </cell>
          <cell r="B319">
            <v>30000</v>
          </cell>
        </row>
        <row r="320">
          <cell r="A320" t="str">
            <v>50% Exportación Yacimientos Mineros</v>
          </cell>
          <cell r="B320">
            <v>30000</v>
          </cell>
        </row>
        <row r="321">
          <cell r="A321" t="str">
            <v>Rd$0.25 Suministro Medicina en Hospitales del Estado</v>
          </cell>
          <cell r="B321">
            <v>4000</v>
          </cell>
        </row>
        <row r="322">
          <cell r="A322" t="str">
            <v>Venta de Boletos Funicular de Puerto Plata</v>
          </cell>
          <cell r="B322">
            <v>60000</v>
          </cell>
        </row>
        <row r="323">
          <cell r="A323" t="str">
            <v>Venta de Servicios de la Secretaríaretaría de Agricultura</v>
          </cell>
          <cell r="B323">
            <v>0</v>
          </cell>
        </row>
        <row r="324">
          <cell r="A324" t="str">
            <v>Venta de Boletos Minitrenes la Caleta</v>
          </cell>
          <cell r="B324">
            <v>0</v>
          </cell>
        </row>
        <row r="325">
          <cell r="A325" t="str">
            <v>Venta de Pasajes Minibuses Transporte Colectivo</v>
          </cell>
          <cell r="B325">
            <v>0</v>
          </cell>
        </row>
        <row r="326">
          <cell r="A326" t="str">
            <v>Alquiler Parqueo la Atarazana</v>
          </cell>
          <cell r="B326">
            <v>0</v>
          </cell>
        </row>
        <row r="327">
          <cell r="A327" t="str">
            <v>Consejo Nacional de Educación Superior-Cetec</v>
          </cell>
          <cell r="B327">
            <v>0</v>
          </cell>
        </row>
        <row r="328">
          <cell r="A328" t="str">
            <v>Remolque Buques en Distancías Comandancía</v>
          </cell>
          <cell r="B328">
            <v>0</v>
          </cell>
        </row>
        <row r="329">
          <cell r="A329" t="str">
            <v>Expedición Carnet Agente Marino</v>
          </cell>
          <cell r="B329">
            <v>0</v>
          </cell>
        </row>
        <row r="330">
          <cell r="A330" t="str">
            <v xml:space="preserve">Venta Servicios Aéreos Fuerzas Armadas </v>
          </cell>
          <cell r="B330">
            <v>0</v>
          </cell>
        </row>
        <row r="331">
          <cell r="A331">
            <v>0</v>
          </cell>
          <cell r="B331">
            <v>0</v>
          </cell>
        </row>
        <row r="332">
          <cell r="A332" t="str">
            <v>Venta de Mercancías del Estado</v>
          </cell>
          <cell r="B332">
            <v>908500</v>
          </cell>
        </row>
        <row r="333">
          <cell r="A333" t="str">
            <v>Venta de la Gaceta Oficial</v>
          </cell>
          <cell r="B333">
            <v>2000</v>
          </cell>
        </row>
        <row r="334">
          <cell r="A334" t="str">
            <v>Venta de las Publicaciones Oficiales</v>
          </cell>
          <cell r="B334">
            <v>7000</v>
          </cell>
        </row>
        <row r="335">
          <cell r="A335" t="str">
            <v>Ventas en al  moneda (Pública Subasta)</v>
          </cell>
          <cell r="B335">
            <v>3000</v>
          </cell>
        </row>
        <row r="336">
          <cell r="A336" t="str">
            <v>Venta de Productos Finca Ansonía - Azua</v>
          </cell>
          <cell r="B336">
            <v>200000</v>
          </cell>
        </row>
        <row r="337">
          <cell r="A337" t="str">
            <v>Venta de Productos Finca Vicente Noble</v>
          </cell>
          <cell r="B337">
            <v>45000</v>
          </cell>
        </row>
        <row r="338">
          <cell r="A338" t="str">
            <v>Venta de Productos Proyecto Manzanillo</v>
          </cell>
          <cell r="B338">
            <v>400000</v>
          </cell>
        </row>
        <row r="339">
          <cell r="A339" t="str">
            <v>Venta de Tomates Proyecto Manzanillo</v>
          </cell>
          <cell r="B339">
            <v>0</v>
          </cell>
        </row>
        <row r="340">
          <cell r="A340" t="str">
            <v>Venta de Semillas y Servicios Técnicos de la Secretaríaretaría de Agricultura</v>
          </cell>
          <cell r="B340">
            <v>13000</v>
          </cell>
        </row>
        <row r="341">
          <cell r="A341" t="str">
            <v>Venta de Chatarra</v>
          </cell>
          <cell r="B341">
            <v>3500</v>
          </cell>
        </row>
        <row r="342">
          <cell r="A342" t="str">
            <v>Venta de Productos Cosechados en Batey Ginebra - Puerto Plata</v>
          </cell>
          <cell r="B342">
            <v>200000</v>
          </cell>
        </row>
        <row r="343">
          <cell r="A343" t="str">
            <v>Venta de Productos Cosechados en Batey Banegas - la Canela</v>
          </cell>
          <cell r="B343">
            <v>35000</v>
          </cell>
        </row>
        <row r="344">
          <cell r="A344" t="str">
            <v xml:space="preserve">Venta de Propiedad Monilíar del Estado - Inservible - </v>
          </cell>
          <cell r="B344">
            <v>0</v>
          </cell>
        </row>
        <row r="345">
          <cell r="A345" t="str">
            <v>Venta al  godón Oro y Sorgo</v>
          </cell>
          <cell r="B345">
            <v>0</v>
          </cell>
        </row>
        <row r="346">
          <cell r="A346" t="str">
            <v>Venta de Madera por la Dirección General de Foresta</v>
          </cell>
          <cell r="B346">
            <v>0</v>
          </cell>
        </row>
        <row r="347">
          <cell r="A347" t="str">
            <v>Venta de Sacos (Prog. Rahabilitación Café)</v>
          </cell>
          <cell r="B347">
            <v>0</v>
          </cell>
        </row>
        <row r="348">
          <cell r="A348" t="str">
            <v>Venta de Ejemplares de Planos de la Ciudad de Santo Domingo</v>
          </cell>
          <cell r="B348">
            <v>0</v>
          </cell>
        </row>
        <row r="349">
          <cell r="A349" t="str">
            <v xml:space="preserve">Venta/S Plásticos Protectores de Cédula </v>
          </cell>
          <cell r="B349">
            <v>0</v>
          </cell>
        </row>
        <row r="350">
          <cell r="A350" t="str">
            <v>Venta Medicamento de Promese</v>
          </cell>
          <cell r="B350">
            <v>0</v>
          </cell>
        </row>
        <row r="351">
          <cell r="A351" t="str">
            <v>40% Producción de Cemento</v>
          </cell>
          <cell r="B351">
            <v>0</v>
          </cell>
        </row>
        <row r="352">
          <cell r="A352">
            <v>0</v>
          </cell>
          <cell r="B352">
            <v>0</v>
          </cell>
        </row>
        <row r="353">
          <cell r="A353" t="str">
            <v>Transferencías Ordinarias</v>
          </cell>
          <cell r="B353">
            <v>26100000</v>
          </cell>
        </row>
        <row r="354">
          <cell r="A354" t="str">
            <v>Transferencías de la Lotería Nacional (Utilidades)</v>
          </cell>
          <cell r="B354">
            <v>13500000</v>
          </cell>
        </row>
        <row r="355">
          <cell r="A355" t="str">
            <v>Transferencías de la Lotería Nacional (Construcción Casas por Sorteos)</v>
          </cell>
          <cell r="B355">
            <v>2600000</v>
          </cell>
        </row>
        <row r="356">
          <cell r="A356" t="str">
            <v>Transferencías del Cea (60% de los Beneficios)</v>
          </cell>
          <cell r="B356">
            <v>10000000</v>
          </cell>
        </row>
        <row r="357">
          <cell r="A357" t="str">
            <v/>
          </cell>
          <cell r="B357">
            <v>0</v>
          </cell>
        </row>
        <row r="358">
          <cell r="A358" t="str">
            <v>Transferencías de la Rosario Dominicana, 50% de los Beneficios</v>
          </cell>
          <cell r="B358">
            <v>0</v>
          </cell>
        </row>
        <row r="359">
          <cell r="A359" t="str">
            <v/>
          </cell>
          <cell r="B359">
            <v>0</v>
          </cell>
        </row>
        <row r="360">
          <cell r="A360" t="str">
            <v>Transferencías de los Molinos Dominicanos</v>
          </cell>
          <cell r="B360">
            <v>0</v>
          </cell>
        </row>
        <row r="361">
          <cell r="A361" t="str">
            <v>Transferencías del Banco de Reservas</v>
          </cell>
          <cell r="B361">
            <v>0</v>
          </cell>
        </row>
        <row r="362">
          <cell r="A362" t="str">
            <v>Aportes de la Rosario Dominicana Según Contrato D/F 15-2-79</v>
          </cell>
          <cell r="B362">
            <v>0</v>
          </cell>
        </row>
        <row r="363">
          <cell r="A363" t="str">
            <v>Aporte de los Talleres Cima, C. por A. (Dividendos)</v>
          </cell>
          <cell r="B363">
            <v>0</v>
          </cell>
        </row>
        <row r="364">
          <cell r="A364" t="str">
            <v>Contribución de la Rosario a la Provincía de Sánchez Ramírez</v>
          </cell>
          <cell r="B364">
            <v>0</v>
          </cell>
        </row>
        <row r="365">
          <cell r="A365" t="str">
            <v>Aporte de Fomento Industrial, Mercantil y Agrícola, C. por A. (Dividendos)</v>
          </cell>
          <cell r="B365">
            <v>0</v>
          </cell>
        </row>
        <row r="366">
          <cell r="A366" t="str">
            <v>Contribución Rosario Dominicana sobre Contrato del 15-2-79 Artículo 3Ro.</v>
          </cell>
          <cell r="B366">
            <v>0</v>
          </cell>
        </row>
        <row r="367">
          <cell r="A367" t="str">
            <v>Aportes de Frutas Dominicanas sobreContrato del 5-7-79, Artículo 4To.</v>
          </cell>
          <cell r="B367">
            <v>0</v>
          </cell>
        </row>
        <row r="368">
          <cell r="A368" t="str">
            <v>Aportes de la Refinería Dominicana de Petróleo (Utilidades)</v>
          </cell>
          <cell r="B368">
            <v>0</v>
          </cell>
        </row>
        <row r="369">
          <cell r="A369" t="str">
            <v>Aporte de la al  coa Exploratión Company, para la Provincía Pedernales</v>
          </cell>
          <cell r="B369">
            <v>0</v>
          </cell>
        </row>
        <row r="370">
          <cell r="A370" t="str">
            <v>Aporte de Banco Nacional de la Vivienda (Dividendos)</v>
          </cell>
          <cell r="B370">
            <v>0</v>
          </cell>
        </row>
        <row r="371">
          <cell r="A371" t="str">
            <v>Aporte de las Salas de Juego de Bingo</v>
          </cell>
          <cell r="B371">
            <v>0</v>
          </cell>
        </row>
        <row r="372">
          <cell r="A372" t="str">
            <v>Contribución de Ideal Dominicana S.A</v>
          </cell>
          <cell r="B372">
            <v>0</v>
          </cell>
        </row>
        <row r="373">
          <cell r="A373" t="str">
            <v>Aporte de Hipodromo de Caballitos</v>
          </cell>
          <cell r="B373">
            <v>0</v>
          </cell>
        </row>
        <row r="374">
          <cell r="A374" t="str">
            <v>Contribución Zonas Francas Industriales</v>
          </cell>
          <cell r="B374">
            <v>0</v>
          </cell>
        </row>
        <row r="375">
          <cell r="A375" t="str">
            <v>Aporte de las Exp. de Azúcares y Minerales</v>
          </cell>
          <cell r="B375">
            <v>0</v>
          </cell>
        </row>
        <row r="376">
          <cell r="A376" t="str">
            <v>Aportes Falcombridge</v>
          </cell>
          <cell r="B376">
            <v>0</v>
          </cell>
        </row>
        <row r="377">
          <cell r="A377" t="str">
            <v/>
          </cell>
          <cell r="B377">
            <v>0</v>
          </cell>
        </row>
        <row r="378">
          <cell r="A378" t="str">
            <v>Otros Ingresos No Tributarios</v>
          </cell>
          <cell r="B378">
            <v>1167760</v>
          </cell>
        </row>
        <row r="379">
          <cell r="A379">
            <v>0</v>
          </cell>
          <cell r="B379">
            <v>0</v>
          </cell>
        </row>
        <row r="380">
          <cell r="A380" t="str">
            <v>Recargos de Impuestos, por Mora</v>
          </cell>
          <cell r="B380">
            <v>791960</v>
          </cell>
        </row>
        <row r="381">
          <cell r="A381" t="str">
            <v>Recargo por Mora Impuesto sobre la Renta</v>
          </cell>
          <cell r="B381">
            <v>600000</v>
          </cell>
        </row>
        <row r="382">
          <cell r="A382" t="str">
            <v>Recargo por Mora Impuesto a la Renta Global Imponible</v>
          </cell>
          <cell r="B382">
            <v>50000</v>
          </cell>
        </row>
        <row r="383">
          <cell r="A383" t="str">
            <v/>
          </cell>
          <cell r="B383">
            <v>0</v>
          </cell>
        </row>
        <row r="384">
          <cell r="A384" t="str">
            <v/>
          </cell>
          <cell r="B384">
            <v>0</v>
          </cell>
        </row>
        <row r="385">
          <cell r="A385" t="str">
            <v>Recargo por Mora sobre el Impuesto a las Ganancías de Capital</v>
          </cell>
          <cell r="B385">
            <v>0</v>
          </cell>
        </row>
        <row r="386">
          <cell r="A386" t="str">
            <v>Recargo por Mora Inscripción en el Registro de Tierras</v>
          </cell>
          <cell r="B386">
            <v>13000</v>
          </cell>
        </row>
        <row r="387">
          <cell r="A387" t="str">
            <v>Recargo por Mora Impuesto sobre Operaciones Inmobiliariass</v>
          </cell>
          <cell r="B387">
            <v>600</v>
          </cell>
        </row>
        <row r="388">
          <cell r="A388" t="str">
            <v>Recargo por Mora sobre las Sucesiones y Donaciónes</v>
          </cell>
          <cell r="B388">
            <v>20000</v>
          </cell>
        </row>
        <row r="389">
          <cell r="A389" t="str">
            <v>Recargo por Mora a la Venta de Madera Beneficíada</v>
          </cell>
          <cell r="B389">
            <v>110</v>
          </cell>
        </row>
        <row r="390">
          <cell r="A390" t="str">
            <v>Recargo por Mora Impuesto a las Ventas Condicionales de Muebles</v>
          </cell>
          <cell r="B390">
            <v>250</v>
          </cell>
        </row>
        <row r="391">
          <cell r="A391" t="str">
            <v>Recargo por Mora Impuesto sobre Pasajes al   Exterior</v>
          </cell>
          <cell r="B391">
            <v>10000</v>
          </cell>
        </row>
        <row r="392">
          <cell r="A392" t="str">
            <v>Recargo por Mora Pago de Patentes Industriales y Comerciales</v>
          </cell>
          <cell r="B392">
            <v>98000</v>
          </cell>
        </row>
        <row r="393">
          <cell r="A393" t="str">
            <v>Recargo por Mora Itbis,Ley 74</v>
          </cell>
          <cell r="B393">
            <v>0</v>
          </cell>
        </row>
        <row r="394">
          <cell r="A394" t="str">
            <v>Recargo por Mora Vivienda Suntuaría</v>
          </cell>
          <cell r="B394">
            <v>0</v>
          </cell>
        </row>
        <row r="395">
          <cell r="A395">
            <v>0</v>
          </cell>
          <cell r="B395">
            <v>0</v>
          </cell>
        </row>
        <row r="396">
          <cell r="A396" t="str">
            <v>Multas por Infracciónes</v>
          </cell>
          <cell r="B396">
            <v>375800</v>
          </cell>
        </row>
        <row r="397">
          <cell r="A397" t="str">
            <v>Multas Tribunales</v>
          </cell>
          <cell r="B397">
            <v>70000</v>
          </cell>
        </row>
        <row r="398">
          <cell r="A398" t="str">
            <v>Multas Carreteras</v>
          </cell>
          <cell r="B398">
            <v>60000</v>
          </cell>
        </row>
        <row r="399">
          <cell r="A399" t="str">
            <v>Multas Patentes</v>
          </cell>
          <cell r="B399">
            <v>3000</v>
          </cell>
        </row>
        <row r="400">
          <cell r="A400" t="str">
            <v>Multas Salud Pública</v>
          </cell>
          <cell r="B400">
            <v>1500</v>
          </cell>
        </row>
        <row r="401">
          <cell r="A401" t="str">
            <v>Multas Seguro Social y Contrato de Trabajo</v>
          </cell>
          <cell r="B401">
            <v>800</v>
          </cell>
        </row>
        <row r="402">
          <cell r="A402" t="str">
            <v>Multas Ley Forestal</v>
          </cell>
          <cell r="B402">
            <v>34000</v>
          </cell>
        </row>
        <row r="403">
          <cell r="A403" t="str">
            <v>Multas Violación Ley Aviación Civil</v>
          </cell>
          <cell r="B403">
            <v>1500</v>
          </cell>
        </row>
        <row r="404">
          <cell r="A404" t="str">
            <v>Multas Diversas</v>
          </cell>
          <cell r="B404">
            <v>205000</v>
          </cell>
        </row>
        <row r="405">
          <cell r="A405" t="str">
            <v>Multas Violación Ley sobre Drogas Narcóticas</v>
          </cell>
          <cell r="B405">
            <v>0</v>
          </cell>
        </row>
        <row r="406">
          <cell r="A406" t="str">
            <v>Multas -Itbis , Ley 74</v>
          </cell>
          <cell r="B406">
            <v>0</v>
          </cell>
        </row>
        <row r="407">
          <cell r="A407" t="str">
            <v>10% Fondo Especial Ley 250</v>
          </cell>
          <cell r="B407">
            <v>0</v>
          </cell>
        </row>
        <row r="408">
          <cell r="A408" t="str">
            <v xml:space="preserve">Multas Aplicadas a la Banco por Deficiencía Encaje Legal </v>
          </cell>
          <cell r="B408">
            <v>0</v>
          </cell>
        </row>
        <row r="409">
          <cell r="A409">
            <v>0</v>
          </cell>
          <cell r="B409">
            <v>0</v>
          </cell>
        </row>
        <row r="410">
          <cell r="A410" t="str">
            <v>Ingresos Extraordinarios</v>
          </cell>
          <cell r="B410">
            <v>18400346</v>
          </cell>
        </row>
        <row r="411">
          <cell r="A411" t="str">
            <v/>
          </cell>
          <cell r="B411">
            <v>0</v>
          </cell>
        </row>
        <row r="412">
          <cell r="A412" t="str">
            <v>Recursos Internos</v>
          </cell>
          <cell r="B412">
            <v>6480000</v>
          </cell>
        </row>
        <row r="413">
          <cell r="A413">
            <v>0</v>
          </cell>
          <cell r="B413">
            <v>0</v>
          </cell>
        </row>
        <row r="414">
          <cell r="A414" t="str">
            <v>Recursos Externos</v>
          </cell>
          <cell r="B414">
            <v>11920346</v>
          </cell>
        </row>
        <row r="415">
          <cell r="A415" t="str">
            <v>Certificado del Tesorero Nacional, Serie 1975-A</v>
          </cell>
          <cell r="B415">
            <v>0</v>
          </cell>
        </row>
        <row r="416">
          <cell r="A416" t="str">
            <v>Prestamo No.Aid-517-U-028</v>
          </cell>
          <cell r="B416">
            <v>249600</v>
          </cell>
        </row>
        <row r="417">
          <cell r="A417" t="str">
            <v>Prestamo No.Aid-517-U-029</v>
          </cell>
          <cell r="B417">
            <v>700000</v>
          </cell>
        </row>
        <row r="418">
          <cell r="A418" t="str">
            <v>Prestamo No.Aid-517-U-028</v>
          </cell>
          <cell r="B418">
            <v>1489274</v>
          </cell>
        </row>
        <row r="419">
          <cell r="A419" t="str">
            <v>Construcción Presa de Sabaneta</v>
          </cell>
          <cell r="B419">
            <v>3910174</v>
          </cell>
        </row>
        <row r="420">
          <cell r="A420" t="str">
            <v>Prestamo No.Bm-1325-T-Do</v>
          </cell>
          <cell r="B420">
            <v>5571298</v>
          </cell>
        </row>
        <row r="421">
          <cell r="A421" t="str">
            <v>Prestamo No.Bm-1442-Do</v>
          </cell>
          <cell r="B421">
            <v>0</v>
          </cell>
        </row>
        <row r="422">
          <cell r="A422" t="str">
            <v>Prestamo No.Bi-431-Sf-Dr</v>
          </cell>
          <cell r="B422">
            <v>0</v>
          </cell>
        </row>
        <row r="423">
          <cell r="A423" t="str">
            <v>Prestamo No.Bi-541-Sf-Dr</v>
          </cell>
          <cell r="B423">
            <v>0</v>
          </cell>
        </row>
        <row r="424">
          <cell r="A424" t="str">
            <v>Mejoramiento y Amolíación del Puerto de Haina.</v>
          </cell>
          <cell r="B424">
            <v>0</v>
          </cell>
        </row>
        <row r="425">
          <cell r="A425" t="str">
            <v>Prestamo No.Aid-517-V-031</v>
          </cell>
          <cell r="B425">
            <v>0</v>
          </cell>
        </row>
        <row r="426">
          <cell r="A426" t="str">
            <v>Prestamo No.Aid-517-V-032</v>
          </cell>
          <cell r="B426">
            <v>0</v>
          </cell>
        </row>
        <row r="427">
          <cell r="A427" t="str">
            <v>Prestamo No.26-Vf/Dr</v>
          </cell>
          <cell r="B427">
            <v>0</v>
          </cell>
        </row>
        <row r="428">
          <cell r="A428" t="str">
            <v>Prestamo No.Aid-517-T-033</v>
          </cell>
          <cell r="B428">
            <v>0</v>
          </cell>
        </row>
        <row r="429">
          <cell r="A429" t="str">
            <v>Prestamo No.Bi-566-Sf-Dr</v>
          </cell>
          <cell r="B429">
            <v>0</v>
          </cell>
        </row>
        <row r="430">
          <cell r="A430" t="str">
            <v>Prestamo No.Bi-1688-Atn-Sf-Dr</v>
          </cell>
          <cell r="B430">
            <v>0</v>
          </cell>
        </row>
        <row r="431">
          <cell r="A431" t="str">
            <v>Prestamo No.Bi-382-Sf-Dr</v>
          </cell>
          <cell r="B431">
            <v>0</v>
          </cell>
        </row>
        <row r="432">
          <cell r="A432" t="str">
            <v>Prestamo No.Bi-570-Sf-Dr</v>
          </cell>
          <cell r="B432">
            <v>0</v>
          </cell>
        </row>
        <row r="433">
          <cell r="A433" t="str">
            <v>Prestamo No.Bi-358-Sf-Dr</v>
          </cell>
          <cell r="B433">
            <v>0</v>
          </cell>
        </row>
        <row r="434">
          <cell r="A434" t="str">
            <v>Prestamo No.Bi-352-Sf-Dr</v>
          </cell>
          <cell r="B434">
            <v>0</v>
          </cell>
        </row>
        <row r="435">
          <cell r="A435" t="str">
            <v>Prestamo No.Bm-235-Do</v>
          </cell>
          <cell r="B435">
            <v>0</v>
          </cell>
        </row>
        <row r="436">
          <cell r="A436" t="str">
            <v>Prestamo No.Bm-352-Do</v>
          </cell>
          <cell r="B436">
            <v>0</v>
          </cell>
        </row>
        <row r="437">
          <cell r="A437" t="str">
            <v>Prestamo No.Bm-1655-Do</v>
          </cell>
          <cell r="B437">
            <v>0</v>
          </cell>
        </row>
        <row r="438">
          <cell r="A438" t="str">
            <v>Prestamo No.Ccc/Pl-480</v>
          </cell>
          <cell r="B438">
            <v>0</v>
          </cell>
        </row>
        <row r="439">
          <cell r="A439" t="str">
            <v>Prestamo No.Ccc/Pl-480</v>
          </cell>
          <cell r="B439">
            <v>0</v>
          </cell>
        </row>
        <row r="440">
          <cell r="A440" t="str">
            <v>Prestamo No.69-P-Opep</v>
          </cell>
          <cell r="B440">
            <v>0</v>
          </cell>
        </row>
        <row r="441">
          <cell r="A441" t="str">
            <v>Prestamo No.Bi-408-Sf/Dr</v>
          </cell>
          <cell r="B441">
            <v>0</v>
          </cell>
        </row>
        <row r="442">
          <cell r="A442" t="str">
            <v>Prestamo No.Bi-21-Cd-Dr</v>
          </cell>
          <cell r="B442">
            <v>0</v>
          </cell>
        </row>
        <row r="443">
          <cell r="A443" t="str">
            <v>Prestamo No.Bi-591-Sf/Dr</v>
          </cell>
          <cell r="B443">
            <v>0</v>
          </cell>
        </row>
        <row r="444">
          <cell r="A444" t="str">
            <v>Prestamo No.Aid-517-U-030</v>
          </cell>
          <cell r="B444">
            <v>0</v>
          </cell>
        </row>
        <row r="445">
          <cell r="A445" t="str">
            <v>Prestamo No.Bi-585-Sf-Dr</v>
          </cell>
          <cell r="B445">
            <v>0</v>
          </cell>
        </row>
        <row r="446">
          <cell r="A446" t="str">
            <v>Prestamo No.Bi-586-Sf-Dr</v>
          </cell>
          <cell r="B446">
            <v>0</v>
          </cell>
        </row>
        <row r="447">
          <cell r="A447" t="str">
            <v>Prestamo No.Bi-590-Sf-Dr</v>
          </cell>
          <cell r="B447">
            <v>0</v>
          </cell>
        </row>
        <row r="448">
          <cell r="A448" t="str">
            <v>Prestamo No.Bm-1783-Do</v>
          </cell>
          <cell r="B448">
            <v>0</v>
          </cell>
        </row>
        <row r="449">
          <cell r="A449" t="str">
            <v>Prestamo Instituciones de Crédito Oficial de España</v>
          </cell>
          <cell r="B449">
            <v>0</v>
          </cell>
        </row>
        <row r="450">
          <cell r="A450" t="str">
            <v>Prestamo No.Bm-1783-Do y Bm 1784-Do</v>
          </cell>
          <cell r="B450">
            <v>0</v>
          </cell>
        </row>
        <row r="451">
          <cell r="A451" t="str">
            <v>Prestamo No.Bi/Iadb-21-Cd-Dr</v>
          </cell>
          <cell r="B451">
            <v>0</v>
          </cell>
        </row>
        <row r="452">
          <cell r="A452" t="str">
            <v>Convenio de San Jose/Fondo de Inversión de Venezuela</v>
          </cell>
          <cell r="B452">
            <v>0</v>
          </cell>
        </row>
        <row r="453">
          <cell r="A453" t="str">
            <v>Convenio Dominico-Japones</v>
          </cell>
          <cell r="B453">
            <v>0</v>
          </cell>
        </row>
        <row r="454">
          <cell r="A454" t="str">
            <v>Prestamo No.Fida-28-Do</v>
          </cell>
          <cell r="B454">
            <v>0</v>
          </cell>
        </row>
        <row r="455">
          <cell r="A455" t="str">
            <v>Prestamo No.Fida-28-Do</v>
          </cell>
          <cell r="B455">
            <v>0</v>
          </cell>
        </row>
        <row r="456">
          <cell r="A456" t="str">
            <v>Prestamo No.242-P-Oped</v>
          </cell>
          <cell r="B456">
            <v>0</v>
          </cell>
        </row>
        <row r="457">
          <cell r="A457" t="str">
            <v>Prestamo No.Bi-74-Ic-Dr</v>
          </cell>
          <cell r="B457">
            <v>0</v>
          </cell>
        </row>
        <row r="458">
          <cell r="A458" t="str">
            <v>Prestamo Bi-391-Oc-Dr</v>
          </cell>
          <cell r="B458">
            <v>0</v>
          </cell>
        </row>
        <row r="459">
          <cell r="A459" t="str">
            <v>Prestamo No.Bi-627-Sf-Dr</v>
          </cell>
          <cell r="B459">
            <v>0</v>
          </cell>
        </row>
        <row r="460">
          <cell r="A460" t="str">
            <v>Prestamo No.Bi-646-Sf-Dr</v>
          </cell>
          <cell r="B460">
            <v>0</v>
          </cell>
        </row>
        <row r="461">
          <cell r="A461" t="str">
            <v>Prestamo No.Bi-647-Sf-Dr</v>
          </cell>
          <cell r="B461">
            <v>0</v>
          </cell>
        </row>
        <row r="462">
          <cell r="A462" t="str">
            <v>Prestamo No.Bi-645-Sf-Dr</v>
          </cell>
          <cell r="B462">
            <v>0</v>
          </cell>
        </row>
        <row r="463">
          <cell r="A463" t="str">
            <v>Prestamo No.Bi-680-Sf-Dr</v>
          </cell>
          <cell r="B463">
            <v>0</v>
          </cell>
        </row>
        <row r="464">
          <cell r="A464" t="str">
            <v>Prestamo No.Bm-1760-Do</v>
          </cell>
          <cell r="B464">
            <v>0</v>
          </cell>
        </row>
        <row r="465">
          <cell r="A465" t="str">
            <v>Prestamo No.Bm-2023-Do</v>
          </cell>
          <cell r="B465">
            <v>0</v>
          </cell>
        </row>
        <row r="466">
          <cell r="A466" t="str">
            <v>Prestamo No.Bm-2104-Do</v>
          </cell>
          <cell r="B466">
            <v>0</v>
          </cell>
        </row>
        <row r="467">
          <cell r="A467" t="str">
            <v>Prestamo No.Aid-517-T-037Y 517-W-038</v>
          </cell>
          <cell r="B467">
            <v>0</v>
          </cell>
        </row>
        <row r="468">
          <cell r="A468" t="str">
            <v>Prestamo Banco del Comercio Exterior Frances</v>
          </cell>
          <cell r="B468">
            <v>0</v>
          </cell>
        </row>
        <row r="469">
          <cell r="A469" t="str">
            <v>Prestamo No.Aid-517-T-035</v>
          </cell>
          <cell r="B469">
            <v>0</v>
          </cell>
        </row>
        <row r="470">
          <cell r="A470" t="str">
            <v>Prestamo Banco Exterior de España</v>
          </cell>
          <cell r="B470">
            <v>0</v>
          </cell>
        </row>
        <row r="471">
          <cell r="A471" t="str">
            <v>Prestamo No.Aid-517-K-039</v>
          </cell>
          <cell r="B471">
            <v>0</v>
          </cell>
        </row>
        <row r="472">
          <cell r="A472" t="str">
            <v>Prestamo No.Bm-2104-D0</v>
          </cell>
          <cell r="B472">
            <v>0</v>
          </cell>
        </row>
        <row r="473">
          <cell r="A473" t="str">
            <v>Prestamo No.Aid-679-Sf-Dr</v>
          </cell>
          <cell r="B473">
            <v>0</v>
          </cell>
        </row>
        <row r="474">
          <cell r="A474" t="str">
            <v>Prestamo No.Aid-517-T-040</v>
          </cell>
          <cell r="B474">
            <v>0</v>
          </cell>
        </row>
        <row r="475">
          <cell r="A475" t="str">
            <v>Prestamo No.Aid-517-T-042</v>
          </cell>
          <cell r="B475">
            <v>0</v>
          </cell>
        </row>
        <row r="476">
          <cell r="A476" t="str">
            <v>Prestamo Banco Exterior de España</v>
          </cell>
          <cell r="B476">
            <v>0</v>
          </cell>
        </row>
        <row r="477">
          <cell r="A477" t="str">
            <v>Kfw-Dom-15.0M</v>
          </cell>
          <cell r="B477">
            <v>0</v>
          </cell>
        </row>
        <row r="478">
          <cell r="A478" t="str">
            <v>Prestamo No.Bi-21-Cd/Dr</v>
          </cell>
          <cell r="B478">
            <v>0</v>
          </cell>
        </row>
        <row r="479">
          <cell r="A479" t="str">
            <v>Prestamo Banco Exterior de España</v>
          </cell>
          <cell r="B479">
            <v>0</v>
          </cell>
        </row>
        <row r="480">
          <cell r="A480" t="str">
            <v>Prestamo Dominico Japones Do-P2-Aglipo</v>
          </cell>
          <cell r="B480">
            <v>0</v>
          </cell>
        </row>
        <row r="481">
          <cell r="A481" t="str">
            <v>Prestamo Banco Exterior de España</v>
          </cell>
          <cell r="B481">
            <v>0</v>
          </cell>
        </row>
        <row r="482">
          <cell r="A482" t="str">
            <v>Prestamo No.Aid-517-L-010</v>
          </cell>
          <cell r="B482">
            <v>0</v>
          </cell>
        </row>
        <row r="483">
          <cell r="A483" t="str">
            <v>Prestamo No.Fida98-Do</v>
          </cell>
          <cell r="B483">
            <v>0</v>
          </cell>
        </row>
        <row r="484">
          <cell r="A484" t="str">
            <v>Prestamo No.Aid-517-T-043 y 517-V-044</v>
          </cell>
          <cell r="B484">
            <v>0</v>
          </cell>
        </row>
        <row r="485">
          <cell r="A485" t="str">
            <v>Prestamo No.Aid-517-T-045</v>
          </cell>
          <cell r="B485">
            <v>0</v>
          </cell>
        </row>
        <row r="486">
          <cell r="A486" t="str">
            <v>Prestamo No.Bi-737-Sf y 455-Oc-Dr</v>
          </cell>
          <cell r="B486">
            <v>0</v>
          </cell>
        </row>
        <row r="487">
          <cell r="A487" t="str">
            <v>Prestamo No.Bm-2369-Do</v>
          </cell>
          <cell r="B487">
            <v>0</v>
          </cell>
        </row>
        <row r="488">
          <cell r="A488" t="str">
            <v>Prestamo Gobierno Mexico-República Dominicana</v>
          </cell>
          <cell r="B488">
            <v>0</v>
          </cell>
        </row>
        <row r="489">
          <cell r="A489" t="str">
            <v>Prestamo No.Bm-2690-00</v>
          </cell>
          <cell r="B489">
            <v>0</v>
          </cell>
        </row>
        <row r="490">
          <cell r="A490" t="str">
            <v>Prestamo del Gobierno de Japon</v>
          </cell>
          <cell r="B490">
            <v>0</v>
          </cell>
        </row>
        <row r="491">
          <cell r="A491" t="str">
            <v>Kreditastait Fur Wiederautbau-Kfw-</v>
          </cell>
          <cell r="B491">
            <v>0</v>
          </cell>
        </row>
        <row r="492">
          <cell r="A492" t="str">
            <v xml:space="preserve">Prestamo del Gobierno de Francía </v>
          </cell>
          <cell r="B492">
            <v>0</v>
          </cell>
        </row>
        <row r="493">
          <cell r="A493" t="str">
            <v>2949-Do-</v>
          </cell>
          <cell r="B493">
            <v>0</v>
          </cell>
        </row>
        <row r="494">
          <cell r="A494" t="str">
            <v>17-0239</v>
          </cell>
          <cell r="B494">
            <v>0</v>
          </cell>
        </row>
        <row r="495">
          <cell r="A495" t="str">
            <v>Prestamo No.Bi-172/1C-Dr</v>
          </cell>
          <cell r="B495">
            <v>0</v>
          </cell>
        </row>
        <row r="496">
          <cell r="A496">
            <v>0</v>
          </cell>
          <cell r="B496">
            <v>0</v>
          </cell>
        </row>
        <row r="497">
          <cell r="A497" t="str">
            <v>Venta de Activos</v>
          </cell>
          <cell r="B497">
            <v>5200000</v>
          </cell>
        </row>
        <row r="498">
          <cell r="A498" t="str">
            <v>Venta de Bienes Inmuebles y Terrenos del Dominio Privado del Estado</v>
          </cell>
          <cell r="B498">
            <v>5200000</v>
          </cell>
        </row>
        <row r="499">
          <cell r="A499" t="str">
            <v>Venta de Propiedad Mobilíar del Estado</v>
          </cell>
          <cell r="B499">
            <v>0</v>
          </cell>
        </row>
        <row r="500">
          <cell r="A500" t="str">
            <v>Misceláneos</v>
          </cell>
          <cell r="B500">
            <v>0</v>
          </cell>
        </row>
        <row r="501">
          <cell r="A501">
            <v>0</v>
          </cell>
          <cell r="B501">
            <v>0</v>
          </cell>
        </row>
        <row r="502">
          <cell r="A502" t="str">
            <v>Otros Recursos Internos</v>
          </cell>
          <cell r="B502">
            <v>0</v>
          </cell>
        </row>
        <row r="503">
          <cell r="A503" t="str">
            <v>Amort. e Int. Aid/517-L018 F. 1449</v>
          </cell>
          <cell r="B503">
            <v>0</v>
          </cell>
        </row>
        <row r="504">
          <cell r="A504" t="str">
            <v>Pago Prestamo Lab. Hotel Jaragua Aid-517-2-008</v>
          </cell>
          <cell r="B504">
            <v>0</v>
          </cell>
        </row>
        <row r="505">
          <cell r="A505" t="str">
            <v>Amort. e Intreses /Prest. Aid/517-L026 F. 1449</v>
          </cell>
          <cell r="B505">
            <v>0</v>
          </cell>
        </row>
        <row r="506">
          <cell r="A506">
            <v>0</v>
          </cell>
          <cell r="B506">
            <v>0</v>
          </cell>
        </row>
        <row r="507">
          <cell r="A507" t="str">
            <v>Donaciónes .</v>
          </cell>
          <cell r="B507">
            <v>0</v>
          </cell>
        </row>
        <row r="508">
          <cell r="A508" t="str">
            <v>Donaciónes Públicas y Privadas</v>
          </cell>
          <cell r="B508">
            <v>0</v>
          </cell>
        </row>
        <row r="509">
          <cell r="A509">
            <v>0</v>
          </cell>
          <cell r="B509">
            <v>0</v>
          </cell>
        </row>
        <row r="510">
          <cell r="A510" t="str">
            <v>Aportes Extraordinarios</v>
          </cell>
          <cell r="B510">
            <v>0</v>
          </cell>
        </row>
        <row r="511">
          <cell r="A511" t="str">
            <v xml:space="preserve">Aportes Extraordinarios de Instituciónes Públicas </v>
          </cell>
          <cell r="B511">
            <v>0</v>
          </cell>
        </row>
        <row r="512">
          <cell r="A512">
            <v>0</v>
          </cell>
          <cell r="B512">
            <v>0</v>
          </cell>
        </row>
        <row r="513">
          <cell r="A513" t="str">
            <v>Donaciónes</v>
          </cell>
          <cell r="B513">
            <v>0</v>
          </cell>
        </row>
        <row r="514">
          <cell r="A514" t="str">
            <v>Aid/517-0171/Cbi</v>
          </cell>
          <cell r="B514">
            <v>0</v>
          </cell>
        </row>
        <row r="515">
          <cell r="A515" t="str">
            <v>Convenio de Donación Bid-Atn-1688-Sf--Dr</v>
          </cell>
          <cell r="B515">
            <v>0</v>
          </cell>
        </row>
        <row r="516">
          <cell r="A516" t="str">
            <v>Convenio Onaplan- Bid-Atn-1689-Sf--Dr</v>
          </cell>
          <cell r="B516">
            <v>0</v>
          </cell>
        </row>
        <row r="517">
          <cell r="A517" t="str">
            <v>Convenio de Donación Aid-517-0130</v>
          </cell>
          <cell r="B517">
            <v>0</v>
          </cell>
        </row>
        <row r="518">
          <cell r="A518" t="str">
            <v>Aid-517-0145-21</v>
          </cell>
          <cell r="B518">
            <v>0</v>
          </cell>
        </row>
        <row r="519">
          <cell r="A519" t="str">
            <v>Aid-517-0145-19</v>
          </cell>
          <cell r="B519">
            <v>0</v>
          </cell>
        </row>
        <row r="520">
          <cell r="A520" t="str">
            <v>Donación Canada-Israel Ac-Di-D6</v>
          </cell>
          <cell r="B520">
            <v>0</v>
          </cell>
        </row>
        <row r="521">
          <cell r="A521" t="str">
            <v>Gobierno de Suecía</v>
          </cell>
          <cell r="B521">
            <v>0</v>
          </cell>
        </row>
        <row r="522">
          <cell r="A522" t="str">
            <v>Donación Onu Dom.-T-01-A-71-99 y Dom,-83-P04-P03</v>
          </cell>
          <cell r="B522">
            <v>0</v>
          </cell>
        </row>
        <row r="523">
          <cell r="A523" t="str">
            <v>Convenio Onaplan- Bid-Atn-1862-Sf--Dr</v>
          </cell>
          <cell r="B523">
            <v>0</v>
          </cell>
        </row>
        <row r="524">
          <cell r="A524" t="str">
            <v>Don. Aid/Foresta</v>
          </cell>
          <cell r="B524">
            <v>0</v>
          </cell>
        </row>
        <row r="525">
          <cell r="A525" t="str">
            <v>Don. Gobierno al  eman-Gtz/Aid</v>
          </cell>
          <cell r="B525">
            <v>0</v>
          </cell>
        </row>
        <row r="526">
          <cell r="A526" t="str">
            <v>Don. Comunidad Economica Europea -Cee/Iad-Pryn</v>
          </cell>
          <cell r="B526">
            <v>0</v>
          </cell>
        </row>
        <row r="527">
          <cell r="A527" t="str">
            <v>Convenio de Donación Organización Internaciónal del Azúcar-Oía-</v>
          </cell>
          <cell r="B527">
            <v>0</v>
          </cell>
        </row>
        <row r="528">
          <cell r="A528" t="str">
            <v>Donación Onu Unicef</v>
          </cell>
          <cell r="B528">
            <v>0</v>
          </cell>
        </row>
        <row r="529">
          <cell r="A529" t="str">
            <v>Fondo Noruego de Preinversión</v>
          </cell>
          <cell r="B529">
            <v>0</v>
          </cell>
        </row>
        <row r="530">
          <cell r="A530" t="str">
            <v>Aid-517-0126 Manejo de Recursos Naturales</v>
          </cell>
          <cell r="B530">
            <v>0</v>
          </cell>
        </row>
        <row r="531">
          <cell r="A531" t="str">
            <v>Aid-517-0144 Proyecto Mini-Hidro</v>
          </cell>
          <cell r="B531">
            <v>0</v>
          </cell>
        </row>
        <row r="532">
          <cell r="A532" t="str">
            <v>Aid-936-5807</v>
          </cell>
          <cell r="B532">
            <v>0</v>
          </cell>
        </row>
        <row r="533">
          <cell r="A533" t="str">
            <v xml:space="preserve"> Donación Aid-517-0171-Cbi</v>
          </cell>
          <cell r="B533">
            <v>0</v>
          </cell>
        </row>
        <row r="534">
          <cell r="A534" t="str">
            <v>Cee-Na-82-15</v>
          </cell>
          <cell r="B534">
            <v>0</v>
          </cell>
        </row>
        <row r="535">
          <cell r="A535" t="str">
            <v>Fao-Pnud-Dom-81-005-067</v>
          </cell>
          <cell r="B535">
            <v>0</v>
          </cell>
        </row>
        <row r="536">
          <cell r="A536" t="str">
            <v>Pnud-Dom-81-012</v>
          </cell>
          <cell r="B536">
            <v>0</v>
          </cell>
        </row>
        <row r="537">
          <cell r="A537" t="str">
            <v>Pnud-Cee</v>
          </cell>
          <cell r="B537">
            <v>0</v>
          </cell>
        </row>
        <row r="538">
          <cell r="A538" t="str">
            <v>Cee</v>
          </cell>
          <cell r="B538">
            <v>0</v>
          </cell>
        </row>
        <row r="539">
          <cell r="A539" t="str">
            <v>Bid-Atn-225-Sf/Dr</v>
          </cell>
          <cell r="B539">
            <v>0</v>
          </cell>
        </row>
        <row r="540">
          <cell r="A540" t="str">
            <v>Pnud</v>
          </cell>
          <cell r="B540">
            <v>0</v>
          </cell>
        </row>
        <row r="541">
          <cell r="A541" t="str">
            <v>Don.Unicef/Zw-10G-4</v>
          </cell>
          <cell r="B541">
            <v>0</v>
          </cell>
        </row>
        <row r="542">
          <cell r="A542" t="str">
            <v>Don.Pnud/91-011-S-01-14</v>
          </cell>
          <cell r="B542">
            <v>0</v>
          </cell>
        </row>
        <row r="543">
          <cell r="A543" t="str">
            <v>Donación Italía</v>
          </cell>
          <cell r="B543">
            <v>0</v>
          </cell>
        </row>
        <row r="544">
          <cell r="A544" t="str">
            <v>Donación Cee-958-84-Rd</v>
          </cell>
          <cell r="B544">
            <v>0</v>
          </cell>
        </row>
        <row r="545">
          <cell r="A545" t="str">
            <v>Zw-10-6-4Prog. de Servicio Basicos Proy. de Educ. Unicef</v>
          </cell>
          <cell r="B545">
            <v>0</v>
          </cell>
        </row>
        <row r="546">
          <cell r="A546" t="str">
            <v>Don. 517-0153 Asesoría-Manejo Sistema de Salud.</v>
          </cell>
          <cell r="B546">
            <v>0</v>
          </cell>
        </row>
        <row r="547">
          <cell r="A547" t="str">
            <v xml:space="preserve">Donación Dhs-12 Ops-Oms </v>
          </cell>
          <cell r="B547">
            <v>0</v>
          </cell>
        </row>
        <row r="548">
          <cell r="A548" t="str">
            <v>Proy. Educación Población Dom/87/P01 Unesco</v>
          </cell>
          <cell r="B548">
            <v>0</v>
          </cell>
        </row>
        <row r="549">
          <cell r="A549" t="str">
            <v>Donación Dej-42950 Gts</v>
          </cell>
          <cell r="B549">
            <v>0</v>
          </cell>
        </row>
        <row r="550">
          <cell r="A550" t="str">
            <v>Na-80-36 Cee- Juancho Pedernales</v>
          </cell>
          <cell r="B550">
            <v>0</v>
          </cell>
        </row>
        <row r="551">
          <cell r="A551" t="str">
            <v>Donación Gobierno Chino Prog. Peq. Proy. Hidroelectricos</v>
          </cell>
          <cell r="B551">
            <v>0</v>
          </cell>
        </row>
        <row r="552">
          <cell r="A552" t="str">
            <v>Donación Estudio Proy. Monción Bid</v>
          </cell>
          <cell r="B552">
            <v>0</v>
          </cell>
        </row>
        <row r="553">
          <cell r="A553" t="str">
            <v>Prest. Nopn83-2120-0 Fortalecimiento del Indrhi-Bmz/Gtz.</v>
          </cell>
          <cell r="B553">
            <v>0</v>
          </cell>
        </row>
        <row r="554">
          <cell r="A554" t="str">
            <v>Prest. Dom/8/004 Optimización Recargo Hidricos Pnvd/Omm.</v>
          </cell>
          <cell r="B554">
            <v>0</v>
          </cell>
        </row>
        <row r="555">
          <cell r="A555" t="str">
            <v>Prest. Dom/8/002 Isotopos en Hidrol. Oiea.</v>
          </cell>
          <cell r="B555">
            <v>0</v>
          </cell>
        </row>
        <row r="556">
          <cell r="A556" t="str">
            <v>Prest. Dom/8/003 Hidrol. Aguas Sub-Terraneas Oiea.</v>
          </cell>
          <cell r="B556">
            <v>0</v>
          </cell>
        </row>
        <row r="557">
          <cell r="A557" t="str">
            <v>Donación Onu/Pnud Dom-85-E01 Des.Hidroe. Río Ocoa</v>
          </cell>
          <cell r="B557">
            <v>0</v>
          </cell>
        </row>
        <row r="558">
          <cell r="A558" t="str">
            <v>P-1438-100 Hidroelectrica los Anones-Sueco</v>
          </cell>
          <cell r="B558">
            <v>0</v>
          </cell>
        </row>
        <row r="559">
          <cell r="A559" t="str">
            <v>Donación 4-3-86 Palomino- Sueco</v>
          </cell>
          <cell r="B559">
            <v>0</v>
          </cell>
        </row>
        <row r="560">
          <cell r="A560" t="str">
            <v>Construcción de Hoteles Nacionales, S. A.</v>
          </cell>
          <cell r="B560">
            <v>0</v>
          </cell>
        </row>
        <row r="561">
          <cell r="A561" t="str">
            <v>Rosario Dominicana, S. A.</v>
          </cell>
          <cell r="B561">
            <v>0</v>
          </cell>
        </row>
        <row r="562">
          <cell r="A562">
            <v>0</v>
          </cell>
          <cell r="B562">
            <v>0</v>
          </cell>
        </row>
        <row r="563">
          <cell r="A563" t="str">
            <v>Transferencías Extraordinarias</v>
          </cell>
          <cell r="B563">
            <v>1280000</v>
          </cell>
        </row>
        <row r="564">
          <cell r="A564" t="str">
            <v>Transferencía del Corde</v>
          </cell>
          <cell r="B564">
            <v>1280000</v>
          </cell>
        </row>
        <row r="565">
          <cell r="A565" t="str">
            <v>Transferencía de Inespre</v>
          </cell>
          <cell r="B565">
            <v>0</v>
          </cell>
        </row>
        <row r="566">
          <cell r="A566" t="str">
            <v>Transferencía de la Cfi</v>
          </cell>
          <cell r="B566">
            <v>0</v>
          </cell>
        </row>
        <row r="567">
          <cell r="A567" t="str">
            <v>Transferencía del Banco de Reservas</v>
          </cell>
          <cell r="B567">
            <v>0</v>
          </cell>
        </row>
        <row r="568">
          <cell r="A568" t="str">
            <v>Transferencía del Cea</v>
          </cell>
          <cell r="B568">
            <v>0</v>
          </cell>
        </row>
        <row r="569">
          <cell r="A569" t="str">
            <v>Transferencía del Banco Central</v>
          </cell>
          <cell r="B569">
            <v>0</v>
          </cell>
        </row>
        <row r="570">
          <cell r="A570" t="str">
            <v>Transferencía de la Corporación de Hatillo</v>
          </cell>
          <cell r="B570">
            <v>0</v>
          </cell>
        </row>
        <row r="571">
          <cell r="A571" t="str">
            <v>Transferencía del Iad</v>
          </cell>
          <cell r="B571">
            <v>0</v>
          </cell>
        </row>
        <row r="572">
          <cell r="A572" t="str">
            <v>Transferencía del Inazucar</v>
          </cell>
          <cell r="B572">
            <v>0</v>
          </cell>
        </row>
        <row r="573">
          <cell r="A573" t="str">
            <v>Transferencía del Cea</v>
          </cell>
          <cell r="B573">
            <v>0</v>
          </cell>
        </row>
        <row r="574">
          <cell r="A574" t="str">
            <v>Transferencía del Banco Nacional de la Vivienda</v>
          </cell>
          <cell r="B574">
            <v>0</v>
          </cell>
        </row>
        <row r="575">
          <cell r="A575" t="str">
            <v>Transferencía de la Superintendencía de Bancos</v>
          </cell>
          <cell r="B575">
            <v>0</v>
          </cell>
        </row>
        <row r="576">
          <cell r="A576" t="str">
            <v>Transferencía de la Superintendencía de Seguros</v>
          </cell>
          <cell r="B576">
            <v>0</v>
          </cell>
        </row>
        <row r="577">
          <cell r="A577" t="str">
            <v>Transferencía de la Fábrica Dominicana de Cemento</v>
          </cell>
          <cell r="B577">
            <v>0</v>
          </cell>
        </row>
        <row r="578">
          <cell r="A578" t="str">
            <v>Aportes Extraordinarios de Institciónes Pública</v>
          </cell>
          <cell r="B578">
            <v>0</v>
          </cell>
        </row>
        <row r="579">
          <cell r="A579" t="str">
            <v>Transferencía de la Cde (Bonos de Amortización de la Deuda Combustible)</v>
          </cell>
          <cell r="B579">
            <v>0</v>
          </cell>
        </row>
        <row r="580">
          <cell r="A580" t="str">
            <v>Transferencía de la Universidad del Este</v>
          </cell>
          <cell r="B580">
            <v>0</v>
          </cell>
        </row>
        <row r="581">
          <cell r="A581">
            <v>0</v>
          </cell>
          <cell r="B581">
            <v>0</v>
          </cell>
        </row>
        <row r="582">
          <cell r="A582" t="str">
            <v>Otros Recursos Internos</v>
          </cell>
          <cell r="B582">
            <v>0</v>
          </cell>
        </row>
        <row r="583">
          <cell r="A583" t="str">
            <v>Ahorro de la Dirección General Servicios Tecnológicos</v>
          </cell>
          <cell r="B583">
            <v>0</v>
          </cell>
        </row>
        <row r="584">
          <cell r="A584" t="str">
            <v>Amortización e Interés Préstamos No. 517 - L - 008</v>
          </cell>
          <cell r="B584">
            <v>0</v>
          </cell>
        </row>
        <row r="585">
          <cell r="A585" t="str">
            <v>Amortización e Intereses Préstamos No. 517 - L - 018</v>
          </cell>
          <cell r="B585">
            <v>0</v>
          </cell>
        </row>
        <row r="586">
          <cell r="A586" t="str">
            <v>Intereses Préstamo No. 517 - K - 011</v>
          </cell>
          <cell r="B586">
            <v>0</v>
          </cell>
        </row>
        <row r="587">
          <cell r="A587" t="str">
            <v>Intereses Préstamo No. 517 - L - 018</v>
          </cell>
          <cell r="B587">
            <v>0</v>
          </cell>
        </row>
        <row r="588">
          <cell r="A588" t="str">
            <v>Venta de Condecoraciónes</v>
          </cell>
          <cell r="B588">
            <v>0</v>
          </cell>
        </row>
        <row r="589">
          <cell r="A589" t="str">
            <v>Devolución, Intereses Deuda Externa</v>
          </cell>
          <cell r="B589">
            <v>0</v>
          </cell>
        </row>
        <row r="590">
          <cell r="A590" t="str">
            <v>Misceláneos</v>
          </cell>
          <cell r="B590">
            <v>0</v>
          </cell>
        </row>
        <row r="591">
          <cell r="A591" t="str">
            <v>Amortización e Intereses</v>
          </cell>
          <cell r="B591">
            <v>0</v>
          </cell>
        </row>
        <row r="592">
          <cell r="A592" t="str">
            <v>Bonos Redimidos e Intereses sobre Bonos Propiedad del Estado</v>
          </cell>
          <cell r="B592">
            <v>0</v>
          </cell>
        </row>
        <row r="593">
          <cell r="A593" t="str">
            <v>Intereses sobre Préstamo de la Aid No. 517 - L - 026</v>
          </cell>
          <cell r="B593">
            <v>0</v>
          </cell>
        </row>
        <row r="594">
          <cell r="A594" t="str">
            <v>Remanentes de Aportes del Estado, para Programa Desayuno Escolar y Materno Infantil</v>
          </cell>
          <cell r="B594">
            <v>0</v>
          </cell>
        </row>
        <row r="595">
          <cell r="A595" t="str">
            <v>Intereses Devengados por Suma Depositada en Banco de Reservas por la Corporación de la Presa de Sabana Yegua</v>
          </cell>
          <cell r="B595">
            <v>0</v>
          </cell>
        </row>
        <row r="596">
          <cell r="A596" t="str">
            <v>2% sobre Préstamos Realizados a Oficiales de las Fuerzas Armadas</v>
          </cell>
          <cell r="B596">
            <v>0</v>
          </cell>
        </row>
        <row r="597">
          <cell r="A597" t="str">
            <v>Ahorro en Gastos Administrativos Corporación de Valdesía</v>
          </cell>
          <cell r="B597">
            <v>0</v>
          </cell>
        </row>
        <row r="598">
          <cell r="A598" t="str">
            <v>Confiscación de Pólizas de Seguros</v>
          </cell>
          <cell r="B598">
            <v>0</v>
          </cell>
        </row>
        <row r="599">
          <cell r="A599" t="str">
            <v>Reembolsos</v>
          </cell>
          <cell r="B599">
            <v>0</v>
          </cell>
        </row>
        <row r="600">
          <cell r="A600" t="str">
            <v>Intereses sobre Bonos Tesorería Nacional, para Reforma Agraría, Serie 1987</v>
          </cell>
          <cell r="B600">
            <v>0</v>
          </cell>
        </row>
        <row r="601">
          <cell r="A601">
            <v>0</v>
          </cell>
          <cell r="B601">
            <v>0</v>
          </cell>
        </row>
        <row r="602">
          <cell r="A602">
            <v>0</v>
          </cell>
          <cell r="B602">
            <v>0</v>
          </cell>
        </row>
        <row r="603">
          <cell r="A603">
            <v>0</v>
          </cell>
          <cell r="B603">
            <v>0</v>
          </cell>
        </row>
        <row r="604">
          <cell r="A604" t="str">
            <v xml:space="preserve">Total Ingresos Estimados </v>
          </cell>
          <cell r="B604">
            <v>530513956</v>
          </cell>
        </row>
        <row r="605">
          <cell r="A605">
            <v>0</v>
          </cell>
          <cell r="B605">
            <v>0</v>
          </cell>
        </row>
        <row r="606">
          <cell r="A606" t="str">
            <v xml:space="preserve">Proporción a Sustraer del Fondo General para Nutrir el Fondo Especial Destinado a Cubrir Reembolsos por </v>
          </cell>
          <cell r="B606">
            <v>0</v>
          </cell>
        </row>
        <row r="607">
          <cell r="A607" t="str">
            <v>Cualquier Concepto de Conformidad con las Leyes No 2512-50 y 3849-54</v>
          </cell>
          <cell r="B607">
            <v>0</v>
          </cell>
        </row>
        <row r="608">
          <cell r="B608">
            <v>0</v>
          </cell>
        </row>
        <row r="609">
          <cell r="A609" t="str">
            <v>Total Valores Registrados en Tesorería</v>
          </cell>
          <cell r="B609">
            <v>530513956</v>
          </cell>
        </row>
        <row r="610">
          <cell r="A610" t="str">
            <v>Fuente: Presupuesto de Ingresos y Ley de Gastos Públicos para el año 1976 (Ley No. 283)</v>
          </cell>
          <cell r="B610">
            <v>0</v>
          </cell>
        </row>
        <row r="611">
          <cell r="A611" t="str">
            <v xml:space="preserve">Nota: Los ingresos extraordinarios  en el libro incluyen recursos externos y donaciones externas según datos de Presupuesto elaborado durante esos períodos </v>
          </cell>
          <cell r="B611">
            <v>0</v>
          </cell>
        </row>
        <row r="612">
          <cell r="A612">
            <v>0</v>
          </cell>
          <cell r="B612">
            <v>0</v>
          </cell>
        </row>
      </sheetData>
      <sheetData sheetId="47">
        <row r="353">
          <cell r="A353" t="str">
            <v>Transferencias de la Lotería Nacional (Utilidades)</v>
          </cell>
          <cell r="B353">
            <v>14000000</v>
          </cell>
        </row>
        <row r="354">
          <cell r="A354" t="str">
            <v>Transferencias de la Lotería Nacional (Construcción Casas por Sorteos)</v>
          </cell>
          <cell r="B354">
            <v>2650000</v>
          </cell>
        </row>
        <row r="355">
          <cell r="A355" t="str">
            <v>Transferencias del CEA (60% de los Beneficios)</v>
          </cell>
          <cell r="B355">
            <v>5000000</v>
          </cell>
        </row>
        <row r="356">
          <cell r="A356" t="str">
            <v/>
          </cell>
          <cell r="B356">
            <v>0</v>
          </cell>
        </row>
        <row r="357">
          <cell r="A357" t="str">
            <v>Transferencias de la Rosario Dominicana, 50% de los Beneficios</v>
          </cell>
          <cell r="B357">
            <v>0</v>
          </cell>
        </row>
        <row r="358">
          <cell r="A358" t="str">
            <v/>
          </cell>
          <cell r="B358">
            <v>0</v>
          </cell>
        </row>
        <row r="359">
          <cell r="A359" t="str">
            <v>Transferencias de los Molinos Dominicanos</v>
          </cell>
          <cell r="B359">
            <v>0</v>
          </cell>
        </row>
        <row r="360">
          <cell r="A360" t="str">
            <v>Transferencias del Banco de Reservas</v>
          </cell>
          <cell r="B360">
            <v>0</v>
          </cell>
        </row>
        <row r="361">
          <cell r="A361" t="str">
            <v>Aportes de la Rosario Dominicana Según Contrato D/F 15-2-79</v>
          </cell>
          <cell r="B361">
            <v>0</v>
          </cell>
        </row>
        <row r="362">
          <cell r="A362" t="str">
            <v>Aporte de los Talleres Cima, C. por A. (Dividendos)</v>
          </cell>
          <cell r="B362">
            <v>0</v>
          </cell>
        </row>
        <row r="363">
          <cell r="A363" t="str">
            <v>Contribución de la Rosario a la Provincia de Sánchez Ramírez</v>
          </cell>
          <cell r="B363">
            <v>0</v>
          </cell>
        </row>
        <row r="364">
          <cell r="A364" t="str">
            <v>Aporte de Fomento Industrial, Mercantil y Agrícola, C. por A. (Dividendos)</v>
          </cell>
          <cell r="B364">
            <v>0</v>
          </cell>
        </row>
        <row r="365">
          <cell r="A365" t="str">
            <v>Contribución Rosario Dominicana sobre Contrato del 15-2-79 Artículo 3ro</v>
          </cell>
          <cell r="B365">
            <v>0</v>
          </cell>
        </row>
        <row r="366">
          <cell r="A366" t="str">
            <v>Aportes de Frutas Dominicanas sobre Contrato del 5-7-79, Artículo 4to</v>
          </cell>
          <cell r="B366">
            <v>0</v>
          </cell>
        </row>
        <row r="367">
          <cell r="A367" t="str">
            <v>Aportes de la Refinería Dominicana de Petróleo (Utilidades)</v>
          </cell>
          <cell r="B367">
            <v>0</v>
          </cell>
        </row>
        <row r="368">
          <cell r="A368" t="str">
            <v>Aporte de la Alcoa Exploration Company, para la Provincia Pedernales</v>
          </cell>
          <cell r="B368">
            <v>0</v>
          </cell>
        </row>
        <row r="369">
          <cell r="A369" t="str">
            <v>Aporte de Banco Nacional de la Vivienda (Dividendos)</v>
          </cell>
          <cell r="B369">
            <v>0</v>
          </cell>
        </row>
        <row r="370">
          <cell r="A370" t="str">
            <v>Aporte de las Salas de Juego de Bingo</v>
          </cell>
          <cell r="B370">
            <v>0</v>
          </cell>
        </row>
        <row r="371">
          <cell r="A371" t="str">
            <v>Contribución de Ideal Dominicana S.A</v>
          </cell>
          <cell r="B371">
            <v>0</v>
          </cell>
        </row>
        <row r="372">
          <cell r="A372" t="str">
            <v>Aporte de Hipódromo de Caballitos</v>
          </cell>
          <cell r="B372">
            <v>0</v>
          </cell>
        </row>
        <row r="373">
          <cell r="A373" t="str">
            <v>Contribución Zonas Francas Industriales</v>
          </cell>
          <cell r="B373">
            <v>0</v>
          </cell>
        </row>
        <row r="374">
          <cell r="A374" t="str">
            <v>Aporte de las Exportaciones de Azúcares y Minerales</v>
          </cell>
          <cell r="B374">
            <v>0</v>
          </cell>
        </row>
        <row r="375">
          <cell r="A375" t="str">
            <v>Aportes Falcombridge</v>
          </cell>
          <cell r="B375">
            <v>0</v>
          </cell>
        </row>
        <row r="376">
          <cell r="A376">
            <v>0</v>
          </cell>
          <cell r="B376">
            <v>0</v>
          </cell>
        </row>
        <row r="377">
          <cell r="A377" t="str">
            <v>Otros Ingresos No Tributarios</v>
          </cell>
          <cell r="B377">
            <v>1192050</v>
          </cell>
        </row>
        <row r="378">
          <cell r="A378">
            <v>0</v>
          </cell>
          <cell r="B378">
            <v>0</v>
          </cell>
        </row>
        <row r="379">
          <cell r="A379" t="str">
            <v>Recargos de Impuestos, por Mora</v>
          </cell>
          <cell r="B379">
            <v>740950</v>
          </cell>
        </row>
        <row r="380">
          <cell r="A380" t="str">
            <v>Recargo por Mora Impuesto sobre la Renta</v>
          </cell>
          <cell r="B380">
            <v>550000</v>
          </cell>
        </row>
        <row r="381">
          <cell r="A381" t="str">
            <v>Recargo por Mora Impuesto a la Renta Global Imponible</v>
          </cell>
          <cell r="B381">
            <v>50000</v>
          </cell>
        </row>
        <row r="382">
          <cell r="A382" t="str">
            <v/>
          </cell>
          <cell r="B382">
            <v>0</v>
          </cell>
        </row>
        <row r="383">
          <cell r="A383" t="str">
            <v/>
          </cell>
          <cell r="B383">
            <v>0</v>
          </cell>
        </row>
        <row r="384">
          <cell r="A384" t="str">
            <v>Recargo por Mora sobre el Impuesto a las Ganancias de Capital</v>
          </cell>
          <cell r="B384">
            <v>0</v>
          </cell>
        </row>
        <row r="385">
          <cell r="A385" t="str">
            <v>Recargo por Mora Inscripción en el Registro de Tierras</v>
          </cell>
          <cell r="B385">
            <v>10000</v>
          </cell>
        </row>
        <row r="386">
          <cell r="A386" t="str">
            <v>Recargo por Mora Impuesto sobre Operaciones Inmobiliarias</v>
          </cell>
          <cell r="B386">
            <v>600</v>
          </cell>
        </row>
        <row r="387">
          <cell r="A387" t="str">
            <v>Recargo por Mora sobre las Sucesiones y Donaciones</v>
          </cell>
          <cell r="B387">
            <v>25000</v>
          </cell>
        </row>
        <row r="388">
          <cell r="A388" t="str">
            <v>Recargo por Mora a la Venta de Madera Beneficiada</v>
          </cell>
          <cell r="B388">
            <v>100</v>
          </cell>
        </row>
        <row r="389">
          <cell r="A389" t="str">
            <v>Recargo por Mora Impuesto a las Ventas Condicionales de Muebles</v>
          </cell>
          <cell r="B389">
            <v>250</v>
          </cell>
        </row>
        <row r="390">
          <cell r="A390" t="str">
            <v>Recargo por Mora Impuesto sobre Pasajes al Exterior</v>
          </cell>
          <cell r="B390">
            <v>5000</v>
          </cell>
        </row>
        <row r="391">
          <cell r="A391" t="str">
            <v>Recargo por Mora Pago de Patentes Industriales y Comerciales</v>
          </cell>
          <cell r="B391">
            <v>100000</v>
          </cell>
        </row>
        <row r="392">
          <cell r="A392" t="str">
            <v>Recargo por Mora ITBIS Ley 74</v>
          </cell>
          <cell r="B392">
            <v>0</v>
          </cell>
        </row>
        <row r="393">
          <cell r="A393" t="str">
            <v>Recargo por Mora Vivienda Suntuaria</v>
          </cell>
          <cell r="B393">
            <v>0</v>
          </cell>
        </row>
        <row r="394">
          <cell r="A394">
            <v>0</v>
          </cell>
          <cell r="B394">
            <v>0</v>
          </cell>
        </row>
        <row r="395">
          <cell r="A395" t="str">
            <v>Multas por Infracciones</v>
          </cell>
          <cell r="B395">
            <v>451100</v>
          </cell>
        </row>
        <row r="396">
          <cell r="A396" t="str">
            <v>Multas Tribunales</v>
          </cell>
          <cell r="B396">
            <v>70000</v>
          </cell>
        </row>
        <row r="397">
          <cell r="A397" t="str">
            <v>Multas Carreteras</v>
          </cell>
          <cell r="B397">
            <v>70000</v>
          </cell>
        </row>
        <row r="398">
          <cell r="A398" t="str">
            <v>Multas Patentes</v>
          </cell>
          <cell r="B398">
            <v>3000</v>
          </cell>
        </row>
        <row r="399">
          <cell r="A399" t="str">
            <v>Multas Salud Pública</v>
          </cell>
          <cell r="B399">
            <v>1500</v>
          </cell>
        </row>
        <row r="400">
          <cell r="A400" t="str">
            <v>Multas Seguro Social y Contrato de Trabajo</v>
          </cell>
          <cell r="B400">
            <v>100</v>
          </cell>
        </row>
        <row r="401">
          <cell r="A401" t="str">
            <v>Multas Ley Forestal</v>
          </cell>
          <cell r="B401">
            <v>30000</v>
          </cell>
        </row>
        <row r="402">
          <cell r="A402" t="str">
            <v>Multas Violación Ley Aviación Civil</v>
          </cell>
          <cell r="B402">
            <v>1500</v>
          </cell>
        </row>
        <row r="403">
          <cell r="A403" t="str">
            <v>Multas Diversas</v>
          </cell>
          <cell r="B403">
            <v>225000</v>
          </cell>
        </row>
        <row r="404">
          <cell r="A404" t="str">
            <v>Multas Violación Ley sobre Drogas Narcóticas</v>
          </cell>
          <cell r="B404">
            <v>50000</v>
          </cell>
        </row>
        <row r="405">
          <cell r="A405" t="str">
            <v>Multas -ITBIS Ley 74</v>
          </cell>
          <cell r="B405">
            <v>0</v>
          </cell>
        </row>
        <row r="406">
          <cell r="A406" t="str">
            <v>10% Fondo Especial Ley 250</v>
          </cell>
          <cell r="B406">
            <v>0</v>
          </cell>
        </row>
        <row r="407">
          <cell r="A407" t="str">
            <v xml:space="preserve">Multas Aplicadas a la Banco por Deficiencia Encaje Legal </v>
          </cell>
          <cell r="B407">
            <v>0</v>
          </cell>
        </row>
        <row r="408">
          <cell r="A408" t="str">
            <v/>
          </cell>
          <cell r="B408">
            <v>0</v>
          </cell>
        </row>
        <row r="409">
          <cell r="A409">
            <v>0</v>
          </cell>
          <cell r="B409">
            <v>0</v>
          </cell>
        </row>
        <row r="410">
          <cell r="A410" t="str">
            <v>Ingresos Extraordinarios</v>
          </cell>
          <cell r="B410">
            <v>23407271</v>
          </cell>
        </row>
        <row r="411">
          <cell r="A411">
            <v>0</v>
          </cell>
          <cell r="B411">
            <v>0</v>
          </cell>
        </row>
        <row r="412">
          <cell r="A412" t="str">
            <v>Recursos Internos</v>
          </cell>
          <cell r="B412">
            <v>5280000</v>
          </cell>
        </row>
        <row r="413">
          <cell r="A413">
            <v>0</v>
          </cell>
          <cell r="B413">
            <v>0</v>
          </cell>
        </row>
        <row r="414">
          <cell r="A414" t="str">
            <v>Prestamos</v>
          </cell>
          <cell r="B414">
            <v>18127271</v>
          </cell>
        </row>
        <row r="415">
          <cell r="A415" t="str">
            <v>Certificado del Tesorero Nacional, Serie 1975-A</v>
          </cell>
          <cell r="B415">
            <v>0</v>
          </cell>
        </row>
        <row r="416">
          <cell r="A416" t="str">
            <v xml:space="preserve">Plan de Operaciones y Asistencia Tecnica </v>
          </cell>
          <cell r="B416">
            <v>546873</v>
          </cell>
        </row>
        <row r="417">
          <cell r="A417" t="str">
            <v>Construccion de la Presa De Sabaneta</v>
          </cell>
          <cell r="B417">
            <v>2784961</v>
          </cell>
        </row>
        <row r="418">
          <cell r="A418" t="str">
            <v>Integracion de la Mujer en el Proceso de Desarrollo</v>
          </cell>
          <cell r="B418">
            <v>249600</v>
          </cell>
        </row>
        <row r="419">
          <cell r="A419" t="str">
            <v>Para Proyectos Educativos</v>
          </cell>
          <cell r="B419">
            <v>3800000</v>
          </cell>
        </row>
        <row r="420">
          <cell r="A420" t="str">
            <v>Desarrollo Agricola Para el Pequeño Agricultor</v>
          </cell>
          <cell r="B420">
            <v>2507182</v>
          </cell>
        </row>
        <row r="421">
          <cell r="A421" t="str">
            <v>Desarrollo Agricola Para el Pequeño Agricultor</v>
          </cell>
          <cell r="B421">
            <v>4624500</v>
          </cell>
        </row>
        <row r="422">
          <cell r="A422" t="str">
            <v>Para Financiar Proyectos de Salud</v>
          </cell>
          <cell r="B422">
            <v>1830035</v>
          </cell>
        </row>
        <row r="423">
          <cell r="A423" t="str">
            <v>Para Financiar Proyectos de Salud en las Regiones Sanitarias I y V</v>
          </cell>
          <cell r="B423">
            <v>1055520</v>
          </cell>
        </row>
        <row r="424">
          <cell r="A424" t="str">
            <v>Mejoramiento y Amoliación del Puerto de Haina</v>
          </cell>
          <cell r="B424">
            <v>728600</v>
          </cell>
        </row>
        <row r="425">
          <cell r="A425" t="str">
            <v>Préstamo No.Aid-517-V-031</v>
          </cell>
          <cell r="B425">
            <v>0</v>
          </cell>
        </row>
        <row r="426">
          <cell r="A426" t="str">
            <v>Préstamo No.Aid-517-V-032</v>
          </cell>
          <cell r="B426">
            <v>0</v>
          </cell>
        </row>
        <row r="427">
          <cell r="A427" t="str">
            <v>Préstamo No.26-Vf/Dr</v>
          </cell>
          <cell r="B427">
            <v>0</v>
          </cell>
        </row>
        <row r="428">
          <cell r="A428" t="str">
            <v>Préstamo No.Aid-517-T-033</v>
          </cell>
          <cell r="B428">
            <v>0</v>
          </cell>
        </row>
        <row r="429">
          <cell r="A429" t="str">
            <v>Préstamo No.Bi-566-Sf-Dr</v>
          </cell>
          <cell r="B429">
            <v>0</v>
          </cell>
        </row>
        <row r="430">
          <cell r="A430" t="str">
            <v>Préstamo No.Bi-1688-Atn-Sf-Dr</v>
          </cell>
          <cell r="B430">
            <v>0</v>
          </cell>
        </row>
        <row r="431">
          <cell r="A431" t="str">
            <v>Préstamo No.Bi-382-Sf-Dr</v>
          </cell>
          <cell r="B431">
            <v>0</v>
          </cell>
        </row>
        <row r="432">
          <cell r="A432" t="str">
            <v>Préstamo No.Bi-570-Sf-Dr</v>
          </cell>
          <cell r="B432">
            <v>0</v>
          </cell>
        </row>
        <row r="433">
          <cell r="A433" t="str">
            <v>Préstamo No.Bi-358-Sf-Dr</v>
          </cell>
          <cell r="B433">
            <v>0</v>
          </cell>
        </row>
        <row r="434">
          <cell r="A434" t="str">
            <v>Préstamo No.Bi-352-Sf-Dr</v>
          </cell>
          <cell r="B434">
            <v>0</v>
          </cell>
        </row>
        <row r="435">
          <cell r="A435" t="str">
            <v>Préstamo No.Bm-235-Do</v>
          </cell>
          <cell r="B435">
            <v>0</v>
          </cell>
        </row>
        <row r="436">
          <cell r="A436" t="str">
            <v>Préstamo No.Bm-352-Do</v>
          </cell>
          <cell r="B436">
            <v>0</v>
          </cell>
        </row>
        <row r="437">
          <cell r="A437" t="str">
            <v>Préstamo No.Bm-1655-Do</v>
          </cell>
          <cell r="B437">
            <v>0</v>
          </cell>
        </row>
        <row r="438">
          <cell r="A438" t="str">
            <v>Préstamo No.Ccc/Pl-480</v>
          </cell>
          <cell r="B438">
            <v>0</v>
          </cell>
        </row>
        <row r="439">
          <cell r="A439" t="str">
            <v>Préstamo No.Ccc/Pl-480</v>
          </cell>
          <cell r="B439">
            <v>0</v>
          </cell>
        </row>
        <row r="440">
          <cell r="A440" t="str">
            <v>Préstamo No.69-P-Opep</v>
          </cell>
          <cell r="B440">
            <v>0</v>
          </cell>
        </row>
        <row r="441">
          <cell r="A441" t="str">
            <v>Préstamo No.Bi-408-Sf/Dr</v>
          </cell>
          <cell r="B441">
            <v>0</v>
          </cell>
        </row>
        <row r="442">
          <cell r="A442" t="str">
            <v>Préstamo No.Bi-21-Cd-Dr</v>
          </cell>
          <cell r="B442">
            <v>0</v>
          </cell>
        </row>
        <row r="443">
          <cell r="A443" t="str">
            <v>Préstamo No.Bi-591-Sf/Dr</v>
          </cell>
          <cell r="B443">
            <v>0</v>
          </cell>
        </row>
        <row r="444">
          <cell r="A444" t="str">
            <v>Préstamo No.Aid-517-U-030</v>
          </cell>
          <cell r="B444">
            <v>0</v>
          </cell>
        </row>
        <row r="445">
          <cell r="A445" t="str">
            <v>Préstamo No.Bi-585-Sf-Dr</v>
          </cell>
          <cell r="B445">
            <v>0</v>
          </cell>
        </row>
        <row r="446">
          <cell r="A446" t="str">
            <v>Préstamo No.Bi-586-Sf-Dr</v>
          </cell>
          <cell r="B446">
            <v>0</v>
          </cell>
        </row>
        <row r="447">
          <cell r="A447" t="str">
            <v>Préstamo No.Bi-590-Sf-Dr</v>
          </cell>
          <cell r="B447">
            <v>0</v>
          </cell>
        </row>
        <row r="448">
          <cell r="A448" t="str">
            <v>Préstamo No.Bm-1783-Do</v>
          </cell>
          <cell r="B448">
            <v>0</v>
          </cell>
        </row>
        <row r="449">
          <cell r="A449" t="str">
            <v>Préstamo Instituciones de Crédito Oficial de España</v>
          </cell>
          <cell r="B449">
            <v>0</v>
          </cell>
        </row>
        <row r="450">
          <cell r="A450" t="str">
            <v>Préstamo No.Bm-1783-Do y Bm 1784-Do</v>
          </cell>
          <cell r="B450">
            <v>0</v>
          </cell>
        </row>
        <row r="451">
          <cell r="A451" t="str">
            <v>Préstamo No.Bi/IADb-21-Cd-Dr</v>
          </cell>
          <cell r="B451">
            <v>0</v>
          </cell>
        </row>
        <row r="452">
          <cell r="A452" t="str">
            <v>Convenio de San José/Fondo de Inversión de Venezuela</v>
          </cell>
          <cell r="B452">
            <v>0</v>
          </cell>
        </row>
        <row r="453">
          <cell r="A453" t="str">
            <v>Convenio Dominico-Japones</v>
          </cell>
          <cell r="B453">
            <v>0</v>
          </cell>
        </row>
        <row r="454">
          <cell r="A454" t="str">
            <v>Préstamo No.Fida-28-Do</v>
          </cell>
          <cell r="B454">
            <v>0</v>
          </cell>
        </row>
        <row r="455">
          <cell r="A455" t="str">
            <v>Préstamo No.Fida-28-Do</v>
          </cell>
          <cell r="B455">
            <v>0</v>
          </cell>
        </row>
        <row r="456">
          <cell r="A456" t="str">
            <v>Préstamo No.242-P-Oped</v>
          </cell>
          <cell r="B456">
            <v>0</v>
          </cell>
        </row>
        <row r="457">
          <cell r="A457" t="str">
            <v>Préstamo No.Bi-74-Ic-Dr</v>
          </cell>
          <cell r="B457">
            <v>0</v>
          </cell>
        </row>
        <row r="458">
          <cell r="A458" t="str">
            <v>Préstamo Bi-391-Oc-Dr</v>
          </cell>
          <cell r="B458">
            <v>0</v>
          </cell>
        </row>
        <row r="459">
          <cell r="A459" t="str">
            <v>Préstamo No.Bi-627-Sf-Dr</v>
          </cell>
          <cell r="B459">
            <v>0</v>
          </cell>
        </row>
        <row r="460">
          <cell r="A460" t="str">
            <v>Préstamo No.Bi-646-Sf-Dr</v>
          </cell>
          <cell r="B460">
            <v>0</v>
          </cell>
        </row>
        <row r="461">
          <cell r="A461" t="str">
            <v>Préstamo No.Bi-647-Sf-Dr</v>
          </cell>
          <cell r="B461">
            <v>0</v>
          </cell>
        </row>
        <row r="462">
          <cell r="A462" t="str">
            <v>Préstamo No.Bi-645-Sf-Dr</v>
          </cell>
          <cell r="B462">
            <v>0</v>
          </cell>
        </row>
        <row r="463">
          <cell r="A463" t="str">
            <v>Préstamo No.Bi-680-Sf-Dr</v>
          </cell>
          <cell r="B463">
            <v>0</v>
          </cell>
        </row>
        <row r="464">
          <cell r="A464" t="str">
            <v>Préstamo No.Bm-1760-Do</v>
          </cell>
          <cell r="B464">
            <v>0</v>
          </cell>
        </row>
        <row r="465">
          <cell r="A465" t="str">
            <v>Préstamo No.Bm-2023-Do</v>
          </cell>
          <cell r="B465">
            <v>0</v>
          </cell>
        </row>
        <row r="466">
          <cell r="A466" t="str">
            <v>Préstamo No.Bm-2104-Do</v>
          </cell>
          <cell r="B466">
            <v>0</v>
          </cell>
        </row>
        <row r="467">
          <cell r="A467" t="str">
            <v>Préstamo No.Aid-517-T-037Y 517-W-038</v>
          </cell>
          <cell r="B467">
            <v>0</v>
          </cell>
        </row>
        <row r="468">
          <cell r="A468" t="str">
            <v>Préstamo Banco del Comercio Exterior Francés</v>
          </cell>
          <cell r="B468">
            <v>0</v>
          </cell>
        </row>
        <row r="469">
          <cell r="A469" t="str">
            <v>Préstamo No.Aid-517-T-035</v>
          </cell>
          <cell r="B469">
            <v>0</v>
          </cell>
        </row>
      </sheetData>
      <sheetData sheetId="48">
        <row r="207">
          <cell r="A207">
            <v>0</v>
          </cell>
          <cell r="B207">
            <v>0</v>
          </cell>
        </row>
        <row r="208">
          <cell r="A208" t="str">
            <v>Impuestos sobre las Exportaciones</v>
          </cell>
          <cell r="B208">
            <v>71097000</v>
          </cell>
        </row>
        <row r="209">
          <cell r="A209" t="str">
            <v>Impuestos sobre Azúcares y Mieles</v>
          </cell>
          <cell r="B209">
            <v>3000000</v>
          </cell>
        </row>
        <row r="210">
          <cell r="A210" t="str">
            <v/>
          </cell>
          <cell r="B210">
            <v>0</v>
          </cell>
        </row>
        <row r="211">
          <cell r="A211" t="str">
            <v/>
          </cell>
          <cell r="B211">
            <v>0</v>
          </cell>
        </row>
        <row r="212">
          <cell r="A212" t="str">
            <v>Impuestos sobre el Azúcar, Mercado Americano por Déficit de Otros Países</v>
          </cell>
          <cell r="B212">
            <v>0</v>
          </cell>
        </row>
        <row r="213">
          <cell r="A213" t="str">
            <v>Impuestos sobre el Azúcar, Mercado Americano a Cargo Cuota Inicial</v>
          </cell>
          <cell r="B213">
            <v>35000000</v>
          </cell>
        </row>
        <row r="214">
          <cell r="A214" t="str">
            <v/>
          </cell>
          <cell r="B214">
            <v>0</v>
          </cell>
        </row>
        <row r="215">
          <cell r="A215" t="str">
            <v/>
          </cell>
          <cell r="B215">
            <v>0</v>
          </cell>
        </row>
        <row r="216">
          <cell r="A216" t="str">
            <v/>
          </cell>
          <cell r="B216">
            <v>0</v>
          </cell>
        </row>
        <row r="217">
          <cell r="A217" t="str">
            <v/>
          </cell>
          <cell r="B217">
            <v>0</v>
          </cell>
        </row>
        <row r="218">
          <cell r="A218" t="str">
            <v>Impuesto sobre los Guineos</v>
          </cell>
          <cell r="B218">
            <v>0</v>
          </cell>
        </row>
        <row r="219">
          <cell r="A219" t="str">
            <v>Impuestos sobre las Exportaciones (6/8 del 1%)</v>
          </cell>
          <cell r="B219">
            <v>3000</v>
          </cell>
        </row>
        <row r="220">
          <cell r="A220" t="str">
            <v>Impuesto sobre Documentos de Aduanas</v>
          </cell>
          <cell r="B220">
            <v>20000</v>
          </cell>
        </row>
        <row r="221">
          <cell r="A221" t="str">
            <v>Patentes de Exportación</v>
          </cell>
          <cell r="B221">
            <v>4000</v>
          </cell>
        </row>
        <row r="222">
          <cell r="A222" t="str">
            <v>Adicional sobre Patentes de Exportación</v>
          </cell>
          <cell r="B222">
            <v>0</v>
          </cell>
        </row>
        <row r="223">
          <cell r="A223" t="str">
            <v>Impuesto sobre Ventas en Tiendas de las Zonas Francas</v>
          </cell>
          <cell r="B223">
            <v>380000</v>
          </cell>
        </row>
        <row r="224">
          <cell r="A224" t="str">
            <v>Remanentes de Liquidación de Fianzas</v>
          </cell>
          <cell r="B224">
            <v>330000</v>
          </cell>
        </row>
        <row r="225">
          <cell r="A225" t="str">
            <v>Impuestos sobre Beneficios Extraordinarios de la Exportación de Carne de Resolución Deshuesada</v>
          </cell>
          <cell r="B225">
            <v>0</v>
          </cell>
        </row>
        <row r="226">
          <cell r="A226" t="str">
            <v>Impuesto sobre Carga de Mercancías</v>
          </cell>
          <cell r="B226">
            <v>90000</v>
          </cell>
        </row>
        <row r="227">
          <cell r="A227" t="str">
            <v>Impuestos sobre Beneficios Extraordinarios Exportación de Azúcares y Mieles</v>
          </cell>
          <cell r="B227">
            <v>0</v>
          </cell>
        </row>
        <row r="228">
          <cell r="A228" t="str">
            <v/>
          </cell>
          <cell r="B228">
            <v>0</v>
          </cell>
        </row>
        <row r="229">
          <cell r="A229" t="str">
            <v>Impuesto Adicional sobre Varias Mercancías y Servicios</v>
          </cell>
          <cell r="B229">
            <v>70000</v>
          </cell>
        </row>
        <row r="230">
          <cell r="A230" t="str">
            <v/>
          </cell>
          <cell r="B230">
            <v>0</v>
          </cell>
        </row>
        <row r="231">
          <cell r="A231" t="str">
            <v>Impuestos sobre Ingresos Extraordinarios de Café y Cacao</v>
          </cell>
          <cell r="B231">
            <v>32000000</v>
          </cell>
        </row>
        <row r="232">
          <cell r="A232" t="str">
            <v>Impuestos Ad-Valorem Según Decreto No. 1621</v>
          </cell>
          <cell r="B232">
            <v>200000</v>
          </cell>
        </row>
        <row r="233">
          <cell r="A233" t="str">
            <v>Impuestos sobre Ingresos Excesivos de la Exportación de Cacao</v>
          </cell>
          <cell r="B233">
            <v>0</v>
          </cell>
        </row>
        <row r="234">
          <cell r="A234">
            <v>0</v>
          </cell>
          <cell r="B234">
            <v>0</v>
          </cell>
        </row>
        <row r="235">
          <cell r="A235" t="str">
            <v>Otros Impuestos</v>
          </cell>
          <cell r="B235">
            <v>11750000</v>
          </cell>
        </row>
        <row r="236">
          <cell r="A236" t="str">
            <v>Patentes de Industria y Comercio</v>
          </cell>
          <cell r="B236">
            <v>4000000</v>
          </cell>
        </row>
        <row r="237">
          <cell r="A237" t="str">
            <v>Duplicados de Patentes</v>
          </cell>
          <cell r="B237">
            <v>0</v>
          </cell>
        </row>
        <row r="238">
          <cell r="A238" t="str">
            <v>Pago de Peajes</v>
          </cell>
          <cell r="B238">
            <v>2300000</v>
          </cell>
        </row>
        <row r="239">
          <cell r="A239" t="str">
            <v>Impuestos sobre la Tramitación de Documentos</v>
          </cell>
          <cell r="B239">
            <v>4500000</v>
          </cell>
        </row>
        <row r="240">
          <cell r="A240" t="str">
            <v>Impuestos sobre Ventas Condicionales de Muebles</v>
          </cell>
          <cell r="B240">
            <v>900000</v>
          </cell>
        </row>
        <row r="241">
          <cell r="A241" t="str">
            <v>Misceláneos Varias Leyes</v>
          </cell>
          <cell r="B241">
            <v>50000</v>
          </cell>
        </row>
        <row r="242">
          <cell r="A242">
            <v>0</v>
          </cell>
          <cell r="B242">
            <v>0</v>
          </cell>
        </row>
        <row r="243">
          <cell r="A243">
            <v>0</v>
          </cell>
          <cell r="B243">
            <v>0</v>
          </cell>
        </row>
        <row r="244">
          <cell r="A244" t="str">
            <v>Tasas</v>
          </cell>
          <cell r="B244">
            <v>14159800</v>
          </cell>
        </row>
        <row r="245">
          <cell r="A245">
            <v>0</v>
          </cell>
          <cell r="B245">
            <v>0</v>
          </cell>
        </row>
        <row r="246">
          <cell r="A246" t="str">
            <v>Tasas de Comunicaciones</v>
          </cell>
          <cell r="B246">
            <v>1735000</v>
          </cell>
        </row>
        <row r="247">
          <cell r="A247" t="str">
            <v>Sellos de Correos</v>
          </cell>
          <cell r="B247">
            <v>890000</v>
          </cell>
        </row>
        <row r="248">
          <cell r="A248" t="str">
            <v>Entrega y Almacenaje de Encomiendas Postales</v>
          </cell>
          <cell r="B248">
            <v>5000</v>
          </cell>
        </row>
        <row r="249">
          <cell r="A249" t="str">
            <v>Sellos Postales Aéreos al Exterior</v>
          </cell>
          <cell r="B249">
            <v>575000</v>
          </cell>
        </row>
        <row r="250">
          <cell r="A250" t="str">
            <v>Intercambio de Bultos Postales</v>
          </cell>
          <cell r="B250">
            <v>0</v>
          </cell>
        </row>
        <row r="251">
          <cell r="A251" t="str">
            <v>Apartado de Correos</v>
          </cell>
          <cell r="B251">
            <v>50000</v>
          </cell>
        </row>
        <row r="252">
          <cell r="A252" t="str">
            <v>Primas sobre Valores Declarados</v>
          </cell>
          <cell r="B252">
            <v>50000</v>
          </cell>
        </row>
        <row r="253">
          <cell r="A253" t="str">
            <v>Transmisión de Mensajes Telefónicos, Telegráficos y RadioTelegráficos</v>
          </cell>
          <cell r="B253">
            <v>165000</v>
          </cell>
        </row>
        <row r="254">
          <cell r="A254" t="str">
            <v>Transmisión de Mensajes Telefónicos, Telegráficos y RadioTelegráficos (Departamentos del Gobierno)</v>
          </cell>
          <cell r="B254">
            <v>0</v>
          </cell>
        </row>
        <row r="255">
          <cell r="A255">
            <v>0</v>
          </cell>
          <cell r="B255">
            <v>0</v>
          </cell>
        </row>
        <row r="256">
          <cell r="A256" t="str">
            <v>Tasas Portuarías</v>
          </cell>
          <cell r="B256">
            <v>3945000</v>
          </cell>
        </row>
        <row r="257">
          <cell r="A257" t="str">
            <v>Derechos de Puertos-Importación</v>
          </cell>
          <cell r="B257">
            <v>65000</v>
          </cell>
        </row>
        <row r="258">
          <cell r="A258" t="str">
            <v>Derechos de Puertos-Exportación</v>
          </cell>
          <cell r="B258">
            <v>385000</v>
          </cell>
        </row>
        <row r="259">
          <cell r="A259" t="str">
            <v>Arrimo y Manejo de Carga</v>
          </cell>
          <cell r="B259">
            <v>3175000</v>
          </cell>
        </row>
        <row r="260">
          <cell r="A260" t="str">
            <v>Carga, Servicio de Muelle y Almacenamiento</v>
          </cell>
          <cell r="B260">
            <v>320000</v>
          </cell>
        </row>
        <row r="261">
          <cell r="A261">
            <v>0</v>
          </cell>
          <cell r="B261">
            <v>0</v>
          </cell>
        </row>
        <row r="262">
          <cell r="A262" t="str">
            <v>Tasas de Marcas y Patentes</v>
          </cell>
          <cell r="B262">
            <v>99000</v>
          </cell>
        </row>
        <row r="263">
          <cell r="A263" t="str">
            <v>Marcas de Fábrica</v>
          </cell>
          <cell r="B263">
            <v>45000</v>
          </cell>
        </row>
        <row r="264">
          <cell r="A264" t="str">
            <v>Patentes de Invención</v>
          </cell>
          <cell r="B264">
            <v>4000</v>
          </cell>
        </row>
        <row r="265">
          <cell r="A265" t="str">
            <v>Registro de Patentizados</v>
          </cell>
          <cell r="B265">
            <v>50000</v>
          </cell>
        </row>
        <row r="266">
          <cell r="A266">
            <v>0</v>
          </cell>
          <cell r="B266">
            <v>0</v>
          </cell>
        </row>
        <row r="267">
          <cell r="A267" t="str">
            <v>Tasas Judiciales</v>
          </cell>
          <cell r="B267">
            <v>250000</v>
          </cell>
        </row>
        <row r="268">
          <cell r="A268" t="str">
            <v>Servicios Judiciales</v>
          </cell>
          <cell r="B268">
            <v>50000</v>
          </cell>
        </row>
        <row r="269">
          <cell r="A269" t="str">
            <v>Tasas Adicionales sobre Actos Expedidos por el Poder Judicial</v>
          </cell>
          <cell r="B269">
            <v>200000</v>
          </cell>
        </row>
        <row r="270">
          <cell r="A270">
            <v>0</v>
          </cell>
          <cell r="B270">
            <v>0</v>
          </cell>
        </row>
        <row r="271">
          <cell r="A271" t="str">
            <v>Licencias y Permisos Varios</v>
          </cell>
          <cell r="B271">
            <v>1957000</v>
          </cell>
        </row>
        <row r="272">
          <cell r="A272" t="str">
            <v>Permisos para Ventas de Medicina</v>
          </cell>
          <cell r="B272">
            <v>3000</v>
          </cell>
        </row>
        <row r="273">
          <cell r="A273" t="str">
            <v>Permisos para Importar, Adquirir y Vender Materiales Explosivos</v>
          </cell>
          <cell r="B273">
            <v>3000</v>
          </cell>
        </row>
        <row r="274">
          <cell r="A274" t="str">
            <v>Licencias para Portar Armas de Fuego</v>
          </cell>
          <cell r="B274">
            <v>760000</v>
          </cell>
        </row>
        <row r="275">
          <cell r="A275" t="str">
            <v>Tasa Adicional para Portar Armas de Fuego</v>
          </cell>
          <cell r="B275">
            <v>40000</v>
          </cell>
        </row>
        <row r="276">
          <cell r="A276" t="str">
            <v>Permisos para Instalación de Laboratorios Industriales y Farmaceúticos</v>
          </cell>
          <cell r="B276">
            <v>0</v>
          </cell>
        </row>
        <row r="277">
          <cell r="A277" t="str">
            <v>Permisos para Ventas Acumulativas</v>
          </cell>
          <cell r="B277">
            <v>0</v>
          </cell>
        </row>
        <row r="278">
          <cell r="A278" t="str">
            <v>Licencias para Manejar Vehículos de Motor</v>
          </cell>
          <cell r="B278">
            <v>750000</v>
          </cell>
        </row>
        <row r="279">
          <cell r="A279" t="str">
            <v>Certificado de Registro de Profesionales y Oficios Médicos</v>
          </cell>
          <cell r="B279">
            <v>0</v>
          </cell>
        </row>
        <row r="280">
          <cell r="A280" t="str">
            <v xml:space="preserve">Derechos de Aprendizaje y Otros-Aviación Civil </v>
          </cell>
          <cell r="B280">
            <v>400000</v>
          </cell>
        </row>
        <row r="281">
          <cell r="A281" t="str">
            <v>Registro Fórmula de Alimentos para Animales</v>
          </cell>
          <cell r="B281">
            <v>1000</v>
          </cell>
        </row>
        <row r="282">
          <cell r="A282">
            <v>0</v>
          </cell>
          <cell r="B282">
            <v>0</v>
          </cell>
        </row>
        <row r="283">
          <cell r="A283" t="str">
            <v>Otras Tasas</v>
          </cell>
          <cell r="B283">
            <v>6173800</v>
          </cell>
        </row>
        <row r="284">
          <cell r="A284" t="str">
            <v>Certificados de Inscripción para Venta de Drogas</v>
          </cell>
          <cell r="B284">
            <v>4500</v>
          </cell>
        </row>
        <row r="285">
          <cell r="A285" t="str">
            <v>Sellos para Certificados de Salud</v>
          </cell>
          <cell r="B285">
            <v>55000</v>
          </cell>
        </row>
        <row r="286">
          <cell r="A286" t="str">
            <v>Tasas sobre Inmigración</v>
          </cell>
          <cell r="B286">
            <v>225000</v>
          </cell>
        </row>
        <row r="287">
          <cell r="A287" t="str">
            <v>Recargo Tasas sobre Inmigración</v>
          </cell>
          <cell r="B287">
            <v>5000</v>
          </cell>
        </row>
        <row r="288">
          <cell r="A288" t="str">
            <v>Tarjetas de Turismo (Visas)</v>
          </cell>
          <cell r="B288">
            <v>410000</v>
          </cell>
        </row>
        <row r="289">
          <cell r="A289" t="str">
            <v>Naturalización de Extranjeros</v>
          </cell>
          <cell r="B289">
            <v>1000</v>
          </cell>
        </row>
        <row r="290">
          <cell r="A290" t="str">
            <v>Cédula Personal de Identidad</v>
          </cell>
          <cell r="B290">
            <v>1000000</v>
          </cell>
        </row>
        <row r="291">
          <cell r="A291" t="str">
            <v>Recargo Cédula Personal de Identidad</v>
          </cell>
          <cell r="B291">
            <v>250000</v>
          </cell>
        </row>
        <row r="292">
          <cell r="A292" t="str">
            <v>Tasas para Expedición, Renovación de Pasaportes</v>
          </cell>
          <cell r="B292">
            <v>2400000</v>
          </cell>
        </row>
        <row r="293">
          <cell r="A293" t="str">
            <v>Derechos Consulares</v>
          </cell>
          <cell r="B293">
            <v>310000</v>
          </cell>
        </row>
        <row r="294">
          <cell r="A294" t="str">
            <v>Venta de Formularios y Facturas Consulares</v>
          </cell>
          <cell r="B294">
            <v>405000</v>
          </cell>
        </row>
        <row r="295">
          <cell r="A295" t="str">
            <v>Venta de Sellos para Documentos Consulares</v>
          </cell>
          <cell r="B295">
            <v>230000</v>
          </cell>
        </row>
        <row r="296">
          <cell r="A296" t="str">
            <v>Tasas por Concepto de Mensuras Catastrales</v>
          </cell>
          <cell r="B296">
            <v>20000</v>
          </cell>
        </row>
        <row r="297">
          <cell r="A297" t="str">
            <v>Análisis de Productos Farmaceúticos y Alimenticios</v>
          </cell>
          <cell r="B297">
            <v>5300</v>
          </cell>
        </row>
        <row r="298">
          <cell r="A298" t="str">
            <v>Servicios de Laboratorios-Secretaría de Obras Públicas</v>
          </cell>
          <cell r="B298">
            <v>3000</v>
          </cell>
        </row>
        <row r="299">
          <cell r="A299" t="str">
            <v>Venta de Formularios (Incluye Certificados Médicos)</v>
          </cell>
          <cell r="B299">
            <v>500000</v>
          </cell>
        </row>
        <row r="300">
          <cell r="A300" t="str">
            <v/>
          </cell>
          <cell r="B300">
            <v>0</v>
          </cell>
        </row>
        <row r="301">
          <cell r="A301" t="str">
            <v>Venta de Sellos Pro-Parques</v>
          </cell>
          <cell r="B301">
            <v>350000</v>
          </cell>
        </row>
        <row r="302">
          <cell r="A302" t="str">
            <v/>
          </cell>
          <cell r="B302">
            <v>0</v>
          </cell>
        </row>
        <row r="303">
          <cell r="A303" t="str">
            <v/>
          </cell>
          <cell r="B303">
            <v>0</v>
          </cell>
        </row>
        <row r="304">
          <cell r="A304" t="str">
            <v>Ingresos No Tributarios</v>
          </cell>
          <cell r="B304">
            <v>23235000</v>
          </cell>
        </row>
        <row r="305">
          <cell r="A305">
            <v>0</v>
          </cell>
          <cell r="B305">
            <v>0</v>
          </cell>
        </row>
        <row r="306">
          <cell r="A306" t="str">
            <v>Venta de Servicios del Estado</v>
          </cell>
          <cell r="B306">
            <v>881500</v>
          </cell>
        </row>
        <row r="307">
          <cell r="A307" t="str">
            <v>Venta de Boletos Tren de Paseo de los Indios</v>
          </cell>
          <cell r="B307">
            <v>5000</v>
          </cell>
        </row>
        <row r="308">
          <cell r="A308" t="str">
            <v>Ingresos por Contratos y Concesiones de Exploración de Yacimientos Mineros</v>
          </cell>
          <cell r="B308">
            <v>20000</v>
          </cell>
        </row>
        <row r="309">
          <cell r="A309" t="str">
            <v>Comisiones por Garantía de Préstamo Concedidos a la Falconbridge Dominicana</v>
          </cell>
          <cell r="B309">
            <v>300000</v>
          </cell>
        </row>
        <row r="310">
          <cell r="A310" t="str">
            <v>Visitas al Museo de la Casa del Tostado y Alcazar de Colón</v>
          </cell>
          <cell r="B310">
            <v>0</v>
          </cell>
        </row>
        <row r="311">
          <cell r="A311" t="str">
            <v>Ingresos por Servicios Privados en Hospitales del Estado</v>
          </cell>
          <cell r="B311">
            <v>5000</v>
          </cell>
        </row>
        <row r="312">
          <cell r="A312" t="str">
            <v>Ingresos por Permisos para Visitar Buques</v>
          </cell>
          <cell r="B312">
            <v>0</v>
          </cell>
        </row>
        <row r="313">
          <cell r="A313" t="str">
            <v>Inserción en Gaceta Oficial de Documentos y Avisos</v>
          </cell>
          <cell r="B313">
            <v>6500</v>
          </cell>
        </row>
        <row r="314">
          <cell r="A314" t="str">
            <v>Arrendamiento de Bienes Inmuebles</v>
          </cell>
          <cell r="B314">
            <v>300000</v>
          </cell>
        </row>
        <row r="315">
          <cell r="A315" t="str">
            <v>Ingresos por Arrendamiento de Propiedades Confiscadas</v>
          </cell>
          <cell r="B315">
            <v>0</v>
          </cell>
        </row>
        <row r="316">
          <cell r="A316" t="str">
            <v>Venta de Servicios Técnicos</v>
          </cell>
          <cell r="B316">
            <v>0</v>
          </cell>
        </row>
        <row r="317">
          <cell r="A317" t="str">
            <v>Inserción en Revista de Industria y Comercio</v>
          </cell>
          <cell r="B317">
            <v>30000</v>
          </cell>
        </row>
        <row r="318">
          <cell r="A318" t="str">
            <v>Contribución sobre Contrato Zona Franca la Romana</v>
          </cell>
          <cell r="B318">
            <v>30000</v>
          </cell>
        </row>
        <row r="319">
          <cell r="A319" t="str">
            <v>50% Exportación Yacimientos Mineros</v>
          </cell>
          <cell r="B319">
            <v>30000</v>
          </cell>
        </row>
        <row r="320">
          <cell r="A320" t="str">
            <v>RD $0.25 Suministro Medicina en Hospitales del Estado</v>
          </cell>
          <cell r="B320">
            <v>30000</v>
          </cell>
        </row>
        <row r="321">
          <cell r="A321" t="str">
            <v>Venta de Boletos Funicular de Puerto Plata</v>
          </cell>
          <cell r="B321">
            <v>125000</v>
          </cell>
        </row>
        <row r="322">
          <cell r="A322" t="str">
            <v>Venta de Servicios de la Secretaría de Agricultura</v>
          </cell>
          <cell r="B322">
            <v>0</v>
          </cell>
        </row>
        <row r="323">
          <cell r="A323" t="str">
            <v>Venta de Boletos Minitrenes la Caleta</v>
          </cell>
          <cell r="B323">
            <v>0</v>
          </cell>
        </row>
        <row r="324">
          <cell r="A324" t="str">
            <v>Venta de Pasajes Minibuses Transporte Colectivo</v>
          </cell>
          <cell r="B324">
            <v>0</v>
          </cell>
        </row>
        <row r="325">
          <cell r="A325" t="str">
            <v>Alquiler Parqueo la Atarazana</v>
          </cell>
          <cell r="B325">
            <v>0</v>
          </cell>
        </row>
        <row r="326">
          <cell r="A326" t="str">
            <v>Consejo Nacional de Educación Superior-CETEC</v>
          </cell>
          <cell r="B326">
            <v>0</v>
          </cell>
        </row>
        <row r="327">
          <cell r="A327" t="str">
            <v>Remolque Buques en Distancias Comandancia</v>
          </cell>
          <cell r="B327">
            <v>0</v>
          </cell>
        </row>
        <row r="328">
          <cell r="A328" t="str">
            <v>Expedición Carnet Agente Marino</v>
          </cell>
          <cell r="B328">
            <v>0</v>
          </cell>
        </row>
        <row r="329">
          <cell r="A329" t="str">
            <v xml:space="preserve">Venta Servicios Aéreos Fuerzas Armadas </v>
          </cell>
          <cell r="B329">
            <v>0</v>
          </cell>
        </row>
        <row r="330">
          <cell r="A330">
            <v>0</v>
          </cell>
          <cell r="B330">
            <v>0</v>
          </cell>
        </row>
        <row r="331">
          <cell r="A331" t="str">
            <v>Venta de Mercancías del Estado</v>
          </cell>
          <cell r="B331">
            <v>755500</v>
          </cell>
        </row>
        <row r="332">
          <cell r="A332" t="str">
            <v>Venta de la Gaceta Oficial</v>
          </cell>
          <cell r="B332">
            <v>1500</v>
          </cell>
        </row>
        <row r="333">
          <cell r="A333" t="str">
            <v>Venta de las Publicaciones Oficiales</v>
          </cell>
          <cell r="B333">
            <v>6000</v>
          </cell>
        </row>
        <row r="334">
          <cell r="A334" t="str">
            <v>Ventas en la Moneda (Pública Subasta)</v>
          </cell>
          <cell r="B334">
            <v>0</v>
          </cell>
        </row>
        <row r="335">
          <cell r="A335" t="str">
            <v>Venta de Productos Finca Ansonia-Azua</v>
          </cell>
          <cell r="B335">
            <v>175000</v>
          </cell>
        </row>
        <row r="336">
          <cell r="A336" t="str">
            <v>Venta de Productos Finca Vicente Noble</v>
          </cell>
          <cell r="B336">
            <v>10000</v>
          </cell>
        </row>
        <row r="337">
          <cell r="A337" t="str">
            <v>Venta de Productos Proyecto Manzanillo</v>
          </cell>
          <cell r="B337">
            <v>300000</v>
          </cell>
        </row>
        <row r="338">
          <cell r="A338" t="str">
            <v>Venta de Tomates Proyecto Manzanillo</v>
          </cell>
          <cell r="B338">
            <v>0</v>
          </cell>
        </row>
        <row r="339">
          <cell r="A339" t="str">
            <v>Venta de Semillas y Servicios Técnicos de la Secretaría de Agricultura</v>
          </cell>
          <cell r="B339">
            <v>10000</v>
          </cell>
        </row>
        <row r="340">
          <cell r="A340" t="str">
            <v>Venta de Chatarra</v>
          </cell>
          <cell r="B340">
            <v>3000</v>
          </cell>
        </row>
        <row r="341">
          <cell r="A341" t="str">
            <v>Venta de Productos Cosechados en Batey Ginebra-Puerto Plata</v>
          </cell>
          <cell r="B341">
            <v>250000</v>
          </cell>
        </row>
        <row r="342">
          <cell r="A342" t="str">
            <v>Venta de Productos Cosechados en Batey Banegas-la Canela</v>
          </cell>
          <cell r="B342">
            <v>0</v>
          </cell>
        </row>
        <row r="343">
          <cell r="A343" t="str">
            <v>Venta de Propiedad Moniliar del Estado-Inservible-</v>
          </cell>
          <cell r="B343">
            <v>0</v>
          </cell>
        </row>
        <row r="344">
          <cell r="A344" t="str">
            <v>Venta Algodón Oro y Sorgo</v>
          </cell>
          <cell r="B344">
            <v>0</v>
          </cell>
        </row>
        <row r="345">
          <cell r="A345" t="str">
            <v>Venta de Madera por la Dirección General de Foresta</v>
          </cell>
          <cell r="B345">
            <v>0</v>
          </cell>
        </row>
        <row r="346">
          <cell r="A346" t="str">
            <v>Venta de Sacos (Programa Rahabilitación Café)</v>
          </cell>
          <cell r="B346">
            <v>0</v>
          </cell>
        </row>
        <row r="347">
          <cell r="A347" t="str">
            <v>Venta de Ejemplares de Planos de la Ciudad de Santo Domingo</v>
          </cell>
          <cell r="B347">
            <v>0</v>
          </cell>
        </row>
        <row r="348">
          <cell r="A348" t="str">
            <v xml:space="preserve">Ventas Plásticos Protectores de Cédula </v>
          </cell>
          <cell r="B348">
            <v>0</v>
          </cell>
        </row>
        <row r="349">
          <cell r="A349" t="str">
            <v>Venta Medicamento de Promese</v>
          </cell>
          <cell r="B349">
            <v>0</v>
          </cell>
        </row>
        <row r="350">
          <cell r="A350" t="str">
            <v>40% Producción de Cemento</v>
          </cell>
          <cell r="B350">
            <v>0</v>
          </cell>
        </row>
        <row r="351">
          <cell r="A351">
            <v>0</v>
          </cell>
          <cell r="B351">
            <v>0</v>
          </cell>
        </row>
        <row r="352">
          <cell r="A352" t="str">
            <v>Transferencias Ordinarias</v>
          </cell>
          <cell r="B352">
            <v>20000000</v>
          </cell>
        </row>
        <row r="353">
          <cell r="A353" t="str">
            <v>Transferencias de la Lotería Nacional (Utilidades)</v>
          </cell>
          <cell r="B353">
            <v>14500000</v>
          </cell>
        </row>
        <row r="354">
          <cell r="A354" t="str">
            <v>Transferencias de la Lotería Nacional (Construcción Casas por Sorteos)</v>
          </cell>
          <cell r="B354">
            <v>2500000</v>
          </cell>
        </row>
        <row r="355">
          <cell r="A355" t="str">
            <v>Transferencias del CEA (60% de los Beneficios)</v>
          </cell>
          <cell r="B355">
            <v>0</v>
          </cell>
        </row>
        <row r="356">
          <cell r="A356" t="str">
            <v/>
          </cell>
          <cell r="B356">
            <v>0</v>
          </cell>
        </row>
        <row r="357">
          <cell r="A357" t="str">
            <v>Transferencias de la Rosario Dominicana, 50% de los Beneficios</v>
          </cell>
          <cell r="B357">
            <v>3000000</v>
          </cell>
        </row>
        <row r="358">
          <cell r="A358" t="str">
            <v/>
          </cell>
          <cell r="B358">
            <v>0</v>
          </cell>
        </row>
        <row r="359">
          <cell r="A359" t="str">
            <v>Transferencias de los Molinos Dominicanos</v>
          </cell>
          <cell r="B359">
            <v>0</v>
          </cell>
        </row>
        <row r="360">
          <cell r="A360" t="str">
            <v>Transferencias del Banco de Reservas</v>
          </cell>
          <cell r="B360">
            <v>0</v>
          </cell>
        </row>
        <row r="361">
          <cell r="A361" t="str">
            <v>Aportes de la Rosario Dominicana Según Contrato D/F 15-2-79</v>
          </cell>
          <cell r="B361">
            <v>0</v>
          </cell>
        </row>
        <row r="362">
          <cell r="A362" t="str">
            <v>Aporte de los Talleres Cima, C. por A. (Dividendos)</v>
          </cell>
          <cell r="B362">
            <v>0</v>
          </cell>
        </row>
        <row r="363">
          <cell r="A363" t="str">
            <v>Contribución de la Rosario a la Provincia de Sánchez Ramírez</v>
          </cell>
          <cell r="B363">
            <v>0</v>
          </cell>
        </row>
        <row r="364">
          <cell r="A364" t="str">
            <v>Aporte de Fomento Industrial, Mercantil y Agrícola, C. por A. (Dividendos)</v>
          </cell>
          <cell r="B364">
            <v>0</v>
          </cell>
        </row>
        <row r="365">
          <cell r="A365" t="str">
            <v>Contribución Rosario Dominicana sobre Contrato del 15-2-79 Artículo 3ro</v>
          </cell>
          <cell r="B365">
            <v>0</v>
          </cell>
        </row>
        <row r="366">
          <cell r="A366" t="str">
            <v>Aportes de Frutas Dominicanas sobre Contrato del 5-7-79, Artículo 4to</v>
          </cell>
          <cell r="B366">
            <v>0</v>
          </cell>
        </row>
        <row r="367">
          <cell r="A367" t="str">
            <v>Aportes de la Refinería Dominicana de Petróleo (Utilidades)</v>
          </cell>
          <cell r="B367">
            <v>0</v>
          </cell>
        </row>
        <row r="368">
          <cell r="A368" t="str">
            <v>Aporte de la Alcoa Exploration Company, para la Provincia Pedernales</v>
          </cell>
          <cell r="B368">
            <v>0</v>
          </cell>
        </row>
        <row r="369">
          <cell r="A369" t="str">
            <v>Aporte de Banco Nacional de la Vivienda (Dividendos)</v>
          </cell>
          <cell r="B369">
            <v>0</v>
          </cell>
        </row>
        <row r="370">
          <cell r="A370" t="str">
            <v>Aporte de las Salas de Juego de Bingo</v>
          </cell>
          <cell r="B370">
            <v>0</v>
          </cell>
        </row>
        <row r="371">
          <cell r="A371" t="str">
            <v>Contribución de Ideal Dominicana S.A</v>
          </cell>
          <cell r="B371">
            <v>0</v>
          </cell>
        </row>
        <row r="372">
          <cell r="A372" t="str">
            <v>Aporte de Hipódromo de Caballitos</v>
          </cell>
          <cell r="B372">
            <v>0</v>
          </cell>
        </row>
        <row r="373">
          <cell r="A373" t="str">
            <v>Contribución Zonas Francas Industriales</v>
          </cell>
          <cell r="B373">
            <v>0</v>
          </cell>
        </row>
        <row r="374">
          <cell r="A374" t="str">
            <v>Aporte de las Exportaciones de Azúcares y Minerales</v>
          </cell>
          <cell r="B374">
            <v>0</v>
          </cell>
        </row>
        <row r="375">
          <cell r="A375" t="str">
            <v>Aportes Falcombridge</v>
          </cell>
          <cell r="B375">
            <v>0</v>
          </cell>
        </row>
        <row r="376">
          <cell r="A376" t="str">
            <v/>
          </cell>
          <cell r="B376">
            <v>0</v>
          </cell>
        </row>
        <row r="377">
          <cell r="A377" t="str">
            <v>Otros Ingresos No Tributarios</v>
          </cell>
          <cell r="B377">
            <v>1598000</v>
          </cell>
        </row>
        <row r="378">
          <cell r="A378">
            <v>0</v>
          </cell>
          <cell r="B378">
            <v>0</v>
          </cell>
        </row>
        <row r="379">
          <cell r="A379" t="str">
            <v>Recargos de Impuestos, por Mora</v>
          </cell>
          <cell r="B379">
            <v>941000</v>
          </cell>
        </row>
        <row r="380">
          <cell r="A380" t="str">
            <v>Recargo por Mora Impuesto sobre la Renta</v>
          </cell>
          <cell r="B380">
            <v>700000</v>
          </cell>
        </row>
        <row r="381">
          <cell r="A381" t="str">
            <v>Recargo por Mora Impuesto a la Renta Global Imponible</v>
          </cell>
          <cell r="B381">
            <v>70000</v>
          </cell>
        </row>
        <row r="382">
          <cell r="A382" t="str">
            <v/>
          </cell>
          <cell r="B382">
            <v>0</v>
          </cell>
        </row>
        <row r="383">
          <cell r="A383" t="str">
            <v/>
          </cell>
          <cell r="B383">
            <v>0</v>
          </cell>
        </row>
        <row r="384">
          <cell r="A384" t="str">
            <v>Recargo por Mora sobre el Impuesto a las Ganancias de Capital</v>
          </cell>
          <cell r="B384">
            <v>0</v>
          </cell>
        </row>
        <row r="385">
          <cell r="A385" t="str">
            <v>Recargo por Mora Inscripción en el Registro de Tierras</v>
          </cell>
          <cell r="B385">
            <v>10000</v>
          </cell>
        </row>
        <row r="386">
          <cell r="A386" t="str">
            <v>Recargo por Mora Impuesto sobre Operaciones Inmobiliarias</v>
          </cell>
          <cell r="B386">
            <v>1000</v>
          </cell>
        </row>
        <row r="387">
          <cell r="A387" t="str">
            <v>Recargo por Mora sobre las Sucesiones y Donaciones</v>
          </cell>
          <cell r="B387">
            <v>30000</v>
          </cell>
        </row>
        <row r="388">
          <cell r="A388" t="str">
            <v>Recargo por Mora a la Venta de Madera Beneficiada</v>
          </cell>
          <cell r="B388">
            <v>0</v>
          </cell>
        </row>
        <row r="389">
          <cell r="A389" t="str">
            <v>Recargo por Mora Impuesto a las Ventas Condicionales de Muebles</v>
          </cell>
          <cell r="B389">
            <v>0</v>
          </cell>
        </row>
        <row r="390">
          <cell r="A390" t="str">
            <v>Recargo por Mora Impuesto sobre Pasajes al Exterior</v>
          </cell>
          <cell r="B390">
            <v>10000</v>
          </cell>
        </row>
        <row r="391">
          <cell r="A391" t="str">
            <v>Recargo por Mora Pago de Patentes Industriales y Comerciales</v>
          </cell>
          <cell r="B391">
            <v>120000</v>
          </cell>
        </row>
        <row r="392">
          <cell r="A392" t="str">
            <v>Recargo por Mora ITBIS Ley 74</v>
          </cell>
          <cell r="B392">
            <v>0</v>
          </cell>
        </row>
        <row r="393">
          <cell r="A393" t="str">
            <v>Recargo por Mora Vivienda Suntuaria</v>
          </cell>
          <cell r="B393">
            <v>0</v>
          </cell>
        </row>
        <row r="394">
          <cell r="A394">
            <v>0</v>
          </cell>
          <cell r="B394">
            <v>0</v>
          </cell>
        </row>
        <row r="395">
          <cell r="A395" t="str">
            <v>Multas por Infracciones</v>
          </cell>
          <cell r="B395">
            <v>657000</v>
          </cell>
        </row>
        <row r="396">
          <cell r="A396" t="str">
            <v>Multas Tribunales</v>
          </cell>
          <cell r="B396">
            <v>70000</v>
          </cell>
        </row>
        <row r="397">
          <cell r="A397" t="str">
            <v>Multas Carreteras</v>
          </cell>
          <cell r="B397">
            <v>100000</v>
          </cell>
        </row>
        <row r="398">
          <cell r="A398" t="str">
            <v>Multas Patentes</v>
          </cell>
          <cell r="B398">
            <v>3500</v>
          </cell>
        </row>
        <row r="399">
          <cell r="A399" t="str">
            <v>Multas Salud Pública</v>
          </cell>
          <cell r="B399">
            <v>1500</v>
          </cell>
        </row>
        <row r="400">
          <cell r="A400" t="str">
            <v>Multas Seguro Social y Contrato de Trabajo</v>
          </cell>
          <cell r="B400">
            <v>0</v>
          </cell>
        </row>
        <row r="401">
          <cell r="A401" t="str">
            <v>Multas Ley Forestal</v>
          </cell>
          <cell r="B401">
            <v>30000</v>
          </cell>
        </row>
        <row r="402">
          <cell r="A402" t="str">
            <v>Multas Violación Ley Aviación Civil</v>
          </cell>
          <cell r="B402">
            <v>2000</v>
          </cell>
        </row>
        <row r="403">
          <cell r="A403" t="str">
            <v>Multas Diversas</v>
          </cell>
          <cell r="B403">
            <v>300000</v>
          </cell>
        </row>
        <row r="404">
          <cell r="A404" t="str">
            <v>Multas Violación Ley sobre Drogas Narcóticas</v>
          </cell>
          <cell r="B404">
            <v>150000</v>
          </cell>
        </row>
        <row r="405">
          <cell r="A405" t="str">
            <v>Multas -ITBIS Ley 74</v>
          </cell>
          <cell r="B405">
            <v>0</v>
          </cell>
        </row>
        <row r="406">
          <cell r="A406" t="str">
            <v>10% Fondo Especial Ley 250</v>
          </cell>
          <cell r="B406">
            <v>0</v>
          </cell>
        </row>
        <row r="407">
          <cell r="A407" t="str">
            <v xml:space="preserve">Multas Aplicadas a la Banco por Deficiencia Encaje Legal </v>
          </cell>
          <cell r="B407">
            <v>0</v>
          </cell>
        </row>
        <row r="408">
          <cell r="A408">
            <v>0</v>
          </cell>
          <cell r="B408">
            <v>0</v>
          </cell>
        </row>
        <row r="409">
          <cell r="A409">
            <v>0</v>
          </cell>
          <cell r="B409">
            <v>0</v>
          </cell>
        </row>
        <row r="410">
          <cell r="A410" t="str">
            <v>Ingresos Extraordinarios</v>
          </cell>
          <cell r="B410">
            <v>3500000</v>
          </cell>
        </row>
        <row r="411">
          <cell r="A411">
            <v>0</v>
          </cell>
          <cell r="B411">
            <v>0</v>
          </cell>
        </row>
        <row r="412">
          <cell r="A412" t="str">
            <v>Recursos Internos</v>
          </cell>
          <cell r="B412">
            <v>3500000</v>
          </cell>
        </row>
        <row r="413">
          <cell r="A413">
            <v>0</v>
          </cell>
          <cell r="B413">
            <v>0</v>
          </cell>
        </row>
        <row r="414">
          <cell r="A414" t="str">
            <v>Recursos Externos</v>
          </cell>
          <cell r="B414">
            <v>0</v>
          </cell>
        </row>
        <row r="415">
          <cell r="A415" t="str">
            <v>Certificado del Tesorero Nacional, Serie 1975-A</v>
          </cell>
          <cell r="B415">
            <v>0</v>
          </cell>
        </row>
        <row r="416">
          <cell r="A416" t="str">
            <v>Préstamo No.Aid-517-U-028</v>
          </cell>
          <cell r="B416">
            <v>0</v>
          </cell>
        </row>
        <row r="417">
          <cell r="A417" t="str">
            <v>Préstamo No.Aid-517-U-029</v>
          </cell>
          <cell r="B417">
            <v>0</v>
          </cell>
        </row>
        <row r="418">
          <cell r="A418" t="str">
            <v>Préstamo No.Aid-517-U-028</v>
          </cell>
          <cell r="B418">
            <v>0</v>
          </cell>
        </row>
        <row r="419">
          <cell r="A419" t="str">
            <v>Construcción Presa de Sabaneta</v>
          </cell>
          <cell r="B419">
            <v>0</v>
          </cell>
        </row>
        <row r="420">
          <cell r="A420" t="str">
            <v>Préstamo No.Bm-1325-T-Do</v>
          </cell>
          <cell r="B420">
            <v>0</v>
          </cell>
        </row>
        <row r="421">
          <cell r="A421" t="str">
            <v>Préstamo No.Bm-1442-Do</v>
          </cell>
          <cell r="B421">
            <v>0</v>
          </cell>
        </row>
        <row r="422">
          <cell r="A422" t="str">
            <v>Préstamo No.Bi-431-Sf-Dr</v>
          </cell>
          <cell r="B422">
            <v>0</v>
          </cell>
        </row>
        <row r="423">
          <cell r="A423" t="str">
            <v>Préstamo No.Bi-541-Sf-Dr</v>
          </cell>
          <cell r="B423">
            <v>0</v>
          </cell>
        </row>
        <row r="424">
          <cell r="A424" t="str">
            <v>Mejoramiento y Amoliación del Puerto de Haina</v>
          </cell>
          <cell r="B424">
            <v>0</v>
          </cell>
        </row>
        <row r="425">
          <cell r="A425" t="str">
            <v>Préstamo No.Aid-517-V-031</v>
          </cell>
          <cell r="B425">
            <v>0</v>
          </cell>
        </row>
        <row r="426">
          <cell r="A426" t="str">
            <v>Préstamo No.Aid-517-V-032</v>
          </cell>
          <cell r="B426">
            <v>0</v>
          </cell>
        </row>
        <row r="427">
          <cell r="A427" t="str">
            <v>Préstamo No.26-Vf/Dr</v>
          </cell>
          <cell r="B427">
            <v>0</v>
          </cell>
        </row>
        <row r="428">
          <cell r="A428" t="str">
            <v>Préstamo No.Aid-517-T-033</v>
          </cell>
          <cell r="B428">
            <v>0</v>
          </cell>
        </row>
        <row r="429">
          <cell r="A429" t="str">
            <v>Préstamo No.Bi-566-Sf-Dr</v>
          </cell>
          <cell r="B429">
            <v>0</v>
          </cell>
        </row>
        <row r="430">
          <cell r="A430" t="str">
            <v>Préstamo No.Bi-1688-Atn-Sf-Dr</v>
          </cell>
          <cell r="B430">
            <v>0</v>
          </cell>
        </row>
        <row r="431">
          <cell r="A431" t="str">
            <v>Préstamo No.Bi-382-Sf-Dr</v>
          </cell>
          <cell r="B431">
            <v>0</v>
          </cell>
        </row>
        <row r="432">
          <cell r="A432" t="str">
            <v>Préstamo No.Bi-570-Sf-Dr</v>
          </cell>
          <cell r="B432">
            <v>0</v>
          </cell>
        </row>
        <row r="433">
          <cell r="A433" t="str">
            <v>Préstamo No.Bi-358-Sf-Dr</v>
          </cell>
          <cell r="B433">
            <v>0</v>
          </cell>
        </row>
        <row r="434">
          <cell r="A434" t="str">
            <v>Préstamo No.Bi-352-Sf-Dr</v>
          </cell>
          <cell r="B434">
            <v>0</v>
          </cell>
        </row>
        <row r="435">
          <cell r="A435" t="str">
            <v>Préstamo No.Bm-235-Do</v>
          </cell>
          <cell r="B435">
            <v>0</v>
          </cell>
        </row>
        <row r="436">
          <cell r="A436" t="str">
            <v>Préstamo No.Bm-352-Do</v>
          </cell>
          <cell r="B436">
            <v>0</v>
          </cell>
        </row>
        <row r="437">
          <cell r="A437" t="str">
            <v>Préstamo No.Bm-1655-Do</v>
          </cell>
          <cell r="B437">
            <v>0</v>
          </cell>
        </row>
        <row r="438">
          <cell r="A438" t="str">
            <v>Préstamo No.Ccc/Pl-480</v>
          </cell>
          <cell r="B438">
            <v>0</v>
          </cell>
        </row>
        <row r="439">
          <cell r="A439" t="str">
            <v>Préstamo No.Ccc/Pl-480</v>
          </cell>
          <cell r="B439">
            <v>0</v>
          </cell>
        </row>
        <row r="440">
          <cell r="A440" t="str">
            <v>Préstamo No.69-P-Opep</v>
          </cell>
          <cell r="B440">
            <v>0</v>
          </cell>
        </row>
        <row r="441">
          <cell r="A441" t="str">
            <v>Préstamo No.Bi-408-Sf/Dr</v>
          </cell>
          <cell r="B441">
            <v>0</v>
          </cell>
        </row>
        <row r="442">
          <cell r="A442" t="str">
            <v>Préstamo No.Bi-21-Cd-Dr</v>
          </cell>
          <cell r="B442">
            <v>0</v>
          </cell>
        </row>
        <row r="443">
          <cell r="A443" t="str">
            <v>Préstamo No.Bi-591-Sf/Dr</v>
          </cell>
          <cell r="B443">
            <v>0</v>
          </cell>
        </row>
        <row r="444">
          <cell r="A444" t="str">
            <v>Préstamo No.Aid-517-U-030</v>
          </cell>
          <cell r="B444">
            <v>0</v>
          </cell>
        </row>
        <row r="445">
          <cell r="A445" t="str">
            <v>Préstamo No.Bi-585-Sf-Dr</v>
          </cell>
          <cell r="B445">
            <v>0</v>
          </cell>
        </row>
        <row r="446">
          <cell r="A446" t="str">
            <v>Préstamo No.Bi-586-Sf-Dr</v>
          </cell>
          <cell r="B446">
            <v>0</v>
          </cell>
        </row>
        <row r="447">
          <cell r="A447" t="str">
            <v>Préstamo No.Bi-590-Sf-Dr</v>
          </cell>
          <cell r="B447">
            <v>0</v>
          </cell>
        </row>
        <row r="448">
          <cell r="A448" t="str">
            <v>Préstamo No.Bm-1783-Do</v>
          </cell>
          <cell r="B448">
            <v>0</v>
          </cell>
        </row>
        <row r="449">
          <cell r="A449" t="str">
            <v>Préstamo Instituciones de Crédito Oficial de España</v>
          </cell>
          <cell r="B449">
            <v>0</v>
          </cell>
        </row>
        <row r="450">
          <cell r="A450" t="str">
            <v>Préstamo No.Bm-1783-Do y Bm 1784-Do</v>
          </cell>
          <cell r="B450">
            <v>0</v>
          </cell>
        </row>
        <row r="451">
          <cell r="A451" t="str">
            <v>Préstamo No.Bi/IADb-21-Cd-Dr</v>
          </cell>
          <cell r="B451">
            <v>0</v>
          </cell>
        </row>
        <row r="452">
          <cell r="A452" t="str">
            <v>Convenio de San José/Fondo de Inversión de Venezuela</v>
          </cell>
          <cell r="B452">
            <v>0</v>
          </cell>
        </row>
        <row r="453">
          <cell r="A453" t="str">
            <v>Convenio Dominico-Japones</v>
          </cell>
          <cell r="B453">
            <v>0</v>
          </cell>
        </row>
        <row r="454">
          <cell r="A454" t="str">
            <v>Préstamo No.Fida-28-Do</v>
          </cell>
          <cell r="B454">
            <v>0</v>
          </cell>
        </row>
        <row r="455">
          <cell r="A455" t="str">
            <v>Préstamo No.Fida-28-Do</v>
          </cell>
          <cell r="B455">
            <v>0</v>
          </cell>
        </row>
        <row r="456">
          <cell r="A456" t="str">
            <v>Préstamo No.242-P-Oped</v>
          </cell>
          <cell r="B456">
            <v>0</v>
          </cell>
        </row>
        <row r="457">
          <cell r="A457" t="str">
            <v>Préstamo No.Bi-74-Ic-Dr</v>
          </cell>
          <cell r="B457">
            <v>0</v>
          </cell>
        </row>
        <row r="458">
          <cell r="A458" t="str">
            <v>Préstamo Bi-391-Oc-Dr</v>
          </cell>
          <cell r="B458">
            <v>0</v>
          </cell>
        </row>
        <row r="459">
          <cell r="A459" t="str">
            <v>Préstamo No.Bi-627-Sf-Dr</v>
          </cell>
          <cell r="B459">
            <v>0</v>
          </cell>
        </row>
        <row r="460">
          <cell r="A460" t="str">
            <v>Préstamo No.Bi-646-Sf-Dr</v>
          </cell>
          <cell r="B460">
            <v>0</v>
          </cell>
        </row>
        <row r="461">
          <cell r="A461" t="str">
            <v>Préstamo No.Bi-647-Sf-Dr</v>
          </cell>
          <cell r="B461">
            <v>0</v>
          </cell>
        </row>
        <row r="462">
          <cell r="A462" t="str">
            <v>Préstamo No.Bi-645-Sf-Dr</v>
          </cell>
          <cell r="B462">
            <v>0</v>
          </cell>
        </row>
        <row r="463">
          <cell r="A463" t="str">
            <v>Préstamo No.Bi-680-Sf-Dr</v>
          </cell>
          <cell r="B463">
            <v>0</v>
          </cell>
        </row>
        <row r="464">
          <cell r="A464" t="str">
            <v>Préstamo No.Bm-1760-Do</v>
          </cell>
          <cell r="B464">
            <v>0</v>
          </cell>
        </row>
        <row r="465">
          <cell r="A465" t="str">
            <v>Préstamo No.Bm-2023-Do</v>
          </cell>
          <cell r="B465">
            <v>0</v>
          </cell>
        </row>
        <row r="466">
          <cell r="A466" t="str">
            <v>Préstamo No.Bm-2104-Do</v>
          </cell>
          <cell r="B466">
            <v>0</v>
          </cell>
        </row>
        <row r="467">
          <cell r="A467" t="str">
            <v>Préstamo No.Aid-517-T-037Y 517-W-038</v>
          </cell>
          <cell r="B467">
            <v>0</v>
          </cell>
        </row>
        <row r="468">
          <cell r="A468" t="str">
            <v>Préstamo Banco del Comercio Exterior Francés</v>
          </cell>
          <cell r="B468">
            <v>0</v>
          </cell>
        </row>
        <row r="469">
          <cell r="A469" t="str">
            <v>Préstamo No.Aid-517-T-035</v>
          </cell>
          <cell r="B469">
            <v>0</v>
          </cell>
        </row>
        <row r="470">
          <cell r="A470" t="str">
            <v>Préstamo Banco Exterior de España</v>
          </cell>
          <cell r="B470">
            <v>0</v>
          </cell>
        </row>
        <row r="471">
          <cell r="A471" t="str">
            <v>Préstamo No.Aid-517-K-039</v>
          </cell>
          <cell r="B471">
            <v>0</v>
          </cell>
        </row>
        <row r="472">
          <cell r="A472" t="str">
            <v>Préstamo No.Bm-2104-D0</v>
          </cell>
          <cell r="B472">
            <v>0</v>
          </cell>
        </row>
        <row r="473">
          <cell r="A473" t="str">
            <v>Préstamo No.Aid-679-Sf-Dr</v>
          </cell>
          <cell r="B473">
            <v>0</v>
          </cell>
        </row>
        <row r="474">
          <cell r="A474" t="str">
            <v>Préstamo No.Aid-517-T-040</v>
          </cell>
          <cell r="B474">
            <v>0</v>
          </cell>
        </row>
        <row r="475">
          <cell r="A475" t="str">
            <v>Préstamo No.Aid-517-T-042</v>
          </cell>
          <cell r="B475">
            <v>0</v>
          </cell>
        </row>
        <row r="476">
          <cell r="A476" t="str">
            <v>Préstamo Banco Exterior de España</v>
          </cell>
          <cell r="B476">
            <v>0</v>
          </cell>
        </row>
        <row r="477">
          <cell r="A477" t="str">
            <v>Kfw-Dom-15.0M</v>
          </cell>
          <cell r="B477">
            <v>0</v>
          </cell>
        </row>
        <row r="478">
          <cell r="A478" t="str">
            <v>Préstamo No.Bi-21-Cd/Dr</v>
          </cell>
          <cell r="B478">
            <v>0</v>
          </cell>
        </row>
        <row r="479">
          <cell r="A479" t="str">
            <v>Préstamo Banco Exterior de España</v>
          </cell>
          <cell r="B479">
            <v>0</v>
          </cell>
        </row>
        <row r="480">
          <cell r="A480" t="str">
            <v>Préstamo Dominico Japones Do-P2-Aglipo</v>
          </cell>
          <cell r="B480">
            <v>0</v>
          </cell>
        </row>
        <row r="481">
          <cell r="A481" t="str">
            <v>Préstamo Banco Exterior de España</v>
          </cell>
          <cell r="B481">
            <v>0</v>
          </cell>
        </row>
        <row r="482">
          <cell r="A482" t="str">
            <v>Préstamo No.Aid-517-L-010</v>
          </cell>
          <cell r="B482">
            <v>0</v>
          </cell>
        </row>
        <row r="483">
          <cell r="A483" t="str">
            <v>Préstamo No.Fida98-Do</v>
          </cell>
          <cell r="B483">
            <v>0</v>
          </cell>
        </row>
        <row r="484">
          <cell r="A484" t="str">
            <v>Préstamo No.Aid-517-T-043 y 517-V-044</v>
          </cell>
          <cell r="B484">
            <v>0</v>
          </cell>
        </row>
        <row r="485">
          <cell r="A485" t="str">
            <v>Préstamo No.Aid-517-T-045</v>
          </cell>
          <cell r="B485">
            <v>0</v>
          </cell>
        </row>
        <row r="486">
          <cell r="A486" t="str">
            <v>Préstamo No.Bi-737-Sf y 455-Oc-Dr</v>
          </cell>
          <cell r="B486">
            <v>0</v>
          </cell>
        </row>
        <row r="487">
          <cell r="A487" t="str">
            <v>Préstamo No.Bm-2369-Do</v>
          </cell>
          <cell r="B487">
            <v>0</v>
          </cell>
        </row>
        <row r="488">
          <cell r="A488" t="str">
            <v>Préstamo Gobierno México-República Dominicana</v>
          </cell>
          <cell r="B488">
            <v>0</v>
          </cell>
        </row>
        <row r="489">
          <cell r="A489" t="str">
            <v>Préstamo No.Bm-2690-00</v>
          </cell>
          <cell r="B489">
            <v>0</v>
          </cell>
        </row>
        <row r="490">
          <cell r="A490" t="str">
            <v>Préstamo del Gobierno de Japón</v>
          </cell>
          <cell r="B490">
            <v>0</v>
          </cell>
        </row>
        <row r="491">
          <cell r="A491" t="str">
            <v>Kreditastait Fur Wiederautbau-Kfw-</v>
          </cell>
          <cell r="B491">
            <v>0</v>
          </cell>
        </row>
        <row r="492">
          <cell r="A492" t="str">
            <v xml:space="preserve">Préstamo del Gobierno de Francia </v>
          </cell>
          <cell r="B492">
            <v>0</v>
          </cell>
        </row>
        <row r="493">
          <cell r="A493" t="str">
            <v>2949-Do-</v>
          </cell>
          <cell r="B493">
            <v>0</v>
          </cell>
        </row>
        <row r="494">
          <cell r="A494" t="str">
            <v>17-0239</v>
          </cell>
          <cell r="B494">
            <v>0</v>
          </cell>
        </row>
        <row r="495">
          <cell r="A495" t="str">
            <v>Préstamo No.Bi-172/1C-Dr</v>
          </cell>
          <cell r="B495">
            <v>0</v>
          </cell>
        </row>
        <row r="496">
          <cell r="A496">
            <v>0</v>
          </cell>
          <cell r="B496">
            <v>0</v>
          </cell>
        </row>
        <row r="497">
          <cell r="A497" t="str">
            <v>Venta de Activos</v>
          </cell>
          <cell r="B497">
            <v>3500000</v>
          </cell>
        </row>
        <row r="498">
          <cell r="A498" t="str">
            <v>Venta de Bienes Inmuebles y Terrenos del Dominio Privado del Estado</v>
          </cell>
          <cell r="B498">
            <v>3500000</v>
          </cell>
        </row>
        <row r="499">
          <cell r="A499" t="str">
            <v>Venta de Propiedad Mobiliar del Estado</v>
          </cell>
          <cell r="B499">
            <v>0</v>
          </cell>
        </row>
        <row r="500">
          <cell r="A500" t="str">
            <v>Misceláneos</v>
          </cell>
          <cell r="B500">
            <v>0</v>
          </cell>
        </row>
        <row r="501">
          <cell r="A501">
            <v>0</v>
          </cell>
          <cell r="B501">
            <v>0</v>
          </cell>
        </row>
        <row r="502">
          <cell r="A502" t="str">
            <v>Otros Recursos Internos</v>
          </cell>
          <cell r="B502">
            <v>0</v>
          </cell>
        </row>
        <row r="503">
          <cell r="A503" t="str">
            <v>Amortización e Intereses Aid/517-L018 F. 1449</v>
          </cell>
          <cell r="B503">
            <v>0</v>
          </cell>
        </row>
        <row r="504">
          <cell r="A504" t="str">
            <v>Pago Préstamo Lab. Hotel Jaragua Aid-517-2-008</v>
          </cell>
          <cell r="B504">
            <v>0</v>
          </cell>
        </row>
        <row r="505">
          <cell r="A505" t="str">
            <v>Amortización e Intreses /Préstamo Aid/517-L026 F. 1449</v>
          </cell>
          <cell r="B505">
            <v>0</v>
          </cell>
        </row>
        <row r="506">
          <cell r="A506">
            <v>0</v>
          </cell>
          <cell r="B506">
            <v>0</v>
          </cell>
        </row>
        <row r="507">
          <cell r="A507" t="str">
            <v>Donaciones</v>
          </cell>
          <cell r="B507">
            <v>0</v>
          </cell>
        </row>
        <row r="508">
          <cell r="A508" t="str">
            <v>Donaciones Públicas y Privadas</v>
          </cell>
          <cell r="B508">
            <v>0</v>
          </cell>
        </row>
        <row r="509">
          <cell r="A509">
            <v>0</v>
          </cell>
          <cell r="B509">
            <v>0</v>
          </cell>
        </row>
        <row r="510">
          <cell r="A510" t="str">
            <v>Aportes Extraordinarios</v>
          </cell>
          <cell r="B510">
            <v>0</v>
          </cell>
        </row>
        <row r="511">
          <cell r="A511" t="str">
            <v xml:space="preserve">Aportes Extraordinarios de Instituciones Públicas </v>
          </cell>
          <cell r="B511">
            <v>0</v>
          </cell>
        </row>
        <row r="512">
          <cell r="A512">
            <v>0</v>
          </cell>
          <cell r="B512">
            <v>0</v>
          </cell>
        </row>
        <row r="513">
          <cell r="A513" t="str">
            <v>Donaciones</v>
          </cell>
          <cell r="B513">
            <v>0</v>
          </cell>
        </row>
        <row r="514">
          <cell r="A514" t="str">
            <v>Aid/517-0171/Cbi</v>
          </cell>
          <cell r="B514">
            <v>0</v>
          </cell>
        </row>
        <row r="515">
          <cell r="A515" t="str">
            <v>Convenio de Donación BID-Atn-1688-Sf--Dr</v>
          </cell>
          <cell r="B515">
            <v>0</v>
          </cell>
        </row>
        <row r="516">
          <cell r="A516" t="str">
            <v>Convenio ONAPLAN-BID-Atn-1689-Sf--Dr</v>
          </cell>
          <cell r="B516">
            <v>0</v>
          </cell>
        </row>
        <row r="517">
          <cell r="A517" t="str">
            <v>Convenio de Donación Aid-517-0130</v>
          </cell>
          <cell r="B517">
            <v>0</v>
          </cell>
        </row>
        <row r="518">
          <cell r="A518" t="str">
            <v>Aid-517-0145-21</v>
          </cell>
          <cell r="B518">
            <v>0</v>
          </cell>
        </row>
        <row r="519">
          <cell r="A519" t="str">
            <v>Aid-517-0145-19</v>
          </cell>
          <cell r="B519">
            <v>0</v>
          </cell>
        </row>
        <row r="520">
          <cell r="A520" t="str">
            <v>Donación Canadá-Israel Ac-Di-D6</v>
          </cell>
          <cell r="B520">
            <v>0</v>
          </cell>
        </row>
        <row r="521">
          <cell r="A521" t="str">
            <v>Gobierno de Suecia</v>
          </cell>
          <cell r="B521">
            <v>0</v>
          </cell>
        </row>
        <row r="522">
          <cell r="A522" t="str">
            <v>Donación ONU Dom.-T-01-A-71-99 y Dom, -83-P04-P03</v>
          </cell>
          <cell r="B522">
            <v>0</v>
          </cell>
        </row>
        <row r="523">
          <cell r="A523" t="str">
            <v>Convenio ONAPLAN-BID-Atn-1862-Sf--Dr</v>
          </cell>
          <cell r="B523">
            <v>0</v>
          </cell>
        </row>
        <row r="524">
          <cell r="A524" t="str">
            <v>Donación Aid/Foresta</v>
          </cell>
          <cell r="B524">
            <v>0</v>
          </cell>
        </row>
        <row r="525">
          <cell r="A525" t="str">
            <v>Donación Gobierno Aleman-Gtz/Aid</v>
          </cell>
          <cell r="B525">
            <v>0</v>
          </cell>
        </row>
        <row r="526">
          <cell r="A526" t="str">
            <v>Donación Comunidad Económica Europea -CEE/IAD-Pryn</v>
          </cell>
          <cell r="B526">
            <v>0</v>
          </cell>
        </row>
        <row r="527">
          <cell r="A527" t="str">
            <v>Convenio de Donación Organización Internacional del Azúcar-OIA-</v>
          </cell>
          <cell r="B527">
            <v>0</v>
          </cell>
        </row>
        <row r="528">
          <cell r="A528" t="str">
            <v>Donación ONU UNICEF</v>
          </cell>
          <cell r="B528">
            <v>0</v>
          </cell>
        </row>
        <row r="529">
          <cell r="A529" t="str">
            <v>Fondo Noruego de Preinversión</v>
          </cell>
          <cell r="B529">
            <v>0</v>
          </cell>
        </row>
        <row r="530">
          <cell r="A530" t="str">
            <v>Aid-517-0126 Manejo de Recursos Naturales</v>
          </cell>
          <cell r="B530">
            <v>0</v>
          </cell>
        </row>
        <row r="531">
          <cell r="A531" t="str">
            <v>Aid-517-0144 Proyecto Mini-Hidro</v>
          </cell>
          <cell r="B531">
            <v>0</v>
          </cell>
        </row>
        <row r="532">
          <cell r="A532" t="str">
            <v>Aid-936-5807</v>
          </cell>
          <cell r="B532">
            <v>0</v>
          </cell>
        </row>
        <row r="533">
          <cell r="A533" t="str">
            <v xml:space="preserve"> Donación Aid-517-0171-Cbi</v>
          </cell>
          <cell r="B533">
            <v>0</v>
          </cell>
        </row>
        <row r="534">
          <cell r="A534" t="str">
            <v>CEE-Na-82-15</v>
          </cell>
          <cell r="B534">
            <v>0</v>
          </cell>
        </row>
        <row r="535">
          <cell r="A535" t="str">
            <v>Fao-PNUD-Dom-81-005-067</v>
          </cell>
          <cell r="B535">
            <v>0</v>
          </cell>
        </row>
        <row r="536">
          <cell r="A536" t="str">
            <v>PNUD-Dom-81-012</v>
          </cell>
          <cell r="B536">
            <v>0</v>
          </cell>
        </row>
        <row r="537">
          <cell r="A537" t="str">
            <v>PNUD-Cee</v>
          </cell>
          <cell r="B537">
            <v>0</v>
          </cell>
        </row>
        <row r="538">
          <cell r="A538" t="str">
            <v>Cee</v>
          </cell>
          <cell r="B538">
            <v>0</v>
          </cell>
        </row>
        <row r="539">
          <cell r="A539" t="str">
            <v>BID-Atn-225-Sf/Dr</v>
          </cell>
          <cell r="B539">
            <v>0</v>
          </cell>
        </row>
        <row r="540">
          <cell r="A540" t="str">
            <v>PNUD</v>
          </cell>
          <cell r="B540">
            <v>0</v>
          </cell>
        </row>
        <row r="541">
          <cell r="A541" t="str">
            <v>Donación UNICEF/Zw-10G-4</v>
          </cell>
          <cell r="B541">
            <v>0</v>
          </cell>
        </row>
        <row r="542">
          <cell r="A542" t="str">
            <v>Donación PNUD/91-011-S-01-14</v>
          </cell>
          <cell r="B542">
            <v>0</v>
          </cell>
        </row>
        <row r="543">
          <cell r="A543" t="str">
            <v>Donación Italia</v>
          </cell>
          <cell r="B543">
            <v>0</v>
          </cell>
        </row>
        <row r="544">
          <cell r="A544" t="str">
            <v>Donación CEE-958-84-Rd</v>
          </cell>
          <cell r="B544">
            <v>0</v>
          </cell>
        </row>
        <row r="545">
          <cell r="A545" t="str">
            <v>Zw-10-6-4Programa de Servicio Básicos Proyecto de Educación UNICEF</v>
          </cell>
          <cell r="B545">
            <v>0</v>
          </cell>
        </row>
        <row r="546">
          <cell r="A546" t="str">
            <v>Donación 517-0153 Asesoría-Manejo Sistema de Salud</v>
          </cell>
          <cell r="B546">
            <v>0</v>
          </cell>
        </row>
        <row r="547">
          <cell r="A547" t="str">
            <v xml:space="preserve">Donación Dhs-12 Ops-Oms </v>
          </cell>
          <cell r="B547">
            <v>0</v>
          </cell>
        </row>
        <row r="548">
          <cell r="A548" t="str">
            <v>Proyecto Educación Población Dom/87/P01 UNESCO</v>
          </cell>
          <cell r="B548">
            <v>0</v>
          </cell>
        </row>
        <row r="549">
          <cell r="A549" t="str">
            <v>Donación Dej-42950 Gts</v>
          </cell>
          <cell r="B549">
            <v>0</v>
          </cell>
        </row>
        <row r="550">
          <cell r="A550" t="str">
            <v>Na-80-36 CEE-Juancho Pedernales</v>
          </cell>
          <cell r="B550">
            <v>0</v>
          </cell>
        </row>
        <row r="551">
          <cell r="A551" t="str">
            <v>Donación Gobierno Chino Programa Pequeños Proyecto Hidroeléctricos</v>
          </cell>
          <cell r="B551">
            <v>0</v>
          </cell>
        </row>
        <row r="552">
          <cell r="A552" t="str">
            <v>Donación Estudio Proyecto Monción BID</v>
          </cell>
          <cell r="B552">
            <v>0</v>
          </cell>
        </row>
        <row r="553">
          <cell r="A553" t="str">
            <v>Préstamo Nopn83-2120-0 Fortalecimiento del Indrhi-Bmz/Gtz.</v>
          </cell>
          <cell r="B553">
            <v>0</v>
          </cell>
        </row>
        <row r="554">
          <cell r="A554" t="str">
            <v>Préstamo Dom/8/004 Optimización Recargo Hídricos Pnvd/Omm.</v>
          </cell>
          <cell r="B554">
            <v>0</v>
          </cell>
        </row>
        <row r="555">
          <cell r="A555" t="str">
            <v>Préstamo Dom/8/002 Isótopos en Hidrol. OIEA</v>
          </cell>
          <cell r="B555">
            <v>0</v>
          </cell>
        </row>
        <row r="556">
          <cell r="A556" t="str">
            <v>Préstamo Dom/8/003 Hidrol. Aguas Sub-Terraneas OIEA</v>
          </cell>
          <cell r="B556">
            <v>0</v>
          </cell>
        </row>
        <row r="557">
          <cell r="A557" t="str">
            <v>Donación ONU/PNUD Dom-85-E01 DesHidroe. Río Ocoa</v>
          </cell>
          <cell r="B557">
            <v>0</v>
          </cell>
        </row>
        <row r="558">
          <cell r="A558" t="str">
            <v>P-1438-100 Hidroeléctricalos Anones-Sueco</v>
          </cell>
          <cell r="B558">
            <v>0</v>
          </cell>
        </row>
        <row r="559">
          <cell r="A559" t="str">
            <v>Donación 4-3-86 Palomino-Sueco</v>
          </cell>
          <cell r="B559">
            <v>0</v>
          </cell>
        </row>
        <row r="560">
          <cell r="A560" t="str">
            <v>Construcción de Hoteles Nacionales, S. A.</v>
          </cell>
          <cell r="B560">
            <v>0</v>
          </cell>
        </row>
        <row r="561">
          <cell r="A561" t="str">
            <v>Rosario Dominicana, S. A.</v>
          </cell>
          <cell r="B561">
            <v>0</v>
          </cell>
        </row>
        <row r="562">
          <cell r="A562">
            <v>0</v>
          </cell>
          <cell r="B562">
            <v>0</v>
          </cell>
        </row>
        <row r="563">
          <cell r="A563" t="str">
            <v>Transferencias Extraordinarias</v>
          </cell>
          <cell r="B563">
            <v>0</v>
          </cell>
        </row>
        <row r="564">
          <cell r="A564" t="str">
            <v>Transferencia del CORDE</v>
          </cell>
          <cell r="B564">
            <v>0</v>
          </cell>
        </row>
        <row r="565">
          <cell r="A565" t="str">
            <v>Transferencia de INESPRE</v>
          </cell>
          <cell r="B565">
            <v>0</v>
          </cell>
        </row>
        <row r="566">
          <cell r="A566" t="str">
            <v>Transferencia de la CFI</v>
          </cell>
          <cell r="B566">
            <v>0</v>
          </cell>
        </row>
        <row r="567">
          <cell r="A567" t="str">
            <v>Transferencia del Banco de Reservas</v>
          </cell>
          <cell r="B567">
            <v>0</v>
          </cell>
        </row>
        <row r="568">
          <cell r="A568" t="str">
            <v>Transferencia del CEA</v>
          </cell>
          <cell r="B568">
            <v>0</v>
          </cell>
        </row>
        <row r="569">
          <cell r="A569" t="str">
            <v>Transferencia del Banco Central</v>
          </cell>
          <cell r="B569">
            <v>0</v>
          </cell>
        </row>
        <row r="570">
          <cell r="A570" t="str">
            <v>Transferencia de la Corporación de Hatillo</v>
          </cell>
          <cell r="B570">
            <v>0</v>
          </cell>
        </row>
        <row r="571">
          <cell r="A571" t="str">
            <v>Transferencia del IAD</v>
          </cell>
          <cell r="B571">
            <v>0</v>
          </cell>
        </row>
        <row r="572">
          <cell r="A572" t="str">
            <v>Transferencia del INAZUCAR</v>
          </cell>
          <cell r="B572">
            <v>0</v>
          </cell>
        </row>
        <row r="573">
          <cell r="A573" t="str">
            <v>Transferencia del CEA</v>
          </cell>
          <cell r="B573">
            <v>0</v>
          </cell>
        </row>
        <row r="574">
          <cell r="A574" t="str">
            <v>Transferencia del Banco Nacional de la Vivienda</v>
          </cell>
          <cell r="B574">
            <v>0</v>
          </cell>
        </row>
        <row r="575">
          <cell r="A575" t="str">
            <v>Transferencia de la Superintendencia de Bancos</v>
          </cell>
          <cell r="B575">
            <v>0</v>
          </cell>
        </row>
        <row r="576">
          <cell r="A576" t="str">
            <v>Transferencia de la Superintendencia de Seguros</v>
          </cell>
          <cell r="B576">
            <v>0</v>
          </cell>
        </row>
        <row r="577">
          <cell r="A577" t="str">
            <v>Transferencia de la Fábrica Dominicana de Cemento</v>
          </cell>
          <cell r="B577">
            <v>0</v>
          </cell>
        </row>
        <row r="578">
          <cell r="A578" t="str">
            <v>Aportes Extraordinarios de Institciones Pública</v>
          </cell>
          <cell r="B578">
            <v>0</v>
          </cell>
        </row>
        <row r="579">
          <cell r="A579" t="str">
            <v>Transferencia de la CDE (Bonos de Amortización de la Deuda Combustible)</v>
          </cell>
          <cell r="B579">
            <v>0</v>
          </cell>
        </row>
        <row r="580">
          <cell r="A580" t="str">
            <v>Transferencia de la Universidad del Este</v>
          </cell>
          <cell r="B580">
            <v>0</v>
          </cell>
        </row>
        <row r="581">
          <cell r="A581">
            <v>0</v>
          </cell>
          <cell r="B581">
            <v>0</v>
          </cell>
        </row>
        <row r="582">
          <cell r="A582" t="str">
            <v>Otros Recursos Internos</v>
          </cell>
          <cell r="B582">
            <v>0</v>
          </cell>
        </row>
        <row r="583">
          <cell r="A583" t="str">
            <v>Ahorro de la Dirección General Servicios Tecnológicos</v>
          </cell>
          <cell r="B583">
            <v>0</v>
          </cell>
        </row>
        <row r="584">
          <cell r="A584" t="str">
            <v>Amortización e Interés Préstamo No. 517-L-008</v>
          </cell>
          <cell r="B584">
            <v>0</v>
          </cell>
        </row>
        <row r="585">
          <cell r="A585" t="str">
            <v>Amortización e Intereses Préstamo No. 517-L-018</v>
          </cell>
          <cell r="B585">
            <v>0</v>
          </cell>
        </row>
        <row r="586">
          <cell r="A586" t="str">
            <v>Intereses Préstamo No. 517-K-011</v>
          </cell>
          <cell r="B586">
            <v>0</v>
          </cell>
        </row>
        <row r="587">
          <cell r="A587" t="str">
            <v>Intereses Préstamo No. 517-L-018</v>
          </cell>
          <cell r="B587">
            <v>0</v>
          </cell>
        </row>
        <row r="588">
          <cell r="A588" t="str">
            <v>Venta de Condecoraciones</v>
          </cell>
          <cell r="B588">
            <v>0</v>
          </cell>
        </row>
        <row r="589">
          <cell r="A589" t="str">
            <v>Devolución, Intereses Deuda Externa</v>
          </cell>
          <cell r="B589">
            <v>0</v>
          </cell>
        </row>
        <row r="590">
          <cell r="A590" t="str">
            <v>Misceláneos</v>
          </cell>
          <cell r="B590">
            <v>0</v>
          </cell>
        </row>
        <row r="591">
          <cell r="A591" t="str">
            <v>Amortización e Intereses</v>
          </cell>
          <cell r="B591">
            <v>0</v>
          </cell>
        </row>
        <row r="592">
          <cell r="A592" t="str">
            <v>Bonos Redimidos e Intereses sobre Bonos Propiedad del Estado</v>
          </cell>
          <cell r="B592">
            <v>0</v>
          </cell>
        </row>
        <row r="593">
          <cell r="A593" t="str">
            <v>Intereses sobre Préstamo de la Aid No. 517-L-026</v>
          </cell>
          <cell r="B593">
            <v>0</v>
          </cell>
        </row>
        <row r="594">
          <cell r="A594" t="str">
            <v>Remanentes de Aportes del Estado, para Programa Desayuno Escolar y Materno Infantil</v>
          </cell>
          <cell r="B594">
            <v>0</v>
          </cell>
        </row>
        <row r="595">
          <cell r="A595" t="str">
            <v>Intereses Devengados por Suma Depositada en Banco de Reservas por la Corporación de la Presa de Sabana Yegua</v>
          </cell>
          <cell r="B595">
            <v>0</v>
          </cell>
        </row>
        <row r="596">
          <cell r="A596" t="str">
            <v>2% sobre Préstamo Realizados a Oficiales de las Fuerzas Armadas</v>
          </cell>
          <cell r="B596">
            <v>0</v>
          </cell>
        </row>
        <row r="597">
          <cell r="A597" t="str">
            <v>Ahorro en Gastos Administrativos Corporación de Valdesia</v>
          </cell>
          <cell r="B597">
            <v>0</v>
          </cell>
        </row>
        <row r="598">
          <cell r="A598" t="str">
            <v>Confiscación de Pólizas de Seguros</v>
          </cell>
          <cell r="B598">
            <v>0</v>
          </cell>
        </row>
        <row r="599">
          <cell r="A599" t="str">
            <v>Reembolsos</v>
          </cell>
          <cell r="B599">
            <v>0</v>
          </cell>
        </row>
        <row r="600">
          <cell r="A600" t="str">
            <v>Intereses sobre Bonos Tesorería Nacional, para Reforma Agraría, Serie 1987</v>
          </cell>
          <cell r="B600">
            <v>0</v>
          </cell>
        </row>
        <row r="601">
          <cell r="A601">
            <v>0</v>
          </cell>
          <cell r="B601">
            <v>0</v>
          </cell>
        </row>
        <row r="602">
          <cell r="A602">
            <v>0</v>
          </cell>
          <cell r="B602">
            <v>0</v>
          </cell>
        </row>
        <row r="603">
          <cell r="A603">
            <v>0</v>
          </cell>
          <cell r="B603">
            <v>0</v>
          </cell>
        </row>
        <row r="604">
          <cell r="A604" t="str">
            <v xml:space="preserve">Total Ingresos Fiscales </v>
          </cell>
          <cell r="B604">
            <v>583463900</v>
          </cell>
        </row>
        <row r="605">
          <cell r="A605">
            <v>0</v>
          </cell>
          <cell r="B605">
            <v>0</v>
          </cell>
        </row>
        <row r="606">
          <cell r="A606" t="str">
            <v>Proporción a Sustraer del Fondo General para Nutrir el Fondo Especial Destinado a Cubrir Reembolsos por Cualquier Concepto de Conformidad con las Leyes No 2512-50 y 3849-54</v>
          </cell>
          <cell r="B606">
            <v>0</v>
          </cell>
        </row>
        <row r="607">
          <cell r="A607" t="str">
            <v>Cualquier Concepto de Conformidad con las Leyes No 2512-50 y 3849-54</v>
          </cell>
          <cell r="B607">
            <v>0</v>
          </cell>
        </row>
        <row r="608">
          <cell r="B608">
            <v>0</v>
          </cell>
        </row>
        <row r="609">
          <cell r="A609" t="str">
            <v>Total Valores Registrados en Tesorería</v>
          </cell>
          <cell r="B609">
            <v>583463900</v>
          </cell>
        </row>
        <row r="610">
          <cell r="A610" t="str">
            <v>Fuente: Presupuesto de Ingresos y Ley de Gastos Públicos para el año 1978 (Ley No. 747)</v>
          </cell>
          <cell r="B610">
            <v>0</v>
          </cell>
        </row>
        <row r="611">
          <cell r="A611">
            <v>0</v>
          </cell>
          <cell r="B611">
            <v>0</v>
          </cell>
        </row>
      </sheetData>
      <sheetData sheetId="49">
        <row r="11">
          <cell r="A11" t="str">
            <v>Ingresos Ordinarios</v>
          </cell>
          <cell r="B11">
            <v>663240740</v>
          </cell>
        </row>
        <row r="12">
          <cell r="A12" t="str">
            <v>Ingresos Tributarios</v>
          </cell>
          <cell r="B12">
            <v>620539840</v>
          </cell>
        </row>
        <row r="13">
          <cell r="A13" t="str">
            <v xml:space="preserve">Impuestos </v>
          </cell>
          <cell r="B13">
            <v>603648540</v>
          </cell>
        </row>
        <row r="14">
          <cell r="A14" t="str">
            <v>Impuestos sobre los Ingresos</v>
          </cell>
          <cell r="B14">
            <v>122415500</v>
          </cell>
        </row>
        <row r="15">
          <cell r="A15" t="str">
            <v>Impuesto sobre la Renta</v>
          </cell>
          <cell r="B15">
            <v>109000000</v>
          </cell>
        </row>
        <row r="16">
          <cell r="A16" t="str">
            <v>Impuesto Adicional sobre la Renta Global Disponible</v>
          </cell>
          <cell r="B16">
            <v>6000000</v>
          </cell>
        </row>
        <row r="17">
          <cell r="A17" t="str">
            <v>Impuesto Adicional sobre el Impuesto sobre la Renta</v>
          </cell>
          <cell r="B17">
            <v>3500000</v>
          </cell>
        </row>
        <row r="18">
          <cell r="A18" t="str">
            <v>Impuesto sobre las Ganancias de Capital (Plusvalía)</v>
          </cell>
          <cell r="B18">
            <v>0</v>
          </cell>
        </row>
        <row r="19">
          <cell r="A19" t="str">
            <v>Impuesto sobre Premios Mayores de la Lotería Nacional</v>
          </cell>
          <cell r="B19">
            <v>1405500</v>
          </cell>
        </row>
        <row r="20">
          <cell r="A20" t="str">
            <v>Impuesto sobre Honorarios Médicos en Hospitales del Estado</v>
          </cell>
          <cell r="B20">
            <v>0</v>
          </cell>
        </row>
        <row r="21">
          <cell r="A21" t="str">
            <v>Impuesto sobre los Derechos Percibidos por los Oficiales del Estado Civil</v>
          </cell>
          <cell r="B21">
            <v>10000</v>
          </cell>
        </row>
        <row r="22">
          <cell r="A22" t="str">
            <v xml:space="preserve">Impuesto sobre las Apuestas Ganadas en el Hipódromo, 10% </v>
          </cell>
          <cell r="B22">
            <v>750000</v>
          </cell>
        </row>
        <row r="23">
          <cell r="A23" t="str">
            <v>Impuesto sobre los Beneficios (Utilidades) de los Casinos de Juegos</v>
          </cell>
          <cell r="B23">
            <v>225000</v>
          </cell>
        </row>
        <row r="24">
          <cell r="A24" t="str">
            <v>Aportes de los Servidores Públicos (Descuentos en Nóminas) para Servicios Sociales</v>
          </cell>
          <cell r="B24">
            <v>1525000</v>
          </cell>
        </row>
        <row r="25">
          <cell r="B25">
            <v>0</v>
          </cell>
        </row>
        <row r="26">
          <cell r="A26" t="str">
            <v xml:space="preserve">Impuestos sobre el Patrimonio </v>
          </cell>
          <cell r="B26">
            <v>20345000</v>
          </cell>
        </row>
        <row r="27">
          <cell r="B27">
            <v>0</v>
          </cell>
        </row>
        <row r="28">
          <cell r="A28" t="str">
            <v>Impuestos sobre la Tenencia del Patrimonio</v>
          </cell>
          <cell r="B28">
            <v>13295000</v>
          </cell>
        </row>
        <row r="29">
          <cell r="A29" t="str">
            <v>Impuesto sobre la Inscripción en el Registro de Tierras</v>
          </cell>
          <cell r="B29">
            <v>10000</v>
          </cell>
        </row>
        <row r="30">
          <cell r="A30" t="str">
            <v>Impuesto Adicional sobre la Inscripción en el Registro de Tierras</v>
          </cell>
          <cell r="B30">
            <v>140000</v>
          </cell>
        </row>
        <row r="31">
          <cell r="A31" t="str">
            <v>Impuesto sobre Vehículos (Placas)</v>
          </cell>
          <cell r="B31">
            <v>12550000</v>
          </cell>
        </row>
        <row r="32">
          <cell r="A32" t="str">
            <v>Impuesto Adicional sobre Placas Públicas</v>
          </cell>
          <cell r="B32">
            <v>70000</v>
          </cell>
        </row>
        <row r="33">
          <cell r="A33" t="str">
            <v>Impuesto sobre la Inscripción y Duplicado de Matrícula Vehículo de Motor</v>
          </cell>
          <cell r="B33">
            <v>525000</v>
          </cell>
        </row>
        <row r="34">
          <cell r="A34" t="str">
            <v>Impuesto Adicional Automóviles</v>
          </cell>
          <cell r="B34">
            <v>0</v>
          </cell>
        </row>
        <row r="35">
          <cell r="B35">
            <v>0</v>
          </cell>
        </row>
        <row r="36">
          <cell r="A36" t="str">
            <v>Impuesto sobre las Transferencias Patrimoniales</v>
          </cell>
          <cell r="B36">
            <v>7050000</v>
          </cell>
        </row>
        <row r="37">
          <cell r="A37" t="str">
            <v>Impuesto sobre la Constitución de Compañías por Acciones y en Comanditas por Acciones</v>
          </cell>
          <cell r="B37">
            <v>500000</v>
          </cell>
        </row>
        <row r="38">
          <cell r="A38" t="str">
            <v>Impuesto sobre Operaciones Inmobiliarias</v>
          </cell>
          <cell r="B38">
            <v>1300000</v>
          </cell>
        </row>
        <row r="39">
          <cell r="A39" t="str">
            <v>Impuesto Adicional sobre Operaciones Inmobiliarias</v>
          </cell>
          <cell r="B39">
            <v>900000</v>
          </cell>
        </row>
        <row r="40">
          <cell r="A40" t="str">
            <v>Impuesto sobre Sucesiones y Donaciones</v>
          </cell>
          <cell r="B40">
            <v>1800000</v>
          </cell>
        </row>
        <row r="41">
          <cell r="A41" t="str">
            <v>Contribución 2% sobre Actos Traslativos de la Propiedad Mobiliaria</v>
          </cell>
          <cell r="B41">
            <v>1900000</v>
          </cell>
        </row>
        <row r="42">
          <cell r="A42" t="str">
            <v>Impuesto sobre Traspaso de Vehículos de Motor</v>
          </cell>
          <cell r="B42">
            <v>650000</v>
          </cell>
        </row>
        <row r="43">
          <cell r="B43">
            <v>0</v>
          </cell>
        </row>
        <row r="44">
          <cell r="A44" t="str">
            <v>Impuestos Internos sobre Mercancías y Servicios</v>
          </cell>
          <cell r="B44">
            <v>159865500</v>
          </cell>
        </row>
        <row r="45">
          <cell r="A45" t="str">
            <v/>
          </cell>
          <cell r="B45">
            <v>0</v>
          </cell>
        </row>
        <row r="46">
          <cell r="A46" t="str">
            <v>Impuestos Internos Especiales sobre las Mercancías</v>
          </cell>
          <cell r="B46">
            <v>141814500</v>
          </cell>
        </row>
        <row r="47">
          <cell r="B47">
            <v>0</v>
          </cell>
        </row>
        <row r="48">
          <cell r="A48" t="str">
            <v>Impuestos sobre Vegetales</v>
          </cell>
          <cell r="B48">
            <v>99500</v>
          </cell>
        </row>
        <row r="49">
          <cell r="A49" t="str">
            <v>Impuestos sobre las Ventas de Maderas Aserradas</v>
          </cell>
          <cell r="B49">
            <v>4500</v>
          </cell>
        </row>
        <row r="50">
          <cell r="A50" t="str">
            <v>Impuestos sobre la Madera Beneficiada</v>
          </cell>
          <cell r="B50">
            <v>95000</v>
          </cell>
        </row>
        <row r="51">
          <cell r="B51">
            <v>0</v>
          </cell>
        </row>
        <row r="52">
          <cell r="A52" t="str">
            <v>Impuestos sobre el Tabaco Manufacturado</v>
          </cell>
          <cell r="B52">
            <v>23500000</v>
          </cell>
        </row>
        <row r="53">
          <cell r="A53" t="str">
            <v>Impuesto sobre Cigarrillos</v>
          </cell>
          <cell r="B53">
            <v>23500000</v>
          </cell>
        </row>
        <row r="54">
          <cell r="B54">
            <v>0</v>
          </cell>
        </row>
        <row r="55">
          <cell r="A55" t="str">
            <v>Impuestos sobre las Bebidas Alcohólicas</v>
          </cell>
          <cell r="B55">
            <v>59900000</v>
          </cell>
        </row>
        <row r="56">
          <cell r="A56" t="str">
            <v>Impuestos sobre la Venta al por Mayor de Bebidas Alcohólicas Nacionales</v>
          </cell>
          <cell r="B56">
            <v>19000000</v>
          </cell>
        </row>
        <row r="57">
          <cell r="A57" t="str">
            <v>Impuesto Adicional sobre Ron, Whisky y Ginebra</v>
          </cell>
          <cell r="B57">
            <v>3000000</v>
          </cell>
        </row>
        <row r="58">
          <cell r="A58" t="str">
            <v>Impuesto Especial a las Bebidas Alcohólicas</v>
          </cell>
          <cell r="B58">
            <v>2900000</v>
          </cell>
        </row>
        <row r="59">
          <cell r="A59" t="str">
            <v>Impuesto sobre las Cervezas</v>
          </cell>
          <cell r="B59">
            <v>15000000</v>
          </cell>
        </row>
        <row r="60">
          <cell r="A60" t="str">
            <v>Impuesto Adicional sobre las Cervezas</v>
          </cell>
          <cell r="B60">
            <v>5000000</v>
          </cell>
        </row>
        <row r="61">
          <cell r="A61" t="str">
            <v>Impuesto sobre Alcohol para Envejecimiento de Licores</v>
          </cell>
          <cell r="B61">
            <v>12889000</v>
          </cell>
        </row>
        <row r="62">
          <cell r="A62" t="str">
            <v>Impuesto sobre Ron Ginebra y Licores Dulces</v>
          </cell>
          <cell r="B62">
            <v>1500000</v>
          </cell>
        </row>
        <row r="63">
          <cell r="A63" t="str">
            <v>Impuesto sobre Vinos</v>
          </cell>
          <cell r="B63">
            <v>86000</v>
          </cell>
        </row>
        <row r="64">
          <cell r="A64" t="str">
            <v>Impuesto Adicional sobre Vinos y Licores Dulces</v>
          </cell>
          <cell r="B64">
            <v>25000</v>
          </cell>
        </row>
        <row r="65">
          <cell r="A65" t="str">
            <v>Mercancías de Producción 7%</v>
          </cell>
          <cell r="B65">
            <v>500000</v>
          </cell>
        </row>
        <row r="66">
          <cell r="B66">
            <v>0</v>
          </cell>
        </row>
        <row r="67">
          <cell r="A67" t="str">
            <v>Impuestos sobre las Bebidas No Alcohólicas</v>
          </cell>
          <cell r="B67">
            <v>1300000</v>
          </cell>
        </row>
        <row r="68">
          <cell r="A68" t="str">
            <v>Impuesto sobre Bebidas Gaseosas</v>
          </cell>
          <cell r="B68">
            <v>1300000</v>
          </cell>
        </row>
        <row r="69">
          <cell r="B69">
            <v>0</v>
          </cell>
        </row>
        <row r="70">
          <cell r="A70" t="str">
            <v>Impuestos sobre Otros Bienes de Consumo</v>
          </cell>
          <cell r="B70">
            <v>53215000</v>
          </cell>
        </row>
        <row r="71">
          <cell r="A71" t="str">
            <v>Impuestos sobre los Fósforos</v>
          </cell>
          <cell r="B71">
            <v>990000</v>
          </cell>
        </row>
        <row r="72">
          <cell r="A72" t="str">
            <v>Impuesto Estampilla Fósforos</v>
          </cell>
          <cell r="B72">
            <v>50000</v>
          </cell>
        </row>
        <row r="73">
          <cell r="A73" t="str">
            <v>Diferencial Azúcar Consumo Interno</v>
          </cell>
          <cell r="B73">
            <v>20000000</v>
          </cell>
        </row>
        <row r="74">
          <cell r="A74" t="str">
            <v>Impuesto Adicional Gasolina</v>
          </cell>
          <cell r="B74">
            <v>28000000</v>
          </cell>
        </row>
        <row r="75">
          <cell r="A75" t="str">
            <v>RD$ 0.01 sobre Cada Galón de Gasolina</v>
          </cell>
          <cell r="B75">
            <v>2650000</v>
          </cell>
        </row>
        <row r="76">
          <cell r="A76" t="str">
            <v>Diferencial Petróleo (Decreto 2600)</v>
          </cell>
          <cell r="B76">
            <v>1525000</v>
          </cell>
        </row>
        <row r="77">
          <cell r="A77" t="str">
            <v>Diferencial Petróleo (Decreto 3221)</v>
          </cell>
          <cell r="B77">
            <v>0</v>
          </cell>
        </row>
        <row r="78">
          <cell r="B78">
            <v>0</v>
          </cell>
        </row>
        <row r="79">
          <cell r="A79" t="str">
            <v>Impuestos sobre Combustibles y Lubricantes</v>
          </cell>
          <cell r="B79">
            <v>2800000</v>
          </cell>
        </row>
        <row r="80">
          <cell r="A80" t="str">
            <v>Impuesto sobre el Consumo de Petróleo y sus Derivados</v>
          </cell>
          <cell r="B80">
            <v>2800000</v>
          </cell>
        </row>
        <row r="81">
          <cell r="B81">
            <v>0</v>
          </cell>
        </row>
        <row r="82">
          <cell r="A82" t="str">
            <v>Impuestos sobre Otros Bienes de Producción o de Uso Alternativo</v>
          </cell>
          <cell r="B82">
            <v>1000000</v>
          </cell>
        </row>
        <row r="83">
          <cell r="A83" t="str">
            <v>Impuesto sobre Consumo de Alcoholes para Industrialización</v>
          </cell>
          <cell r="B83">
            <v>850000</v>
          </cell>
        </row>
        <row r="84">
          <cell r="A84" t="str">
            <v>Impuestos a los Alcoholes y Bay Rum</v>
          </cell>
          <cell r="B84">
            <v>150000</v>
          </cell>
        </row>
        <row r="85">
          <cell r="A85" t="str">
            <v/>
          </cell>
          <cell r="B85">
            <v>0</v>
          </cell>
        </row>
        <row r="86">
          <cell r="A86" t="str">
            <v>Impuestos Internos Especiales sobre los Servicios</v>
          </cell>
          <cell r="B86">
            <v>18051000</v>
          </cell>
        </row>
        <row r="87">
          <cell r="B87">
            <v>0</v>
          </cell>
        </row>
        <row r="88">
          <cell r="A88" t="str">
            <v>Impuestos sobre Transportes</v>
          </cell>
          <cell r="B88">
            <v>5600000</v>
          </cell>
        </row>
        <row r="89">
          <cell r="A89" t="str">
            <v>Impuestos sobre la Venta de Pasajes al Exterior</v>
          </cell>
          <cell r="B89">
            <v>5000000</v>
          </cell>
        </row>
        <row r="90">
          <cell r="A90" t="str">
            <v>Impuesto Adicional sobre la Venta de Pasajes al Exterior</v>
          </cell>
          <cell r="B90">
            <v>300000</v>
          </cell>
        </row>
        <row r="91">
          <cell r="A91" t="str">
            <v>Impuesto Adicional sobre Pasajes Aéreos y Marítimos al Exterior</v>
          </cell>
          <cell r="B91">
            <v>300000</v>
          </cell>
        </row>
        <row r="92">
          <cell r="B92">
            <v>0</v>
          </cell>
        </row>
        <row r="93">
          <cell r="A93" t="str">
            <v>Impuestos sobre las Comunicaciones</v>
          </cell>
          <cell r="B93">
            <v>6551000</v>
          </cell>
        </row>
        <row r="94">
          <cell r="A94" t="str">
            <v>Impuesto sobre las Recaudaciones de la Compañía de Teléfonos</v>
          </cell>
          <cell r="B94">
            <v>4000000</v>
          </cell>
        </row>
        <row r="95">
          <cell r="A95" t="str">
            <v>Impuestos a las Llamadas a Larga Distancia</v>
          </cell>
          <cell r="B95">
            <v>15000</v>
          </cell>
        </row>
        <row r="96">
          <cell r="A96" t="str">
            <v>Impuesto Adicional a las Llamadas a Larga Distancia</v>
          </cell>
          <cell r="B96">
            <v>2000000</v>
          </cell>
        </row>
        <row r="97">
          <cell r="A97" t="str">
            <v>Impuesto sobre Mensajes Escritos al Exterior</v>
          </cell>
          <cell r="B97">
            <v>300000</v>
          </cell>
        </row>
        <row r="98">
          <cell r="A98" t="str">
            <v>Impuesto a las Estaciones Radioeléctricas</v>
          </cell>
          <cell r="B98">
            <v>60000</v>
          </cell>
        </row>
        <row r="99">
          <cell r="A99" t="str">
            <v>Sellos Semipostales para Hospital Antituberculoso</v>
          </cell>
          <cell r="B99">
            <v>15000</v>
          </cell>
        </row>
        <row r="100">
          <cell r="A100" t="str">
            <v>Sellos Semipostales para Protección de la Infancia</v>
          </cell>
          <cell r="B100">
            <v>22000</v>
          </cell>
        </row>
        <row r="101">
          <cell r="A101" t="str">
            <v>Sellos Semipostales para Liga Dominicana Contra el Cáncer</v>
          </cell>
          <cell r="B101">
            <v>13000</v>
          </cell>
        </row>
        <row r="102">
          <cell r="A102" t="str">
            <v>Sellos Semipostales para la Escuela Postal y Telegráfica</v>
          </cell>
          <cell r="B102">
            <v>110000</v>
          </cell>
        </row>
        <row r="103">
          <cell r="A103" t="str">
            <v>Sellos Semipostales para Rehabilitación de Inválidos</v>
          </cell>
          <cell r="B103">
            <v>16000</v>
          </cell>
        </row>
        <row r="104">
          <cell r="A104" t="str">
            <v>Sellos Patronato Lucha Contra la Diabetes</v>
          </cell>
          <cell r="B104">
            <v>0</v>
          </cell>
        </row>
        <row r="105">
          <cell r="A105" t="str">
            <v>Sellos Semipostales para XII Juegos Deportivos</v>
          </cell>
          <cell r="B105">
            <v>0</v>
          </cell>
        </row>
        <row r="106">
          <cell r="B106">
            <v>0</v>
          </cell>
        </row>
        <row r="107">
          <cell r="A107" t="str">
            <v>Impuestos sobre Otros Servicios</v>
          </cell>
          <cell r="B107">
            <v>5900000</v>
          </cell>
        </row>
        <row r="108">
          <cell r="A108" t="str">
            <v>Impuestos sobre Ventas de Boletos en Espectáculos Públicos</v>
          </cell>
          <cell r="B108">
            <v>1500000</v>
          </cell>
        </row>
        <row r="109">
          <cell r="A109" t="str">
            <v>Impuestos sobre Ventas de Boletos en Espectáculos Deportivos</v>
          </cell>
          <cell r="B109">
            <v>20000</v>
          </cell>
        </row>
        <row r="110">
          <cell r="A110" t="str">
            <v>Impuestos sobre el Valor de las Habitaciones de Hoteles</v>
          </cell>
          <cell r="B110">
            <v>600000</v>
          </cell>
        </row>
        <row r="111">
          <cell r="A111" t="str">
            <v>Impuestos sobre el 27% de las Recaudaciones de la Comisión Hípica Nacional</v>
          </cell>
          <cell r="B111">
            <v>180000</v>
          </cell>
        </row>
        <row r="112">
          <cell r="A112" t="str">
            <v>Impuestos sobre el Total de las Apuestas en el Hipódromo</v>
          </cell>
          <cell r="B112">
            <v>400000</v>
          </cell>
        </row>
        <row r="113">
          <cell r="A113" t="str">
            <v>Adicional al Impuesto sobre el Total de las Apuestas en el Hipódromo</v>
          </cell>
          <cell r="B113">
            <v>200000</v>
          </cell>
        </row>
        <row r="114">
          <cell r="A114" t="str">
            <v>Impuestos sobre Premios de Pólizas de las Compañías de Seguros</v>
          </cell>
          <cell r="B114">
            <v>3000000</v>
          </cell>
        </row>
        <row r="115">
          <cell r="A115" t="str">
            <v>Impuestos a las Primas sobre Constitución de Fianzas y Consignación de Valores</v>
          </cell>
          <cell r="B115">
            <v>0</v>
          </cell>
        </row>
        <row r="116">
          <cell r="A116" t="str">
            <v>Impuesto para Negociación en el Ramo de Seguros</v>
          </cell>
          <cell r="B116">
            <v>0</v>
          </cell>
        </row>
        <row r="117">
          <cell r="A117" t="str">
            <v>Préstamo de Menor Cuantía</v>
          </cell>
          <cell r="B117">
            <v>0</v>
          </cell>
        </row>
        <row r="118">
          <cell r="A118" t="str">
            <v/>
          </cell>
          <cell r="B118">
            <v>0</v>
          </cell>
        </row>
        <row r="119">
          <cell r="A119" t="str">
            <v/>
          </cell>
          <cell r="B119">
            <v>0</v>
          </cell>
        </row>
        <row r="120">
          <cell r="A120" t="str">
            <v>Impuestos sobre el Comercio Exterior</v>
          </cell>
          <cell r="B120">
            <v>287801840</v>
          </cell>
        </row>
        <row r="121">
          <cell r="B121">
            <v>0</v>
          </cell>
        </row>
        <row r="122">
          <cell r="A122" t="str">
            <v>Impuestos sobre las Importaciones</v>
          </cell>
          <cell r="B122">
            <v>243064840</v>
          </cell>
        </row>
        <row r="123">
          <cell r="B123">
            <v>0</v>
          </cell>
        </row>
        <row r="124">
          <cell r="A124" t="str">
            <v>Impuestos Arancelarios</v>
          </cell>
          <cell r="B124">
            <v>79400000</v>
          </cell>
        </row>
        <row r="125">
          <cell r="A125" t="str">
            <v>Arancel de Aduanas</v>
          </cell>
          <cell r="B125">
            <v>79400000</v>
          </cell>
        </row>
        <row r="129">
          <cell r="A129" t="str">
            <v>Impuestos Complementarios y Adicionales</v>
          </cell>
          <cell r="B129">
            <v>163664840</v>
          </cell>
        </row>
        <row r="130">
          <cell r="A130" t="str">
            <v>Impuestos Unificados</v>
          </cell>
          <cell r="B130">
            <v>90000000</v>
          </cell>
        </row>
        <row r="131">
          <cell r="A131" t="str">
            <v>Impuestos Ad-Valorem</v>
          </cell>
          <cell r="B131">
            <v>25000000</v>
          </cell>
        </row>
        <row r="132">
          <cell r="A132" t="str">
            <v>Impuesto Adicional sobre las Importaciones</v>
          </cell>
          <cell r="B132">
            <v>6300000</v>
          </cell>
        </row>
        <row r="133">
          <cell r="A133" t="str">
            <v>Impuestos sobre Mercancías Liberadas y Exoneradas</v>
          </cell>
          <cell r="B133">
            <v>17000000</v>
          </cell>
        </row>
        <row r="134">
          <cell r="A134" t="str">
            <v xml:space="preserve">Impuesto Único Diesel Oil </v>
          </cell>
          <cell r="B134">
            <v>2750000</v>
          </cell>
        </row>
        <row r="135">
          <cell r="A135" t="str">
            <v>Impuesto Adicional Gasolina</v>
          </cell>
          <cell r="B135">
            <v>2725000</v>
          </cell>
        </row>
        <row r="136">
          <cell r="A136" t="str">
            <v>Impuesto Adicional Gasolina y Diesel Oil</v>
          </cell>
          <cell r="B136">
            <v>2800000</v>
          </cell>
        </row>
        <row r="137">
          <cell r="A137" t="str">
            <v>Impuesto Único Ad-Valorem sobre Maquinarias Industriales</v>
          </cell>
          <cell r="B137">
            <v>2900000</v>
          </cell>
        </row>
        <row r="138">
          <cell r="A138" t="str">
            <v>Impuesto Único Ad-Valorem sobre Maquinarias y Equipos Agrícolas y Otros</v>
          </cell>
          <cell r="B138">
            <v>450000</v>
          </cell>
        </row>
        <row r="139">
          <cell r="A139" t="str">
            <v>Impuestos sobre Productos Lácteos</v>
          </cell>
          <cell r="B139">
            <v>200000</v>
          </cell>
        </row>
        <row r="140">
          <cell r="A140" t="str">
            <v>Impuestos sobre Madera Importada</v>
          </cell>
          <cell r="B140">
            <v>2750000</v>
          </cell>
        </row>
        <row r="141">
          <cell r="A141" t="str">
            <v>Impuesto Adicional sobre Varias Mercancías y Servicios (12%)</v>
          </cell>
          <cell r="B141">
            <v>2700000</v>
          </cell>
        </row>
        <row r="142">
          <cell r="A142" t="str">
            <v>Impuesto Único Ad-Valorem sobre Ciertos Alimentos</v>
          </cell>
          <cell r="B142">
            <v>3000000</v>
          </cell>
        </row>
        <row r="143">
          <cell r="A143" t="str">
            <v>Impuesto (Sellos) sobre Manifiestos de Importación</v>
          </cell>
          <cell r="B143">
            <v>60000</v>
          </cell>
        </row>
        <row r="144">
          <cell r="A144" t="str">
            <v>Impuestos (Estampillas) sobre Bebidas Alcohólicas Importadas</v>
          </cell>
          <cell r="B144">
            <v>20000</v>
          </cell>
        </row>
        <row r="145">
          <cell r="A145" t="str">
            <v>Impuesto Adicional sobre Bebdidas Alcohólicas</v>
          </cell>
          <cell r="B145">
            <v>900000</v>
          </cell>
        </row>
        <row r="146">
          <cell r="A146" t="str">
            <v>Remanentes Liquidación de Fianzas</v>
          </cell>
          <cell r="B146">
            <v>3000000</v>
          </cell>
        </row>
        <row r="147">
          <cell r="A147" t="str">
            <v>Impuestos sobre Descarga de Mercancías</v>
          </cell>
          <cell r="B147">
            <v>50000</v>
          </cell>
        </row>
        <row r="148">
          <cell r="A148" t="str">
            <v>Impuestos de Almacenaje de Mercancías</v>
          </cell>
          <cell r="B148">
            <v>125000</v>
          </cell>
        </row>
        <row r="149">
          <cell r="A149" t="str">
            <v>Impuesto sobre Algodón Importado</v>
          </cell>
          <cell r="B149">
            <v>934840</v>
          </cell>
        </row>
        <row r="150">
          <cell r="B150">
            <v>0</v>
          </cell>
        </row>
        <row r="151">
          <cell r="A151" t="str">
            <v>Impuestos sobre las Exportaciones</v>
          </cell>
          <cell r="B151">
            <v>44737000</v>
          </cell>
        </row>
        <row r="152">
          <cell r="A152" t="str">
            <v>Impuestos sobre Azúcares y Mieles</v>
          </cell>
          <cell r="B152">
            <v>9500000</v>
          </cell>
        </row>
        <row r="153">
          <cell r="A153" t="str">
            <v>Impuestos sobre el Azúcar, Mercado Americano por Déficit de Otros Países</v>
          </cell>
          <cell r="B153">
            <v>0</v>
          </cell>
        </row>
        <row r="154">
          <cell r="A154" t="str">
            <v>Impuestos sobre el Azúcar, Mercado Americano a Cargo Cuota Inicial</v>
          </cell>
          <cell r="B154">
            <v>0</v>
          </cell>
        </row>
        <row r="155">
          <cell r="A155" t="str">
            <v>Impuesto sobre los Guineos</v>
          </cell>
          <cell r="B155">
            <v>2000</v>
          </cell>
        </row>
        <row r="156">
          <cell r="A156" t="str">
            <v>Impuestos sobre las Exportaciones (6/8 del 1%)</v>
          </cell>
          <cell r="B156">
            <v>5000</v>
          </cell>
        </row>
        <row r="157">
          <cell r="A157" t="str">
            <v>Impuesto sobre Documentos de Aduanas</v>
          </cell>
          <cell r="B157">
            <v>20000</v>
          </cell>
        </row>
        <row r="158">
          <cell r="A158" t="str">
            <v>Patentes de Exportación</v>
          </cell>
          <cell r="B158">
            <v>7000</v>
          </cell>
        </row>
        <row r="159">
          <cell r="A159" t="str">
            <v>Adicional sobre Patentes de Exportación</v>
          </cell>
          <cell r="B159">
            <v>0</v>
          </cell>
        </row>
        <row r="160">
          <cell r="A160" t="str">
            <v>Impuesto sobre Ventas en Tiendas de las Zonas Francas</v>
          </cell>
          <cell r="B160">
            <v>508000</v>
          </cell>
        </row>
        <row r="161">
          <cell r="A161" t="str">
            <v>Remanentes de Liquidación de Fianzas</v>
          </cell>
          <cell r="B161">
            <v>480000</v>
          </cell>
        </row>
        <row r="162">
          <cell r="A162" t="str">
            <v>Impuestos sobre Beneficios Extraordinarios de la Exportación de Carne de Resolución Deshuesada</v>
          </cell>
          <cell r="B162">
            <v>0</v>
          </cell>
        </row>
        <row r="163">
          <cell r="A163" t="str">
            <v>Impuesto sobre Carga de Mercancías</v>
          </cell>
          <cell r="B163">
            <v>120000</v>
          </cell>
        </row>
        <row r="164">
          <cell r="A164" t="str">
            <v>Impuestos sobre Beneficios Extraordinarios Exportación de Azúcares y Mieles</v>
          </cell>
          <cell r="B164">
            <v>0</v>
          </cell>
        </row>
        <row r="165">
          <cell r="A165" t="str">
            <v>Impuesto Adicional sobre Varias Mercancías y Servicios</v>
          </cell>
          <cell r="B165">
            <v>95000</v>
          </cell>
        </row>
        <row r="166">
          <cell r="A166" t="str">
            <v>Impuestos sobre Ingresos Extraordinarios de Café y Cacao</v>
          </cell>
          <cell r="B166">
            <v>30000000</v>
          </cell>
        </row>
        <row r="167">
          <cell r="A167" t="str">
            <v>Impuestos Ad-Valorem Según Decreto No. 1621</v>
          </cell>
          <cell r="B167">
            <v>4000000</v>
          </cell>
        </row>
        <row r="168">
          <cell r="B168">
            <v>0</v>
          </cell>
        </row>
        <row r="169">
          <cell r="A169" t="str">
            <v>Otros Impuestos</v>
          </cell>
          <cell r="B169">
            <v>13220700</v>
          </cell>
        </row>
        <row r="170">
          <cell r="A170" t="str">
            <v>Patentes de Industria y Comercio</v>
          </cell>
          <cell r="B170">
            <v>4400000</v>
          </cell>
        </row>
        <row r="171">
          <cell r="A171" t="str">
            <v>Duplicados de Patentes</v>
          </cell>
          <cell r="B171">
            <v>0</v>
          </cell>
        </row>
        <row r="172">
          <cell r="A172" t="str">
            <v>Pago de Peajes</v>
          </cell>
          <cell r="B172">
            <v>2600000</v>
          </cell>
        </row>
        <row r="173">
          <cell r="A173" t="str">
            <v>Impuestos sobre la Tramitación de Documentos</v>
          </cell>
          <cell r="B173">
            <v>5300000</v>
          </cell>
        </row>
        <row r="174">
          <cell r="A174" t="str">
            <v>Impuestos sobre Ventas Condicionales de Muebles</v>
          </cell>
          <cell r="B174">
            <v>900000</v>
          </cell>
        </row>
        <row r="175">
          <cell r="A175" t="str">
            <v>Misceláneos Varias Leyes</v>
          </cell>
          <cell r="B175">
            <v>20700</v>
          </cell>
        </row>
        <row r="176">
          <cell r="A176" t="str">
            <v/>
          </cell>
          <cell r="B176">
            <v>0</v>
          </cell>
        </row>
        <row r="177">
          <cell r="B177">
            <v>0</v>
          </cell>
        </row>
        <row r="178">
          <cell r="A178" t="str">
            <v>Tasas</v>
          </cell>
          <cell r="B178">
            <v>16891300</v>
          </cell>
        </row>
        <row r="179">
          <cell r="B179">
            <v>0</v>
          </cell>
        </row>
        <row r="180">
          <cell r="A180" t="str">
            <v>Tasas de Comunicaciones</v>
          </cell>
          <cell r="B180">
            <v>1761500</v>
          </cell>
        </row>
        <row r="181">
          <cell r="A181" t="str">
            <v>Sellos de Correos</v>
          </cell>
          <cell r="B181">
            <v>950000</v>
          </cell>
        </row>
        <row r="182">
          <cell r="A182" t="str">
            <v>Entrega y Almacenaje de Encomiendas Postales</v>
          </cell>
          <cell r="B182">
            <v>6500</v>
          </cell>
        </row>
        <row r="183">
          <cell r="A183" t="str">
            <v>Sellos Postales Aéreos al Exterior</v>
          </cell>
          <cell r="B183">
            <v>500000</v>
          </cell>
        </row>
        <row r="184">
          <cell r="A184" t="str">
            <v>Intercambio de Bultos Postales</v>
          </cell>
          <cell r="B184">
            <v>15000</v>
          </cell>
        </row>
        <row r="185">
          <cell r="A185" t="str">
            <v>Apartado de Correos</v>
          </cell>
          <cell r="B185">
            <v>55000</v>
          </cell>
        </row>
        <row r="186">
          <cell r="A186" t="str">
            <v>Primas sobre Valores Declarados</v>
          </cell>
          <cell r="B186">
            <v>50000</v>
          </cell>
        </row>
        <row r="187">
          <cell r="A187" t="str">
            <v>Transmisión de Mensajes Telefónicos, Telegráficos y RadioTelegráficos</v>
          </cell>
          <cell r="B187">
            <v>185000</v>
          </cell>
        </row>
        <row r="188">
          <cell r="A188" t="str">
            <v>Transmisión de Mensajes Telefónicos, Telegráficos y RadioTelegráficos (Departamentos del Gobierno)</v>
          </cell>
          <cell r="B188">
            <v>0</v>
          </cell>
        </row>
        <row r="189">
          <cell r="A189">
            <v>0</v>
          </cell>
          <cell r="B189">
            <v>0</v>
          </cell>
        </row>
        <row r="190">
          <cell r="A190" t="str">
            <v>Tasas Portuarías</v>
          </cell>
          <cell r="B190">
            <v>4330000</v>
          </cell>
        </row>
        <row r="191">
          <cell r="A191" t="str">
            <v>Derechos de Puertos-Importación</v>
          </cell>
          <cell r="B191">
            <v>80000</v>
          </cell>
        </row>
        <row r="192">
          <cell r="A192" t="str">
            <v>Derechos de Puertos-Exportación</v>
          </cell>
          <cell r="B192">
            <v>450000</v>
          </cell>
        </row>
        <row r="193">
          <cell r="A193" t="str">
            <v>Arrimo y Manejo de Carga</v>
          </cell>
          <cell r="B193">
            <v>3450000</v>
          </cell>
        </row>
        <row r="194">
          <cell r="A194" t="str">
            <v>Carga, Servicio de Muelle y Almacenamiento</v>
          </cell>
          <cell r="B194">
            <v>350000</v>
          </cell>
        </row>
        <row r="195">
          <cell r="A195">
            <v>0</v>
          </cell>
          <cell r="B195">
            <v>0</v>
          </cell>
        </row>
        <row r="196">
          <cell r="A196" t="str">
            <v>Tasas de Marcas y Patentes</v>
          </cell>
          <cell r="B196">
            <v>114500</v>
          </cell>
        </row>
        <row r="197">
          <cell r="A197" t="str">
            <v>Marcas de Fábrica</v>
          </cell>
          <cell r="B197">
            <v>50000</v>
          </cell>
        </row>
        <row r="198">
          <cell r="A198" t="str">
            <v>Patentes de Invención</v>
          </cell>
          <cell r="B198">
            <v>4500</v>
          </cell>
        </row>
        <row r="199">
          <cell r="A199" t="str">
            <v>Registro de Patentizados</v>
          </cell>
          <cell r="B199">
            <v>60000</v>
          </cell>
        </row>
        <row r="200">
          <cell r="A200">
            <v>0</v>
          </cell>
          <cell r="B200">
            <v>0</v>
          </cell>
        </row>
        <row r="201">
          <cell r="A201" t="str">
            <v>Tasas Judiciales</v>
          </cell>
          <cell r="B201">
            <v>236500</v>
          </cell>
        </row>
        <row r="202">
          <cell r="A202" t="str">
            <v>Servicios Judiciales</v>
          </cell>
          <cell r="B202">
            <v>46500</v>
          </cell>
        </row>
        <row r="203">
          <cell r="A203" t="str">
            <v>Tasas Adicionales sobre Actos Expedidos por el Poder Judicial</v>
          </cell>
          <cell r="B203">
            <v>190000</v>
          </cell>
        </row>
        <row r="204">
          <cell r="A204">
            <v>0</v>
          </cell>
          <cell r="B204">
            <v>0</v>
          </cell>
        </row>
        <row r="205">
          <cell r="A205" t="str">
            <v>Licencias y Permisos Varios</v>
          </cell>
          <cell r="B205">
            <v>2755900</v>
          </cell>
        </row>
        <row r="206">
          <cell r="A206" t="str">
            <v>Permisos para Ventas de Medicina</v>
          </cell>
          <cell r="B206">
            <v>2400</v>
          </cell>
        </row>
        <row r="207">
          <cell r="A207" t="str">
            <v>Permisos para Importar, Adquirir y Vender Materiales Explosivos</v>
          </cell>
          <cell r="B207">
            <v>2200</v>
          </cell>
        </row>
        <row r="208">
          <cell r="A208" t="str">
            <v>Licencias para Portar Armas de Fuego</v>
          </cell>
          <cell r="B208">
            <v>1000000</v>
          </cell>
        </row>
        <row r="209">
          <cell r="A209" t="str">
            <v>Tasa Adicional para Portar Armas de Fuego</v>
          </cell>
          <cell r="B209">
            <v>50000</v>
          </cell>
        </row>
        <row r="210">
          <cell r="A210" t="str">
            <v>Permisos para Instalación de Laboratorios Industriales y Farmaceúticos</v>
          </cell>
          <cell r="B210">
            <v>0</v>
          </cell>
        </row>
        <row r="211">
          <cell r="A211" t="str">
            <v>Permisos para Ventas Acumulativas</v>
          </cell>
          <cell r="B211">
            <v>0</v>
          </cell>
        </row>
        <row r="212">
          <cell r="A212" t="str">
            <v>Licencias para Manejar Vehículos de Motor</v>
          </cell>
          <cell r="B212">
            <v>1200000</v>
          </cell>
        </row>
        <row r="213">
          <cell r="A213" t="str">
            <v>Certificado de Registro de Profesionales y Oficios Médicos</v>
          </cell>
          <cell r="B213">
            <v>0</v>
          </cell>
        </row>
        <row r="214">
          <cell r="A214" t="str">
            <v xml:space="preserve">Derechos de Aprendizaje y Otros-Aviación Civil </v>
          </cell>
          <cell r="B214">
            <v>500000</v>
          </cell>
        </row>
        <row r="215">
          <cell r="A215" t="str">
            <v>Registro Fórmula de Alimentos para Animales</v>
          </cell>
          <cell r="B215">
            <v>1300</v>
          </cell>
        </row>
        <row r="216">
          <cell r="A216">
            <v>0</v>
          </cell>
          <cell r="B216">
            <v>0</v>
          </cell>
        </row>
        <row r="217">
          <cell r="A217" t="str">
            <v>Otras Tasas</v>
          </cell>
          <cell r="B217">
            <v>7692900</v>
          </cell>
        </row>
        <row r="218">
          <cell r="A218" t="str">
            <v>Certificados de Inscripción para Venta de Drogas</v>
          </cell>
          <cell r="B218">
            <v>3700</v>
          </cell>
        </row>
        <row r="219">
          <cell r="A219" t="str">
            <v>Sellos para Certificados de Salud</v>
          </cell>
          <cell r="B219">
            <v>50000</v>
          </cell>
        </row>
        <row r="220">
          <cell r="A220" t="str">
            <v>Tasas sobre Inmigración</v>
          </cell>
          <cell r="B220">
            <v>300000</v>
          </cell>
        </row>
        <row r="221">
          <cell r="A221" t="str">
            <v>Recargo Tasas sobre Inmigración</v>
          </cell>
          <cell r="B221">
            <v>5000</v>
          </cell>
        </row>
        <row r="222">
          <cell r="A222" t="str">
            <v>Tarjetas de Turismo (Visas)</v>
          </cell>
          <cell r="B222">
            <v>500000</v>
          </cell>
        </row>
        <row r="223">
          <cell r="A223" t="str">
            <v>Naturalización de Extranjeros</v>
          </cell>
          <cell r="B223">
            <v>1200</v>
          </cell>
        </row>
        <row r="224">
          <cell r="A224" t="str">
            <v>Cédula Personal de Identidad</v>
          </cell>
          <cell r="B224">
            <v>1200000</v>
          </cell>
        </row>
        <row r="225">
          <cell r="A225" t="str">
            <v>Recargo Cédula Personal de Identidad</v>
          </cell>
          <cell r="B225">
            <v>350000</v>
          </cell>
        </row>
        <row r="226">
          <cell r="A226" t="str">
            <v>Tasas para Expedición, Renovación de Pasaportes</v>
          </cell>
          <cell r="B226">
            <v>3000000</v>
          </cell>
        </row>
        <row r="227">
          <cell r="A227" t="str">
            <v>Derechos Consulares</v>
          </cell>
          <cell r="B227">
            <v>325000</v>
          </cell>
        </row>
        <row r="228">
          <cell r="A228" t="str">
            <v>Venta de Formularios y Facturas Consulares</v>
          </cell>
          <cell r="B228">
            <v>475000</v>
          </cell>
        </row>
        <row r="229">
          <cell r="A229" t="str">
            <v>Venta de Sellos para Documentos Consulares</v>
          </cell>
          <cell r="B229">
            <v>350000</v>
          </cell>
        </row>
        <row r="230">
          <cell r="A230" t="str">
            <v>Tasas por Concepto de Mensuras Catastrales</v>
          </cell>
          <cell r="B230">
            <v>20000</v>
          </cell>
        </row>
        <row r="231">
          <cell r="A231" t="str">
            <v>Análisis de Productos Farmaceúticos y Alimenticios</v>
          </cell>
          <cell r="B231">
            <v>6000</v>
          </cell>
        </row>
        <row r="232">
          <cell r="A232" t="str">
            <v>Servicios de Laboratorios-Secretaría de Obras Públicas</v>
          </cell>
          <cell r="B232">
            <v>7000</v>
          </cell>
        </row>
        <row r="233">
          <cell r="A233" t="str">
            <v>Venta de Formularios (Incluye Certificados Médicos)</v>
          </cell>
          <cell r="B233">
            <v>600000</v>
          </cell>
        </row>
        <row r="234">
          <cell r="A234" t="str">
            <v>Venta de Sellos Pro-Parques</v>
          </cell>
          <cell r="B234">
            <v>500000</v>
          </cell>
        </row>
        <row r="235">
          <cell r="A235" t="str">
            <v/>
          </cell>
          <cell r="B235">
            <v>0</v>
          </cell>
        </row>
        <row r="236">
          <cell r="A236" t="str">
            <v/>
          </cell>
          <cell r="B236">
            <v>0</v>
          </cell>
        </row>
        <row r="237">
          <cell r="A237" t="str">
            <v>Ingresos No Tributarios</v>
          </cell>
          <cell r="B237">
            <v>42700900</v>
          </cell>
        </row>
        <row r="238">
          <cell r="B238">
            <v>0</v>
          </cell>
        </row>
        <row r="239">
          <cell r="A239" t="str">
            <v>Venta de Servicios del Estado</v>
          </cell>
          <cell r="B239">
            <v>6181400</v>
          </cell>
        </row>
        <row r="240">
          <cell r="A240" t="str">
            <v>Venta de Boletos Tren de Paseo de los Indios</v>
          </cell>
          <cell r="B240">
            <v>3000</v>
          </cell>
        </row>
        <row r="241">
          <cell r="A241" t="str">
            <v>Ingresos por Contratos y Concesiones de Exploración de Yacimientos Mineros</v>
          </cell>
          <cell r="B241">
            <v>4000000</v>
          </cell>
        </row>
        <row r="242">
          <cell r="A242" t="str">
            <v>Comisiones por Garantía de Préstamo Concedidos a la Falconbridge Dominicana</v>
          </cell>
          <cell r="B242">
            <v>350000</v>
          </cell>
        </row>
        <row r="243">
          <cell r="A243" t="str">
            <v>Ingresos por Servicios Privados en Hospitales del Estado</v>
          </cell>
          <cell r="B243">
            <v>3000</v>
          </cell>
        </row>
        <row r="244">
          <cell r="A244" t="str">
            <v>Ingresos por Permisos para Visitar Buques</v>
          </cell>
          <cell r="B244">
            <v>0</v>
          </cell>
        </row>
        <row r="245">
          <cell r="A245" t="str">
            <v>Inserción en Gaceta Oficial de Documentos y Avisos</v>
          </cell>
          <cell r="B245">
            <v>5400</v>
          </cell>
        </row>
        <row r="246">
          <cell r="A246" t="str">
            <v>Arrendamiento de Bienes Inmuebles</v>
          </cell>
          <cell r="B246">
            <v>500000</v>
          </cell>
        </row>
        <row r="247">
          <cell r="A247" t="str">
            <v>Ingresos por Arrendamiento de Propiedades Confiscadas</v>
          </cell>
          <cell r="B247">
            <v>0</v>
          </cell>
        </row>
        <row r="248">
          <cell r="A248" t="str">
            <v>Venta de Servicios Técnicos</v>
          </cell>
          <cell r="B248">
            <v>0</v>
          </cell>
        </row>
        <row r="249">
          <cell r="A249" t="str">
            <v>Inserción en Revista de Industria y Comercio</v>
          </cell>
          <cell r="B249">
            <v>40000</v>
          </cell>
        </row>
        <row r="250">
          <cell r="A250" t="str">
            <v>Contribución sobre Contrato Zona Franca la Romana</v>
          </cell>
          <cell r="B250">
            <v>40000</v>
          </cell>
        </row>
        <row r="251">
          <cell r="A251" t="str">
            <v>50% Exportación Yacimientos Mineros</v>
          </cell>
          <cell r="B251">
            <v>40000</v>
          </cell>
        </row>
        <row r="252">
          <cell r="A252" t="str">
            <v>RD $0.25 Suministro Medicina en Hospitales del Estado</v>
          </cell>
          <cell r="B252">
            <v>50000</v>
          </cell>
        </row>
        <row r="253">
          <cell r="A253" t="str">
            <v>Venta de Boletos Funicular de Puerto Plata</v>
          </cell>
          <cell r="B253">
            <v>150000</v>
          </cell>
        </row>
        <row r="254">
          <cell r="A254" t="str">
            <v>Venta de Servicios de la Secretaría de Agricultura</v>
          </cell>
          <cell r="B254">
            <v>1000000</v>
          </cell>
        </row>
        <row r="255">
          <cell r="B255">
            <v>0</v>
          </cell>
        </row>
        <row r="256">
          <cell r="A256" t="str">
            <v>Venta de Mercancías del Estado</v>
          </cell>
          <cell r="B256">
            <v>6564200</v>
          </cell>
        </row>
        <row r="257">
          <cell r="A257" t="str">
            <v>Venta de la Gaceta Oficial</v>
          </cell>
          <cell r="B257">
            <v>1200</v>
          </cell>
        </row>
        <row r="258">
          <cell r="A258" t="str">
            <v>Venta de las Publicaciones Oficiales</v>
          </cell>
          <cell r="B258">
            <v>3000</v>
          </cell>
        </row>
        <row r="259">
          <cell r="A259" t="str">
            <v>Ventas en la Moneda (Pública Subasta)</v>
          </cell>
          <cell r="B259">
            <v>9000</v>
          </cell>
        </row>
        <row r="260">
          <cell r="A260" t="str">
            <v>Venta de Productos Finca Ansonia-Azua</v>
          </cell>
          <cell r="B260">
            <v>300000</v>
          </cell>
        </row>
        <row r="261">
          <cell r="A261" t="str">
            <v>Venta de Productos Finca Vicente Noble</v>
          </cell>
          <cell r="B261">
            <v>100000</v>
          </cell>
        </row>
        <row r="262">
          <cell r="A262" t="str">
            <v>Venta de Productos Proyecto Manzanillo</v>
          </cell>
          <cell r="B262">
            <v>50000</v>
          </cell>
        </row>
        <row r="263">
          <cell r="A263" t="str">
            <v>Venta de Tomates Proyecto Manzanillo</v>
          </cell>
          <cell r="B263">
            <v>40000</v>
          </cell>
        </row>
        <row r="264">
          <cell r="A264" t="str">
            <v>Venta de Semillas y Servicios Técnicos de la Secretaría de Agricultura</v>
          </cell>
          <cell r="B264">
            <v>2250000</v>
          </cell>
        </row>
        <row r="265">
          <cell r="A265" t="str">
            <v>Venta de Chatarra</v>
          </cell>
          <cell r="B265">
            <v>5000</v>
          </cell>
        </row>
        <row r="266">
          <cell r="A266" t="str">
            <v>Venta de Productos Cosechados en Batey Ginebra-Puerto Plata</v>
          </cell>
          <cell r="B266">
            <v>60000</v>
          </cell>
        </row>
        <row r="267">
          <cell r="A267" t="str">
            <v>Venta de Productos Cosechados en Batey Banegas-la Canela</v>
          </cell>
          <cell r="B267">
            <v>0</v>
          </cell>
        </row>
        <row r="268">
          <cell r="A268" t="str">
            <v>Venta de Propiedad Moniliar del Estado-Inservible-</v>
          </cell>
          <cell r="B268">
            <v>0</v>
          </cell>
        </row>
        <row r="269">
          <cell r="A269" t="str">
            <v>Venta Algodón Oro y Sorgo</v>
          </cell>
          <cell r="B269">
            <v>3746000</v>
          </cell>
        </row>
        <row r="270">
          <cell r="A270" t="str">
            <v>Venta de Sacos (Programa Rahabilitación Café)</v>
          </cell>
          <cell r="B270">
            <v>0</v>
          </cell>
        </row>
        <row r="271">
          <cell r="B271">
            <v>0</v>
          </cell>
        </row>
        <row r="272">
          <cell r="A272" t="str">
            <v>Transferencias Ordinarias</v>
          </cell>
          <cell r="B272">
            <v>27737300</v>
          </cell>
        </row>
        <row r="273">
          <cell r="A273" t="str">
            <v>Transferencias de la Lotería Nacional (Utilidades)</v>
          </cell>
          <cell r="B273">
            <v>20737300</v>
          </cell>
        </row>
        <row r="274">
          <cell r="A274" t="str">
            <v>Transferencias de la Lotería Nacional (Construcción Casas por Sorteos)</v>
          </cell>
          <cell r="B274">
            <v>0</v>
          </cell>
        </row>
        <row r="275">
          <cell r="A275" t="str">
            <v>Transferencias del CEA (60% de los Beneficios)</v>
          </cell>
          <cell r="B275">
            <v>0</v>
          </cell>
        </row>
        <row r="276">
          <cell r="A276" t="str">
            <v/>
          </cell>
          <cell r="B276">
            <v>0</v>
          </cell>
        </row>
        <row r="277">
          <cell r="A277" t="str">
            <v>Transferencias de la Rosario Dominicana, 50% de los Beneficios</v>
          </cell>
          <cell r="B277">
            <v>6000000</v>
          </cell>
        </row>
        <row r="278">
          <cell r="A278" t="str">
            <v/>
          </cell>
          <cell r="B278">
            <v>0</v>
          </cell>
        </row>
        <row r="279">
          <cell r="A279" t="str">
            <v>Transferencias de los Molinos Dominicanos</v>
          </cell>
          <cell r="B279">
            <v>0</v>
          </cell>
        </row>
        <row r="280">
          <cell r="A280" t="str">
            <v>Transferencias del Banco de Reservas</v>
          </cell>
          <cell r="B280">
            <v>1000000</v>
          </cell>
        </row>
        <row r="281">
          <cell r="A281" t="str">
            <v/>
          </cell>
          <cell r="B281">
            <v>0</v>
          </cell>
        </row>
        <row r="282">
          <cell r="A282" t="str">
            <v/>
          </cell>
          <cell r="B282">
            <v>0</v>
          </cell>
        </row>
        <row r="283">
          <cell r="A283" t="str">
            <v>Otros Ingresos No Tributarios</v>
          </cell>
          <cell r="B283">
            <v>2218000</v>
          </cell>
        </row>
        <row r="284">
          <cell r="B284">
            <v>0</v>
          </cell>
        </row>
        <row r="285">
          <cell r="A285" t="str">
            <v>Recargos de Impuestos, por Mora</v>
          </cell>
          <cell r="B285">
            <v>1263000</v>
          </cell>
        </row>
        <row r="286">
          <cell r="A286" t="str">
            <v>Recargo por Mora Impuesto sobre la Renta</v>
          </cell>
          <cell r="B286">
            <v>900000</v>
          </cell>
        </row>
        <row r="287">
          <cell r="A287" t="str">
            <v>Recargo por Mora Impuesto a la Renta Global Imponible</v>
          </cell>
          <cell r="B287">
            <v>90000</v>
          </cell>
        </row>
        <row r="288">
          <cell r="A288" t="str">
            <v>Recargo por Mora sobre el Impuesto a las Ganancias de Capital</v>
          </cell>
          <cell r="B288">
            <v>0</v>
          </cell>
        </row>
        <row r="289">
          <cell r="A289" t="str">
            <v>Recargo por Mora Inscripción en el Registro de Tierras</v>
          </cell>
          <cell r="B289">
            <v>13000</v>
          </cell>
        </row>
        <row r="290">
          <cell r="A290" t="str">
            <v>Recargo por Mora Impuesto sobre Operaciones Inmobiliarias</v>
          </cell>
          <cell r="B290">
            <v>0</v>
          </cell>
        </row>
        <row r="291">
          <cell r="A291" t="str">
            <v>Recargo por Mora sobre las Sucesiones y Donaciones</v>
          </cell>
          <cell r="B291">
            <v>50000</v>
          </cell>
        </row>
        <row r="292">
          <cell r="A292" t="str">
            <v>Recargo por Mora a la Venta de Madera Beneficiada</v>
          </cell>
          <cell r="B292">
            <v>0</v>
          </cell>
        </row>
        <row r="293">
          <cell r="A293" t="str">
            <v>Recargo por Mora Impuesto a las Ventas Condicionales de Muebles</v>
          </cell>
          <cell r="B293">
            <v>0</v>
          </cell>
        </row>
        <row r="294">
          <cell r="A294" t="str">
            <v>Recargo por Mora Impuesto sobre Pasajes al Exterior</v>
          </cell>
          <cell r="B294">
            <v>10000</v>
          </cell>
        </row>
        <row r="295">
          <cell r="A295" t="str">
            <v>Recargo por Mora Pago de Patentes Industriales y Comerciales</v>
          </cell>
          <cell r="B295">
            <v>200000</v>
          </cell>
        </row>
        <row r="296">
          <cell r="B296">
            <v>0</v>
          </cell>
        </row>
        <row r="297">
          <cell r="A297" t="str">
            <v>Multas por Infracciones</v>
          </cell>
          <cell r="B297">
            <v>955000</v>
          </cell>
        </row>
        <row r="298">
          <cell r="A298" t="str">
            <v>Multas Tribunales</v>
          </cell>
          <cell r="B298">
            <v>50000</v>
          </cell>
        </row>
        <row r="299">
          <cell r="A299" t="str">
            <v>Multas Carreteras</v>
          </cell>
          <cell r="B299">
            <v>300000</v>
          </cell>
        </row>
        <row r="300">
          <cell r="A300" t="str">
            <v>Multas Patentes</v>
          </cell>
          <cell r="B300">
            <v>5000</v>
          </cell>
        </row>
        <row r="301">
          <cell r="A301" t="str">
            <v>Multas Salud Pública</v>
          </cell>
          <cell r="B301">
            <v>0</v>
          </cell>
        </row>
        <row r="302">
          <cell r="A302" t="str">
            <v>Multas Seguro Social y Contrato de Trabajo</v>
          </cell>
          <cell r="B302">
            <v>0</v>
          </cell>
        </row>
        <row r="303">
          <cell r="A303" t="str">
            <v>Multas Ley Forestal</v>
          </cell>
          <cell r="B303">
            <v>20000</v>
          </cell>
        </row>
        <row r="304">
          <cell r="A304" t="str">
            <v>Multas Violación Ley Aviación Civil</v>
          </cell>
          <cell r="B304">
            <v>5000</v>
          </cell>
        </row>
        <row r="305">
          <cell r="A305" t="str">
            <v>Multas Diversas</v>
          </cell>
          <cell r="B305">
            <v>300000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30"/>
      <sheetName val="1931"/>
      <sheetName val="1932"/>
      <sheetName val="1933"/>
      <sheetName val="1934"/>
      <sheetName val="1935"/>
      <sheetName val="1936"/>
      <sheetName val="1937"/>
      <sheetName val="1938"/>
      <sheetName val="1939"/>
      <sheetName val="1940"/>
      <sheetName val="1941"/>
      <sheetName val="1942"/>
      <sheetName val="1943"/>
      <sheetName val="1944"/>
      <sheetName val="1945"/>
      <sheetName val="1946"/>
      <sheetName val="1947"/>
      <sheetName val="1948"/>
      <sheetName val="1949"/>
      <sheetName val="1950"/>
      <sheetName val="1951"/>
      <sheetName val="1952"/>
      <sheetName val="1953"/>
      <sheetName val="1954"/>
      <sheetName val="1955"/>
      <sheetName val="1956"/>
      <sheetName val="1957"/>
      <sheetName val="1958"/>
      <sheetName val="1959"/>
      <sheetName val="1960"/>
      <sheetName val="1961"/>
      <sheetName val="1962"/>
      <sheetName val="1963"/>
      <sheetName val="1964"/>
      <sheetName val="1965"/>
      <sheetName val="1966"/>
      <sheetName val="1967"/>
      <sheetName val="1968"/>
      <sheetName val="1969"/>
      <sheetName val="1970"/>
      <sheetName val="1971"/>
      <sheetName val="1972"/>
      <sheetName val="1973"/>
      <sheetName val="1974"/>
      <sheetName val="1975"/>
      <sheetName val="1976"/>
      <sheetName val="1977"/>
      <sheetName val="1978"/>
      <sheetName val="1979"/>
      <sheetName val="1980"/>
      <sheetName val="1981"/>
      <sheetName val="1982"/>
      <sheetName val="1983"/>
      <sheetName val="1984"/>
      <sheetName val="1985"/>
      <sheetName val="1986"/>
      <sheetName val="1987"/>
      <sheetName val="1988"/>
      <sheetName val="1989"/>
      <sheetName val="1990"/>
      <sheetName val="1991"/>
      <sheetName val="1992"/>
      <sheetName val="1993"/>
      <sheetName val="1994"/>
      <sheetName val="1995"/>
      <sheetName val="1996 "/>
      <sheetName val="1997"/>
      <sheetName val="1998"/>
      <sheetName val="1999"/>
      <sheetName val="2000"/>
      <sheetName val="2001"/>
      <sheetName val="2002"/>
      <sheetName val="2003"/>
      <sheetName val="2004"/>
      <sheetName val="2005"/>
      <sheetName val="2006"/>
      <sheetName val="2007"/>
      <sheetName val="2008"/>
      <sheetName val="2009"/>
      <sheetName val="2010"/>
      <sheetName val="2011"/>
      <sheetName val="2012"/>
      <sheetName val="2013"/>
      <sheetName val="2014"/>
      <sheetName val="2015"/>
      <sheetName val="2016"/>
      <sheetName val="2017"/>
      <sheetName val="2018"/>
      <sheetName val="2019-2014"/>
      <sheetName val="2013-2007"/>
      <sheetName val="2006-2004"/>
      <sheetName val="2003 (2)"/>
      <sheetName val="2002-1999"/>
      <sheetName val="1998 (2)"/>
      <sheetName val="1997 (2)"/>
      <sheetName val="1996-1990"/>
      <sheetName val="1980-1989"/>
      <sheetName val="1976-197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row r="15">
          <cell r="A15" t="str">
            <v>Impuesto sobre la Renta</v>
          </cell>
          <cell r="B15">
            <v>111186173</v>
          </cell>
        </row>
        <row r="16">
          <cell r="A16" t="str">
            <v/>
          </cell>
          <cell r="B16">
            <v>0</v>
          </cell>
        </row>
        <row r="17">
          <cell r="A17" t="str">
            <v>Impuesto Adicional sobre la Renta Global Imponible</v>
          </cell>
          <cell r="B17">
            <v>5511151</v>
          </cell>
        </row>
        <row r="18">
          <cell r="A18" t="str">
            <v/>
          </cell>
          <cell r="B18">
            <v>0</v>
          </cell>
        </row>
        <row r="19">
          <cell r="A19" t="str">
            <v/>
          </cell>
          <cell r="B19">
            <v>0</v>
          </cell>
        </row>
        <row r="20">
          <cell r="A20" t="str">
            <v>Impuesto Adicional sobre el Impuesto sobre la Renta</v>
          </cell>
          <cell r="B20">
            <v>3150079</v>
          </cell>
        </row>
        <row r="21">
          <cell r="A21" t="str">
            <v>Impuesto sobre las Ganancias de Capital (Plusvalía)</v>
          </cell>
          <cell r="B21">
            <v>0</v>
          </cell>
        </row>
        <row r="22">
          <cell r="A22" t="str">
            <v>Impuesto sobre Premios Mayores de la Lotería Nacional</v>
          </cell>
          <cell r="B22">
            <v>2500000</v>
          </cell>
        </row>
        <row r="23">
          <cell r="A23" t="str">
            <v>Impuesto sobre Honorarios Médicos en Hospitales del Estado</v>
          </cell>
          <cell r="B23">
            <v>0</v>
          </cell>
        </row>
        <row r="24">
          <cell r="A24" t="str">
            <v>Impuesto sobre los Derechos Percibidos por los Oficiales del Estado Civil</v>
          </cell>
          <cell r="B24">
            <v>10000</v>
          </cell>
        </row>
        <row r="25">
          <cell r="A25" t="str">
            <v xml:space="preserve">Impuesto sobre las Apuestas Ganadas en el Hipódromo, 10% </v>
          </cell>
          <cell r="B25">
            <v>800000</v>
          </cell>
        </row>
        <row r="26">
          <cell r="A26" t="str">
            <v/>
          </cell>
          <cell r="B26">
            <v>0</v>
          </cell>
        </row>
        <row r="27">
          <cell r="A27" t="str">
            <v>Impuesto sobre los Beneficios (Utilidades) de los Casinos de Juegos</v>
          </cell>
          <cell r="B27">
            <v>550000</v>
          </cell>
        </row>
        <row r="28">
          <cell r="A28" t="str">
            <v/>
          </cell>
          <cell r="B28">
            <v>0</v>
          </cell>
        </row>
        <row r="29">
          <cell r="A29" t="str">
            <v>Aportes de los Servidores Públicos (Descuentos en Nóminas) para Servicios Sociales</v>
          </cell>
          <cell r="B29">
            <v>2000000</v>
          </cell>
        </row>
        <row r="30">
          <cell r="A30" t="str">
            <v>Impuestos 10% sobre Apuestas en el Canódromo</v>
          </cell>
          <cell r="B30">
            <v>0</v>
          </cell>
        </row>
        <row r="32">
          <cell r="A32" t="str">
            <v xml:space="preserve">Impuestos sobre el Patrimonio </v>
          </cell>
          <cell r="B32">
            <v>19075200</v>
          </cell>
        </row>
        <row r="34">
          <cell r="A34" t="str">
            <v>Impuestos sobre la Tenencia del Patrimonio</v>
          </cell>
          <cell r="B34">
            <v>12875200</v>
          </cell>
        </row>
        <row r="35">
          <cell r="A35" t="str">
            <v>Impuesto sobre la Inscripción en el Registro de Tierras</v>
          </cell>
          <cell r="B35">
            <v>9850</v>
          </cell>
        </row>
        <row r="36">
          <cell r="A36" t="str">
            <v>Impuesto Adicional sobre la Inscripción en el Registro de Tierras</v>
          </cell>
          <cell r="B36">
            <v>120350</v>
          </cell>
        </row>
        <row r="37">
          <cell r="A37" t="str">
            <v>Impuesto sobre Vehículos (Placas)</v>
          </cell>
          <cell r="B37">
            <v>12125000</v>
          </cell>
        </row>
        <row r="38">
          <cell r="A38" t="str">
            <v>Impuesto Adicional sobre Placas Públicas</v>
          </cell>
          <cell r="B38">
            <v>70000</v>
          </cell>
        </row>
        <row r="39">
          <cell r="A39" t="str">
            <v>Impuesto sobre la Inscripción y Duplicado de Matrícula Vehículo de Motor</v>
          </cell>
          <cell r="B39">
            <v>550000</v>
          </cell>
        </row>
        <row r="40">
          <cell r="A40" t="str">
            <v>Impuesto sobre la Propiedad Inmobiliaria</v>
          </cell>
          <cell r="B40">
            <v>0</v>
          </cell>
        </row>
        <row r="41">
          <cell r="A41" t="str">
            <v>Impuesto Adicional Automóviles</v>
          </cell>
          <cell r="B41">
            <v>0</v>
          </cell>
        </row>
        <row r="43">
          <cell r="A43" t="str">
            <v>Impuesto sobre las Transferencias Patrimoniales</v>
          </cell>
          <cell r="B43">
            <v>6200000</v>
          </cell>
        </row>
        <row r="44">
          <cell r="A44" t="str">
            <v>Impuesto sobre la Constitución de Compañías por Acciones y en Comanditas por Acciones</v>
          </cell>
          <cell r="B44">
            <v>500000</v>
          </cell>
        </row>
        <row r="45">
          <cell r="A45" t="str">
            <v>Impuesto sobre Operaciones Inmobiliarias</v>
          </cell>
          <cell r="B45">
            <v>1300000</v>
          </cell>
        </row>
        <row r="46">
          <cell r="A46" t="str">
            <v>Impuesto Adicional sobre Operaciones Inmobiliarias</v>
          </cell>
          <cell r="B46">
            <v>850000</v>
          </cell>
        </row>
        <row r="47">
          <cell r="A47" t="str">
            <v>Impuesto sobre Sucesiones y Donaciones</v>
          </cell>
          <cell r="B47">
            <v>1200000</v>
          </cell>
        </row>
        <row r="48">
          <cell r="A48" t="str">
            <v>Contribución 2% sobre Actos Traslativos de la Propiedad Mobiliaria</v>
          </cell>
          <cell r="B48">
            <v>1800000</v>
          </cell>
        </row>
        <row r="49">
          <cell r="A49" t="str">
            <v>Impuesto sobre Traspaso de Vehículos de Motor</v>
          </cell>
          <cell r="B49">
            <v>550000</v>
          </cell>
        </row>
        <row r="50">
          <cell r="A50" t="str">
            <v>Impuesto sobre las Ganancias de Capital</v>
          </cell>
          <cell r="B50">
            <v>0</v>
          </cell>
        </row>
        <row r="52">
          <cell r="A52" t="str">
            <v>Impuestos Internos sobre Mercancías y Servicios</v>
          </cell>
          <cell r="B52">
            <v>155471219</v>
          </cell>
        </row>
        <row r="53">
          <cell r="A53" t="str">
            <v/>
          </cell>
          <cell r="B53">
            <v>0</v>
          </cell>
        </row>
        <row r="54">
          <cell r="A54" t="str">
            <v>Impuestos Internos Especiales sobre las Mercancías</v>
          </cell>
          <cell r="B54">
            <v>135606219</v>
          </cell>
        </row>
        <row r="56">
          <cell r="A56" t="str">
            <v>Impuestos sobre Vegetales</v>
          </cell>
          <cell r="B56">
            <v>95000</v>
          </cell>
        </row>
        <row r="57">
          <cell r="A57" t="str">
            <v>Impuestos sobre las Ventas de Maderas Aserradas</v>
          </cell>
          <cell r="B57">
            <v>4500</v>
          </cell>
        </row>
        <row r="58">
          <cell r="A58" t="str">
            <v>Impuestos sobre la Madera Beneficiada</v>
          </cell>
          <cell r="B58">
            <v>90500</v>
          </cell>
        </row>
        <row r="60">
          <cell r="A60" t="str">
            <v>Impuestos sobre el Tabaco Manufacturado</v>
          </cell>
          <cell r="B60">
            <v>24000000</v>
          </cell>
        </row>
        <row r="61">
          <cell r="A61" t="str">
            <v>Impuesto sobre Cigarrillos</v>
          </cell>
          <cell r="B61">
            <v>24000000</v>
          </cell>
        </row>
        <row r="62">
          <cell r="A62" t="str">
            <v>Impuestos Adicionales sobre Cigarrillos</v>
          </cell>
          <cell r="B62">
            <v>0</v>
          </cell>
        </row>
        <row r="63">
          <cell r="A63" t="str">
            <v>Impuesto Adicional sobre Cigarrillos Ley 137-87</v>
          </cell>
          <cell r="B63">
            <v>0</v>
          </cell>
        </row>
        <row r="64">
          <cell r="A64" t="str">
            <v>Impuesto Adicional sobre Cigarrillos Ley 137-88</v>
          </cell>
          <cell r="B64">
            <v>0</v>
          </cell>
        </row>
        <row r="66">
          <cell r="A66" t="str">
            <v>Impuestos sobre las Bebidas Alcohólicas</v>
          </cell>
          <cell r="B66">
            <v>73071719</v>
          </cell>
        </row>
        <row r="67">
          <cell r="A67" t="str">
            <v>Impuestos sobre la Venta al por Mayor de Bebidas Alcohólicas Nacionales</v>
          </cell>
          <cell r="B67">
            <v>24850719</v>
          </cell>
        </row>
        <row r="68">
          <cell r="A68" t="str">
            <v/>
          </cell>
          <cell r="B68">
            <v>0</v>
          </cell>
        </row>
        <row r="69">
          <cell r="A69" t="str">
            <v>Impuesto Adicional sobre Ron, Whisky y Ginebra</v>
          </cell>
          <cell r="B69">
            <v>3150000</v>
          </cell>
        </row>
        <row r="70">
          <cell r="A70" t="str">
            <v>Impuesto Especial a las Bebidas Alcohólicas</v>
          </cell>
          <cell r="B70">
            <v>2900000</v>
          </cell>
        </row>
        <row r="71">
          <cell r="A71" t="str">
            <v>Impuesto sobre las Cervezas</v>
          </cell>
          <cell r="B71">
            <v>20300000</v>
          </cell>
        </row>
        <row r="72">
          <cell r="A72" t="str">
            <v>Impuesto Adicional sobre las Cervezas</v>
          </cell>
          <cell r="B72">
            <v>6750000</v>
          </cell>
        </row>
        <row r="73">
          <cell r="A73" t="str">
            <v>Impuesto sobre Alcohol para Envejecimiento de Licores</v>
          </cell>
          <cell r="B73">
            <v>13000000</v>
          </cell>
        </row>
        <row r="74">
          <cell r="A74" t="str">
            <v>Impuesto sobre Ron Ginebra y Licores Dulces</v>
          </cell>
          <cell r="B74">
            <v>1590000</v>
          </cell>
        </row>
        <row r="75">
          <cell r="A75" t="str">
            <v>Impuesto sobre Vinos</v>
          </cell>
          <cell r="B75">
            <v>86000</v>
          </cell>
        </row>
        <row r="76">
          <cell r="A76" t="str">
            <v>Impuesto Adicional sobre Vinos y Licores Dulces</v>
          </cell>
          <cell r="B76">
            <v>45000</v>
          </cell>
        </row>
        <row r="77">
          <cell r="A77" t="str">
            <v>8% Sobre Valor de Venta al por Mayor de la Producción de Alcohol de 95 Grados</v>
          </cell>
          <cell r="B77">
            <v>400000</v>
          </cell>
        </row>
        <row r="78">
          <cell r="A78" t="str">
            <v>Mercancías de Producción 7%</v>
          </cell>
          <cell r="B78">
            <v>0</v>
          </cell>
        </row>
        <row r="79">
          <cell r="A79" t="str">
            <v xml:space="preserve">Impuesto Adicional sobre Ron, Whisky y Ginebra </v>
          </cell>
          <cell r="B79">
            <v>0</v>
          </cell>
        </row>
        <row r="80">
          <cell r="A80" t="str">
            <v xml:space="preserve">Impuesto Adicional sobre Cervezas </v>
          </cell>
          <cell r="B80">
            <v>0</v>
          </cell>
        </row>
        <row r="81">
          <cell r="A81" t="str">
            <v>Impuesto Adicional sobre Cervezas Ley 39 Año 1988</v>
          </cell>
          <cell r="B81">
            <v>0</v>
          </cell>
        </row>
        <row r="82">
          <cell r="A82" t="str">
            <v>Impuesto Adicional sobre Cervezas Ley 39 Año 1989</v>
          </cell>
          <cell r="B82">
            <v>0</v>
          </cell>
        </row>
        <row r="84">
          <cell r="A84" t="str">
            <v>Impuestos sobre las Bebidas No Alcohólicas</v>
          </cell>
          <cell r="B84">
            <v>1250000</v>
          </cell>
        </row>
        <row r="85">
          <cell r="A85" t="str">
            <v>Impuesto sobre Bebidas Gaseosas</v>
          </cell>
          <cell r="B85">
            <v>1250000</v>
          </cell>
        </row>
        <row r="87">
          <cell r="A87" t="str">
            <v>Impuestos sobre Otros Bienes de Consumo</v>
          </cell>
          <cell r="B87">
            <v>33629500</v>
          </cell>
        </row>
        <row r="88">
          <cell r="A88" t="str">
            <v>Impuestos sobre los Fósforos</v>
          </cell>
          <cell r="B88">
            <v>950000</v>
          </cell>
        </row>
        <row r="89">
          <cell r="A89" t="str">
            <v>Impuesto Estampilla Fósforos</v>
          </cell>
          <cell r="B89">
            <v>65000</v>
          </cell>
        </row>
        <row r="90">
          <cell r="A90" t="str">
            <v>Diferencial Azúcar Consumo Interno</v>
          </cell>
          <cell r="B90">
            <v>0</v>
          </cell>
        </row>
        <row r="91">
          <cell r="A91" t="str">
            <v>Impuesto Adicional Gasolina</v>
          </cell>
          <cell r="B91">
            <v>25864500</v>
          </cell>
        </row>
        <row r="92">
          <cell r="A92" t="str">
            <v>RD$ 0.01 sobre Cada Galón de Gasolina</v>
          </cell>
          <cell r="B92">
            <v>1125000</v>
          </cell>
        </row>
        <row r="93">
          <cell r="A93" t="str">
            <v>Diferencial Petróleo (Decreto 2600)</v>
          </cell>
          <cell r="B93">
            <v>0</v>
          </cell>
        </row>
        <row r="94">
          <cell r="A94" t="str">
            <v>Diferencial Petróleo (Decreto 3221)</v>
          </cell>
          <cell r="B94">
            <v>0</v>
          </cell>
        </row>
        <row r="95">
          <cell r="A95" t="str">
            <v>Retención Diferencial Gravamen sobre Combustibles</v>
          </cell>
          <cell r="B95">
            <v>5625000</v>
          </cell>
        </row>
        <row r="96">
          <cell r="A96" t="str">
            <v xml:space="preserve">Diferencial Petróleo </v>
          </cell>
          <cell r="B96">
            <v>0</v>
          </cell>
        </row>
        <row r="97">
          <cell r="A97" t="str">
            <v>Diferencial Gasolina</v>
          </cell>
          <cell r="B97">
            <v>0</v>
          </cell>
        </row>
        <row r="98">
          <cell r="A98" t="str">
            <v xml:space="preserve">Diferencial sobre Fuel Oil </v>
          </cell>
          <cell r="B98">
            <v>0</v>
          </cell>
        </row>
        <row r="99">
          <cell r="A99" t="str">
            <v>Diferencial Gas Propano</v>
          </cell>
          <cell r="B99">
            <v>0</v>
          </cell>
        </row>
        <row r="100">
          <cell r="A100" t="str">
            <v>Diferencial Avtur</v>
          </cell>
          <cell r="B100">
            <v>0</v>
          </cell>
        </row>
        <row r="101">
          <cell r="A101" t="str">
            <v>Diferencial de Aceite Crudo Desgomado</v>
          </cell>
          <cell r="B101">
            <v>0</v>
          </cell>
        </row>
        <row r="103">
          <cell r="A103" t="str">
            <v>Impuestos sobre Combustibles y Lubricantes</v>
          </cell>
          <cell r="B103">
            <v>2300000</v>
          </cell>
        </row>
        <row r="104">
          <cell r="A104" t="str">
            <v>Impuesto sobre el Consumo de Petróleo y sus Derivados</v>
          </cell>
          <cell r="B104">
            <v>2300000</v>
          </cell>
        </row>
        <row r="106">
          <cell r="A106" t="str">
            <v>Impuestos sobre Otros Bienes de Producción o de Uso Alternativo</v>
          </cell>
          <cell r="B106">
            <v>1260000</v>
          </cell>
        </row>
        <row r="107">
          <cell r="A107" t="str">
            <v>Impuesto sobre Consumo de Alcoholes para Industrialización</v>
          </cell>
          <cell r="B107">
            <v>1120000</v>
          </cell>
        </row>
        <row r="108">
          <cell r="A108" t="str">
            <v>Impuestos a los Alcoholes y Bay Rum</v>
          </cell>
          <cell r="B108">
            <v>140000</v>
          </cell>
        </row>
        <row r="110">
          <cell r="A110" t="str">
            <v>Impuestos a las Transferencias de Bienes Industrializados</v>
          </cell>
          <cell r="B110">
            <v>0</v>
          </cell>
        </row>
        <row r="111">
          <cell r="A111" t="str">
            <v xml:space="preserve">Impuestos a las Transferencias de Bienes Industrializados </v>
          </cell>
          <cell r="B111">
            <v>0</v>
          </cell>
        </row>
        <row r="112">
          <cell r="A112" t="str">
            <v>Impuestos Internos Especiales sobre los Servicios</v>
          </cell>
          <cell r="B112">
            <v>19865000</v>
          </cell>
        </row>
        <row r="114">
          <cell r="A114" t="str">
            <v>Impuestos sobre Transportes</v>
          </cell>
          <cell r="B114">
            <v>6900000</v>
          </cell>
        </row>
        <row r="115">
          <cell r="A115" t="str">
            <v>Impuestos sobre la Venta de Pasajes al Exterior</v>
          </cell>
          <cell r="B115">
            <v>5400000</v>
          </cell>
        </row>
        <row r="116">
          <cell r="A116" t="str">
            <v>Impuesto Adicional sobre la Venta de Pasajes al Exterior</v>
          </cell>
          <cell r="B116">
            <v>250000</v>
          </cell>
        </row>
        <row r="117">
          <cell r="A117" t="str">
            <v>Impuesto Adicional sobre Pasajes Aéreos y Marítimos al Exterior</v>
          </cell>
          <cell r="B117">
            <v>250000</v>
          </cell>
        </row>
        <row r="118">
          <cell r="A118" t="str">
            <v>40% sobre el Impuesto a Salida de Pasajeros al Exterior (Decreto 791)</v>
          </cell>
          <cell r="B118">
            <v>1000000</v>
          </cell>
        </row>
        <row r="119">
          <cell r="A119" t="str">
            <v>Venta de Servicios Comisión Aeroportuaria</v>
          </cell>
          <cell r="B119">
            <v>0</v>
          </cell>
        </row>
        <row r="120">
          <cell r="A120" t="str">
            <v>Impuesto a Salida de Pasajeros al Exterior Regulación Fronteriza</v>
          </cell>
          <cell r="B120">
            <v>0</v>
          </cell>
        </row>
        <row r="122">
          <cell r="A122" t="str">
            <v>Impuestos sobre las Comunicaciones</v>
          </cell>
          <cell r="B122">
            <v>7033000</v>
          </cell>
        </row>
        <row r="123">
          <cell r="A123" t="str">
            <v>Impuesto sobre las Recaudaciones de la Compañía de Teléfonos</v>
          </cell>
          <cell r="B123">
            <v>4400000</v>
          </cell>
        </row>
        <row r="124">
          <cell r="A124" t="str">
            <v>Impuestos a las Llamadas a Larga Distancia</v>
          </cell>
          <cell r="B124">
            <v>20000</v>
          </cell>
        </row>
        <row r="125">
          <cell r="A125" t="str">
            <v>Impuesto Adicional a las Llamadas a Larga Distancia</v>
          </cell>
          <cell r="B125">
            <v>2000000</v>
          </cell>
        </row>
        <row r="126">
          <cell r="A126" t="str">
            <v>Impuesto sobre Mensajes Escritos al Exterior</v>
          </cell>
          <cell r="B126">
            <v>280000</v>
          </cell>
        </row>
        <row r="127">
          <cell r="A127" t="str">
            <v>Impuesto a las Estaciones Radioeléctricas</v>
          </cell>
          <cell r="B127">
            <v>150000</v>
          </cell>
        </row>
        <row r="128">
          <cell r="A128" t="str">
            <v>Sellos Semipostales para Hospital Antituberculoso</v>
          </cell>
          <cell r="B128">
            <v>13000</v>
          </cell>
        </row>
        <row r="129">
          <cell r="A129" t="str">
            <v>Sellos Semipostales para Protección de la Infancia</v>
          </cell>
          <cell r="B129">
            <v>20000</v>
          </cell>
        </row>
        <row r="130">
          <cell r="A130" t="str">
            <v>Sellos Semipostales para Liga Dominicana Contra el Cáncer</v>
          </cell>
          <cell r="B130">
            <v>15000</v>
          </cell>
        </row>
        <row r="131">
          <cell r="A131" t="str">
            <v>Sellos Semipostales para la Escuela Postal y Telegráfica</v>
          </cell>
          <cell r="B131">
            <v>120000</v>
          </cell>
        </row>
        <row r="132">
          <cell r="A132" t="str">
            <v>Sellos Semipostales para Rehabilitación de Inválidos</v>
          </cell>
          <cell r="B132">
            <v>15000</v>
          </cell>
        </row>
        <row r="133">
          <cell r="A133" t="str">
            <v>Sellos Patronato Lucha Contra la Diabetes</v>
          </cell>
          <cell r="B133">
            <v>0</v>
          </cell>
        </row>
        <row r="134">
          <cell r="A134" t="str">
            <v>Sellos Semipostales para la Cruz Roja Dominicana</v>
          </cell>
          <cell r="B134">
            <v>0</v>
          </cell>
        </row>
        <row r="135">
          <cell r="A135" t="str">
            <v xml:space="preserve">Sellos Especiales sobre Sentencia de Divorcio </v>
          </cell>
          <cell r="B135">
            <v>0</v>
          </cell>
        </row>
        <row r="136">
          <cell r="A136" t="str">
            <v xml:space="preserve">Ventas de Sellos Colegio de Abogados </v>
          </cell>
          <cell r="B136">
            <v>0</v>
          </cell>
        </row>
        <row r="137">
          <cell r="A137" t="str">
            <v>Impuestos sobre Prestaciones de los Servicios Telefónicos</v>
          </cell>
          <cell r="B137">
            <v>0</v>
          </cell>
        </row>
        <row r="138">
          <cell r="A138" t="str">
            <v>Sellos Semipostales para XII Juegos Deportivos</v>
          </cell>
          <cell r="B138">
            <v>0</v>
          </cell>
        </row>
        <row r="140">
          <cell r="A140" t="str">
            <v>Impuestos sobre Otros Servicios</v>
          </cell>
          <cell r="B140">
            <v>5932000</v>
          </cell>
        </row>
        <row r="141">
          <cell r="A141" t="str">
            <v>Impuestos sobre Ventas de Boletos en Espectáculos Públicos</v>
          </cell>
          <cell r="B141">
            <v>1600000</v>
          </cell>
        </row>
        <row r="142">
          <cell r="A142" t="str">
            <v>Impuestos sobre Ventas de Boletos en Espectáculos Deportivos</v>
          </cell>
          <cell r="B142">
            <v>12000</v>
          </cell>
        </row>
        <row r="143">
          <cell r="A143" t="str">
            <v>Impuestos sobre el Valor de las Habitaciones de Hoteles</v>
          </cell>
          <cell r="B143">
            <v>650000</v>
          </cell>
        </row>
        <row r="144">
          <cell r="A144" t="str">
            <v>Impuestos sobre el 27% de las Recaudaciones de la Comisión Hípica Nacional</v>
          </cell>
          <cell r="B144">
            <v>180000</v>
          </cell>
        </row>
        <row r="145">
          <cell r="A145" t="str">
            <v>Impuestos sobre el Total de las Apuestas en el Hipódromo</v>
          </cell>
          <cell r="B145">
            <v>400000</v>
          </cell>
        </row>
        <row r="146">
          <cell r="A146" t="str">
            <v>Adicional al Impuesto sobre el Total de las Apuestas en el Hipódromo</v>
          </cell>
          <cell r="B146">
            <v>190000</v>
          </cell>
        </row>
        <row r="147">
          <cell r="A147" t="str">
            <v>Impuestos sobre Premios de Pólizas de las Compañías de Seguros</v>
          </cell>
          <cell r="B147">
            <v>2900000</v>
          </cell>
        </row>
        <row r="148">
          <cell r="A148" t="str">
            <v>Impuestos a las Primas sobre Constitución de Fianzas y Consignación de Valores</v>
          </cell>
          <cell r="B148">
            <v>0</v>
          </cell>
        </row>
        <row r="149">
          <cell r="A149" t="str">
            <v>Impuesto para Negociación en el Ramo de Seguros</v>
          </cell>
          <cell r="B149">
            <v>0</v>
          </cell>
        </row>
        <row r="150">
          <cell r="A150" t="str">
            <v>Préstamo de Menor Cuantía</v>
          </cell>
          <cell r="B150">
            <v>0</v>
          </cell>
        </row>
        <row r="151">
          <cell r="A151" t="str">
            <v>Venta Boletos 0.25 sobre Palcos Estadios Deportivos</v>
          </cell>
          <cell r="B151">
            <v>0</v>
          </cell>
        </row>
        <row r="152">
          <cell r="A152" t="str">
            <v>Venta Boletos 0.10 sobre Preferencias Estadios Deportivos</v>
          </cell>
          <cell r="B152">
            <v>0</v>
          </cell>
        </row>
        <row r="153">
          <cell r="A153" t="str">
            <v xml:space="preserve">Impuesto a las Prestación de Servicio de Hoteles, Moteles, Cables, Telex y Televisión por Cable o Circuito Cerrado </v>
          </cell>
          <cell r="B153">
            <v>0</v>
          </cell>
        </row>
        <row r="154">
          <cell r="A154" t="str">
            <v>Impuestos sobre el Comercio Exterior</v>
          </cell>
          <cell r="B154">
            <v>294354000</v>
          </cell>
        </row>
        <row r="156">
          <cell r="A156" t="str">
            <v>Impuestos sobre las Importaciones</v>
          </cell>
          <cell r="B156">
            <v>241880000</v>
          </cell>
        </row>
        <row r="158">
          <cell r="A158" t="str">
            <v>Impuestos Arancelarios</v>
          </cell>
          <cell r="B158">
            <v>77480000</v>
          </cell>
        </row>
        <row r="159">
          <cell r="A159" t="str">
            <v>Arancel de Aduanas</v>
          </cell>
          <cell r="B159">
            <v>77480000</v>
          </cell>
        </row>
        <row r="160">
          <cell r="A160" t="str">
            <v>20% del Cambio Comisión de Aduanas</v>
          </cell>
          <cell r="B160">
            <v>0</v>
          </cell>
        </row>
        <row r="163">
          <cell r="A163" t="str">
            <v>Impuestos Complementarios y Adicionales</v>
          </cell>
          <cell r="B163">
            <v>164400000</v>
          </cell>
        </row>
        <row r="164">
          <cell r="A164" t="str">
            <v>Impuestos Unificados</v>
          </cell>
          <cell r="B164">
            <v>91100000</v>
          </cell>
        </row>
        <row r="165">
          <cell r="A165" t="str">
            <v>Impuestos Ad-Valorem</v>
          </cell>
          <cell r="B165">
            <v>25200000</v>
          </cell>
        </row>
        <row r="166">
          <cell r="A166" t="str">
            <v>Impuesto Adicional sobre las Importaciones</v>
          </cell>
          <cell r="B166">
            <v>6400000</v>
          </cell>
        </row>
        <row r="167">
          <cell r="A167" t="str">
            <v>Impuestos sobre Mercancías Liberadas y Exoneradas</v>
          </cell>
          <cell r="B167">
            <v>16100000</v>
          </cell>
        </row>
        <row r="168">
          <cell r="A168" t="str">
            <v xml:space="preserve">Impuesto Único Diesel Oil </v>
          </cell>
          <cell r="B168">
            <v>3000000</v>
          </cell>
        </row>
        <row r="169">
          <cell r="A169" t="str">
            <v>Impuesto Adicional Gasolina</v>
          </cell>
          <cell r="B169">
            <v>2690000</v>
          </cell>
        </row>
        <row r="170">
          <cell r="A170" t="str">
            <v>Impuesto Adicional Gasolina y Diesel Oil</v>
          </cell>
          <cell r="B170">
            <v>2100000</v>
          </cell>
        </row>
        <row r="171">
          <cell r="A171" t="str">
            <v>Impuesto Único Ad-Valorem sobre Maquinarias Industriales</v>
          </cell>
          <cell r="B171">
            <v>2900000</v>
          </cell>
        </row>
        <row r="172">
          <cell r="A172" t="str">
            <v>Impuesto Único Ad-Valorem sobre Maquinarias y Equipos Agrícolas y Otros</v>
          </cell>
          <cell r="B172">
            <v>350000</v>
          </cell>
        </row>
        <row r="173">
          <cell r="A173" t="str">
            <v>Impuestos sobre Productos Lácteos</v>
          </cell>
          <cell r="B173">
            <v>100000</v>
          </cell>
        </row>
        <row r="174">
          <cell r="A174" t="str">
            <v>Impuestos sobre Madera Importada</v>
          </cell>
          <cell r="B174">
            <v>2100000</v>
          </cell>
        </row>
        <row r="175">
          <cell r="A175" t="str">
            <v>Impuesto Adicional sobre Varias Mercancías y Servicios (12%)</v>
          </cell>
          <cell r="B175">
            <v>2150000</v>
          </cell>
        </row>
        <row r="176">
          <cell r="A176" t="str">
            <v>Impuesto Único Ad-Valorem sobre Ciertos Alimentos</v>
          </cell>
          <cell r="B176">
            <v>3600000</v>
          </cell>
        </row>
        <row r="177">
          <cell r="A177" t="str">
            <v>Impuesto (Sellos) sobre Manifiestos de Importación</v>
          </cell>
          <cell r="B177">
            <v>70000</v>
          </cell>
        </row>
        <row r="178">
          <cell r="A178" t="str">
            <v>Impuestos (Estampillas) sobre Bebidas Alcohólicas Importadas</v>
          </cell>
          <cell r="B178">
            <v>15000</v>
          </cell>
        </row>
        <row r="179">
          <cell r="A179" t="str">
            <v>Impuesto Adicional sobre Bedidas Alcohólicas</v>
          </cell>
          <cell r="B179">
            <v>800000</v>
          </cell>
        </row>
        <row r="180">
          <cell r="A180" t="str">
            <v>Remanentes Liquidación de Fianzas</v>
          </cell>
          <cell r="B180">
            <v>5150000</v>
          </cell>
        </row>
        <row r="181">
          <cell r="A181" t="str">
            <v>Impuestos sobre Descarga de Mercancías</v>
          </cell>
          <cell r="B181">
            <v>35000</v>
          </cell>
        </row>
        <row r="182">
          <cell r="A182" t="str">
            <v>Impuestos de Almacenaje de Mercancías</v>
          </cell>
          <cell r="B182">
            <v>140000</v>
          </cell>
        </row>
        <row r="183">
          <cell r="A183" t="str">
            <v>Impuesto sobre Tejido de Algodón Importado</v>
          </cell>
          <cell r="B183">
            <v>400000</v>
          </cell>
        </row>
        <row r="184">
          <cell r="A184" t="str">
            <v>Impuestos Adicionales 10% sobre Mercancías Importadas (Ley 48)</v>
          </cell>
          <cell r="B184">
            <v>0</v>
          </cell>
        </row>
        <row r="185">
          <cell r="A185" t="str">
            <v>Impuestos 2% sobre Artículos Suntuarios (Decreto 340)</v>
          </cell>
          <cell r="B185">
            <v>0</v>
          </cell>
        </row>
        <row r="186">
          <cell r="A186" t="str">
            <v>Impuestos sobre Productos Medicinales para la Higiene Bucal (Ley 553)</v>
          </cell>
          <cell r="B186">
            <v>0</v>
          </cell>
        </row>
        <row r="187">
          <cell r="A187" t="str">
            <v>Impuesto Adicional del 10% Ad-Valorem de las Mercancías Importada</v>
          </cell>
          <cell r="B187">
            <v>0</v>
          </cell>
        </row>
        <row r="188">
          <cell r="A188" t="str">
            <v>Impuesto a la Transfencia de Bienes Industrializados ITBIS Ley 74 (Importación)</v>
          </cell>
          <cell r="B188">
            <v>0</v>
          </cell>
        </row>
        <row r="189">
          <cell r="A189" t="str">
            <v>Impuesto sobre Algodón Importado</v>
          </cell>
          <cell r="B189">
            <v>0</v>
          </cell>
        </row>
        <row r="191">
          <cell r="A191" t="str">
            <v>Impuestos sobre las Exportaciones</v>
          </cell>
          <cell r="B191">
            <v>52474000</v>
          </cell>
        </row>
        <row r="192">
          <cell r="A192" t="str">
            <v>Impuestos sobre Azúcares y Mieles</v>
          </cell>
          <cell r="B192">
            <v>21500000</v>
          </cell>
        </row>
        <row r="193">
          <cell r="A193" t="str">
            <v>Impuestos sobre el Azúcar, Mercado Americano por Déficit de Otros Países</v>
          </cell>
          <cell r="B193">
            <v>0</v>
          </cell>
        </row>
        <row r="194">
          <cell r="A194" t="str">
            <v>Impuestos sobre el Azúcar, Mercado Americano a Cargo Cuota Inicial</v>
          </cell>
          <cell r="B194">
            <v>0</v>
          </cell>
        </row>
        <row r="195">
          <cell r="A195" t="str">
            <v>Impuesto sobre los Guineos</v>
          </cell>
          <cell r="B195">
            <v>0</v>
          </cell>
        </row>
        <row r="196">
          <cell r="A196" t="str">
            <v>Impuestos sobre las Exportaciones (6/8 del 1%)</v>
          </cell>
          <cell r="B196">
            <v>3000</v>
          </cell>
        </row>
        <row r="197">
          <cell r="A197" t="str">
            <v>Impuesto sobre Documentos de Aduanas</v>
          </cell>
          <cell r="B197">
            <v>20000</v>
          </cell>
        </row>
        <row r="198">
          <cell r="A198" t="str">
            <v>Patentes de Exportación</v>
          </cell>
          <cell r="B198">
            <v>6000</v>
          </cell>
        </row>
        <row r="199">
          <cell r="A199" t="str">
            <v>Adicional sobre Patentes de Exportación</v>
          </cell>
          <cell r="B199">
            <v>0</v>
          </cell>
        </row>
        <row r="200">
          <cell r="A200" t="str">
            <v>Impuesto sobre Ventas en Tiendas de las Zonas Francas</v>
          </cell>
          <cell r="B200">
            <v>500000</v>
          </cell>
        </row>
        <row r="201">
          <cell r="A201" t="str">
            <v>Remanentes de Liquidación de Fianzas</v>
          </cell>
          <cell r="B201">
            <v>500000</v>
          </cell>
        </row>
        <row r="202">
          <cell r="A202" t="str">
            <v>Impuestos sobre Beneficios Extraordinarios de la Exportación de Carne de Resolución Deshuesada</v>
          </cell>
          <cell r="B202">
            <v>0</v>
          </cell>
        </row>
        <row r="203">
          <cell r="A203" t="str">
            <v>Impuesto sobre Carga de Mercancías</v>
          </cell>
          <cell r="B203">
            <v>130000</v>
          </cell>
        </row>
        <row r="204">
          <cell r="A204" t="str">
            <v>Impuestos sobre Beneficios Extraordinarios Exportación de Azúcares y Mieles</v>
          </cell>
          <cell r="B204">
            <v>0</v>
          </cell>
        </row>
        <row r="205">
          <cell r="A205" t="str">
            <v>Impuesto Adicional sobre Varias Mercancías y Servicios</v>
          </cell>
          <cell r="B205">
            <v>70000</v>
          </cell>
        </row>
        <row r="206">
          <cell r="A206" t="str">
            <v>Impuestos sobre Ingresos Extraordinarios de Café y Cacao</v>
          </cell>
          <cell r="B206">
            <v>18655000</v>
          </cell>
        </row>
        <row r="207">
          <cell r="A207" t="str">
            <v>Impuestos Ad-Valorem Según Decreto No. 1621</v>
          </cell>
          <cell r="B207">
            <v>0</v>
          </cell>
        </row>
        <row r="208">
          <cell r="A208" t="str">
            <v>Impuestos sobre Ingresos Excesivos de la Exportación de Cacao</v>
          </cell>
          <cell r="B208">
            <v>11090000</v>
          </cell>
        </row>
        <row r="210">
          <cell r="A210" t="str">
            <v>Otros Impuestos</v>
          </cell>
          <cell r="B210">
            <v>14380000</v>
          </cell>
        </row>
        <row r="211">
          <cell r="A211" t="str">
            <v>Patentes de Industria y Comercio</v>
          </cell>
          <cell r="B211">
            <v>4500000</v>
          </cell>
        </row>
        <row r="212">
          <cell r="A212" t="str">
            <v>Duplicados de Patentes</v>
          </cell>
          <cell r="B212">
            <v>2500000</v>
          </cell>
        </row>
        <row r="213">
          <cell r="A213" t="str">
            <v>Pago de Peajes</v>
          </cell>
          <cell r="B213">
            <v>0</v>
          </cell>
        </row>
        <row r="214">
          <cell r="A214" t="str">
            <v>Impuestos sobre la Tramitación de Documentos</v>
          </cell>
          <cell r="B214">
            <v>6200000</v>
          </cell>
        </row>
        <row r="215">
          <cell r="A215" t="str">
            <v>Impuestos sobre Ventas Condicionales de Muebles</v>
          </cell>
          <cell r="B215">
            <v>1100000</v>
          </cell>
        </row>
        <row r="216">
          <cell r="A216" t="str">
            <v>Misceláneos Varias Leyes</v>
          </cell>
          <cell r="B216">
            <v>80000</v>
          </cell>
        </row>
        <row r="219">
          <cell r="A219" t="str">
            <v>Tasas</v>
          </cell>
          <cell r="B219">
            <v>17135500</v>
          </cell>
        </row>
        <row r="220">
          <cell r="A220" t="str">
            <v/>
          </cell>
          <cell r="B220">
            <v>0</v>
          </cell>
        </row>
        <row r="221">
          <cell r="A221" t="str">
            <v>Tasas de Comunicaciones</v>
          </cell>
          <cell r="B221">
            <v>1932500</v>
          </cell>
        </row>
        <row r="222">
          <cell r="A222" t="str">
            <v>Sellos de Correos</v>
          </cell>
          <cell r="B222">
            <v>995000</v>
          </cell>
        </row>
        <row r="223">
          <cell r="A223" t="str">
            <v>Entrega y Almacenaje de Encomiendas Postales</v>
          </cell>
          <cell r="B223">
            <v>7500</v>
          </cell>
        </row>
        <row r="224">
          <cell r="A224" t="str">
            <v>Sellos Postales Aéreos al Exterior</v>
          </cell>
          <cell r="B224">
            <v>600000</v>
          </cell>
        </row>
        <row r="225">
          <cell r="A225" t="str">
            <v>Intercambio de Bultos Postales</v>
          </cell>
          <cell r="B225">
            <v>15000</v>
          </cell>
        </row>
        <row r="226">
          <cell r="A226" t="str">
            <v>Apartado de Correos</v>
          </cell>
          <cell r="B226">
            <v>70000</v>
          </cell>
        </row>
        <row r="227">
          <cell r="A227" t="str">
            <v>Primas sobre Valores Declarados</v>
          </cell>
          <cell r="B227">
            <v>45000</v>
          </cell>
        </row>
        <row r="228">
          <cell r="A228" t="str">
            <v>Transmisión de Mensajes Telefónicos, Telegráficos y RadioTelegráficos</v>
          </cell>
          <cell r="B228">
            <v>200000</v>
          </cell>
        </row>
        <row r="229">
          <cell r="A229" t="str">
            <v>Transmisión de Mensajes Telefónicos, Telegráficos y RadioTelegráficos (Departamentos del Gobierno)</v>
          </cell>
          <cell r="B229">
            <v>0</v>
          </cell>
        </row>
        <row r="231">
          <cell r="A231" t="str">
            <v>Tasas Portuarías</v>
          </cell>
          <cell r="B231">
            <v>3525000</v>
          </cell>
        </row>
        <row r="232">
          <cell r="A232" t="str">
            <v>Derechos de Puertos-Importación</v>
          </cell>
          <cell r="B232">
            <v>75000</v>
          </cell>
        </row>
        <row r="233">
          <cell r="A233" t="str">
            <v>Derechos de Puertos-Exportación</v>
          </cell>
          <cell r="B233">
            <v>390000</v>
          </cell>
        </row>
        <row r="234">
          <cell r="A234" t="str">
            <v>Arrimo y Manejo de Carga</v>
          </cell>
          <cell r="B234">
            <v>2800000</v>
          </cell>
        </row>
        <row r="235">
          <cell r="A235" t="str">
            <v>Carga, Servicio de Muelle y Almacenamiento</v>
          </cell>
          <cell r="B235">
            <v>260000</v>
          </cell>
        </row>
        <row r="237">
          <cell r="A237" t="str">
            <v>Tasas de Marcas y Patentes</v>
          </cell>
          <cell r="B237">
            <v>134500</v>
          </cell>
        </row>
        <row r="238">
          <cell r="A238" t="str">
            <v>Marcas de Fábrica</v>
          </cell>
          <cell r="B238">
            <v>60000</v>
          </cell>
        </row>
        <row r="239">
          <cell r="A239" t="str">
            <v>Patentes de Invención</v>
          </cell>
          <cell r="B239">
            <v>4500</v>
          </cell>
        </row>
        <row r="240">
          <cell r="A240" t="str">
            <v>Registro de Patentizados</v>
          </cell>
          <cell r="B240">
            <v>70000</v>
          </cell>
        </row>
        <row r="242">
          <cell r="A242" t="str">
            <v>Tasas Judiciales</v>
          </cell>
          <cell r="B242">
            <v>270000</v>
          </cell>
        </row>
        <row r="243">
          <cell r="A243" t="str">
            <v>Servicios Judiciales</v>
          </cell>
          <cell r="B243">
            <v>50000</v>
          </cell>
        </row>
        <row r="244">
          <cell r="A244" t="str">
            <v>Tasas Adicionales sobre Actos Expedidos por el Poder Judicial</v>
          </cell>
          <cell r="B244">
            <v>220000</v>
          </cell>
        </row>
        <row r="246">
          <cell r="A246" t="str">
            <v>Licencias y Permisos Varios</v>
          </cell>
          <cell r="B246">
            <v>2926500</v>
          </cell>
        </row>
        <row r="247">
          <cell r="A247" t="str">
            <v>Permisos para Ventas de Medicina</v>
          </cell>
          <cell r="B247">
            <v>3000</v>
          </cell>
        </row>
        <row r="248">
          <cell r="A248" t="str">
            <v>Permisos para Importar, Adquirir y Vender Materiales Explosivos</v>
          </cell>
          <cell r="B248">
            <v>2000</v>
          </cell>
        </row>
        <row r="249">
          <cell r="A249" t="str">
            <v>Licencias para Portar Armas de Fuego</v>
          </cell>
          <cell r="B249">
            <v>1200000</v>
          </cell>
        </row>
        <row r="250">
          <cell r="A250" t="str">
            <v>Tasa Adicional para Portar Armas de Fuego</v>
          </cell>
          <cell r="B250">
            <v>170000</v>
          </cell>
        </row>
        <row r="251">
          <cell r="A251" t="str">
            <v>Permisos para Instalación de Laboratorios Industriales y Farmaceúticos</v>
          </cell>
          <cell r="B251">
            <v>0</v>
          </cell>
        </row>
        <row r="252">
          <cell r="A252" t="str">
            <v>Permisos para Ventas Acumulativas</v>
          </cell>
          <cell r="B252">
            <v>0</v>
          </cell>
        </row>
        <row r="253">
          <cell r="A253" t="str">
            <v>Licencias para Manejar Vehículos de Motor</v>
          </cell>
          <cell r="B253">
            <v>1100000</v>
          </cell>
        </row>
        <row r="254">
          <cell r="A254" t="str">
            <v>Certificado de Registro de Profesionales y Oficios Médicos</v>
          </cell>
          <cell r="B254">
            <v>0</v>
          </cell>
        </row>
        <row r="255">
          <cell r="A255" t="str">
            <v xml:space="preserve">Derechos de Aprendizaje y Otros-Aviación Civil </v>
          </cell>
          <cell r="B255">
            <v>450000</v>
          </cell>
        </row>
        <row r="256">
          <cell r="A256" t="str">
            <v>Registro Fórmula de Alimentos para Animales</v>
          </cell>
          <cell r="B256">
            <v>1500</v>
          </cell>
        </row>
        <row r="258">
          <cell r="A258" t="str">
            <v>Otras Tasas</v>
          </cell>
          <cell r="B258">
            <v>8347000</v>
          </cell>
        </row>
        <row r="259">
          <cell r="A259" t="str">
            <v>Certificados de Inscripción para Venta de Drogas</v>
          </cell>
          <cell r="B259">
            <v>7000</v>
          </cell>
        </row>
        <row r="260">
          <cell r="A260" t="str">
            <v>Sellos para Certificados de Salud</v>
          </cell>
          <cell r="B260">
            <v>70000</v>
          </cell>
        </row>
        <row r="261">
          <cell r="A261" t="str">
            <v>Tasas sobre Inmigración</v>
          </cell>
          <cell r="B261">
            <v>288000</v>
          </cell>
        </row>
        <row r="262">
          <cell r="A262" t="str">
            <v>Recargo Tasas sobre Inmigración</v>
          </cell>
          <cell r="B262">
            <v>10000</v>
          </cell>
        </row>
        <row r="263">
          <cell r="A263" t="str">
            <v>Tarjetas de Turismo (Visas)</v>
          </cell>
          <cell r="B263">
            <v>600000</v>
          </cell>
        </row>
        <row r="264">
          <cell r="A264" t="str">
            <v>Naturalización de Extranjeros</v>
          </cell>
          <cell r="B264">
            <v>3000</v>
          </cell>
        </row>
        <row r="265">
          <cell r="A265" t="str">
            <v>Cédula Personal de Identidad</v>
          </cell>
          <cell r="B265">
            <v>1350000</v>
          </cell>
        </row>
        <row r="266">
          <cell r="A266" t="str">
            <v>Recargo Cédula Personal de Identidad</v>
          </cell>
          <cell r="B266">
            <v>450000</v>
          </cell>
        </row>
        <row r="267">
          <cell r="A267" t="str">
            <v>Tasas para Expedición, Renovación de Pasaportes</v>
          </cell>
          <cell r="B267">
            <v>3200000</v>
          </cell>
        </row>
        <row r="268">
          <cell r="A268" t="str">
            <v>Derechos Consulares</v>
          </cell>
          <cell r="B268">
            <v>360000</v>
          </cell>
        </row>
        <row r="269">
          <cell r="A269" t="str">
            <v>Venta de Formularios y Facturas Consulares</v>
          </cell>
          <cell r="B269">
            <v>400000</v>
          </cell>
        </row>
        <row r="270">
          <cell r="A270" t="str">
            <v>Venta de Sellos para Documentos Consulares</v>
          </cell>
          <cell r="B270">
            <v>342000</v>
          </cell>
        </row>
        <row r="271">
          <cell r="A271" t="str">
            <v>Tasas por Concepto de Mensuras Catastrales</v>
          </cell>
          <cell r="B271">
            <v>25000</v>
          </cell>
        </row>
        <row r="272">
          <cell r="A272" t="str">
            <v>Análisis de Productos Farmaceúticos y Alimenticios</v>
          </cell>
          <cell r="B272">
            <v>7000</v>
          </cell>
        </row>
        <row r="273">
          <cell r="A273" t="str">
            <v>Servicios de Laboratorios-Secretaría de Obras Públicas</v>
          </cell>
          <cell r="B273">
            <v>5000</v>
          </cell>
        </row>
        <row r="274">
          <cell r="A274" t="str">
            <v>Venta de Formularios (Incluye Certificados Médicos)</v>
          </cell>
          <cell r="B274">
            <v>650000</v>
          </cell>
        </row>
        <row r="275">
          <cell r="A275" t="str">
            <v>Venta de Sellos Pro-Parques</v>
          </cell>
          <cell r="B275">
            <v>580000</v>
          </cell>
        </row>
        <row r="278">
          <cell r="A278" t="str">
            <v>Ingresos No Tributarios</v>
          </cell>
          <cell r="B278">
            <v>102764200</v>
          </cell>
        </row>
        <row r="280">
          <cell r="A280" t="str">
            <v>Venta de Servicios del Estado</v>
          </cell>
          <cell r="B280">
            <v>4954200</v>
          </cell>
        </row>
        <row r="281">
          <cell r="A281" t="str">
            <v>Venta de Boletos Tren de Paseo de los Indios</v>
          </cell>
          <cell r="B281">
            <v>3000</v>
          </cell>
        </row>
        <row r="282">
          <cell r="A282" t="str">
            <v>Ingresos por Contratos y Concesiones de Exploración de Yacimientos Mineros</v>
          </cell>
          <cell r="B282">
            <v>4000000</v>
          </cell>
        </row>
        <row r="283">
          <cell r="A283" t="str">
            <v>Comisiones por Garantía de Préstamo Concedidos a la Falconbridge Dominicana</v>
          </cell>
          <cell r="B283">
            <v>320000</v>
          </cell>
        </row>
        <row r="284">
          <cell r="A284" t="str">
            <v>Visitas al Museo de la Casa del Tostado y Alcazar de Colón</v>
          </cell>
          <cell r="B284">
            <v>0</v>
          </cell>
        </row>
        <row r="285">
          <cell r="A285" t="str">
            <v>Ingresos por Servicios Privados en Hospitales del Estado</v>
          </cell>
          <cell r="B285">
            <v>3200</v>
          </cell>
        </row>
        <row r="286">
          <cell r="A286" t="str">
            <v>Ingresos por Permisos para Visitar Buques</v>
          </cell>
          <cell r="B286">
            <v>0</v>
          </cell>
        </row>
        <row r="287">
          <cell r="A287" t="str">
            <v>Inserción en Gaceta Oficial de Documentos y Avisos</v>
          </cell>
          <cell r="B287">
            <v>8000</v>
          </cell>
        </row>
        <row r="288">
          <cell r="A288" t="str">
            <v>Arrendamiento de Bienes Inmuebles</v>
          </cell>
          <cell r="B288">
            <v>350000</v>
          </cell>
        </row>
        <row r="289">
          <cell r="A289" t="str">
            <v>Ingresos por Arrendamiento de Propiedades Confiscadas</v>
          </cell>
          <cell r="B289">
            <v>0</v>
          </cell>
        </row>
        <row r="290">
          <cell r="A290" t="str">
            <v>Venta de Servicios Técnicos</v>
          </cell>
          <cell r="B290">
            <v>0</v>
          </cell>
        </row>
        <row r="291">
          <cell r="A291" t="str">
            <v>Inserción en Revista de Industria y Comercio</v>
          </cell>
          <cell r="B291">
            <v>35000</v>
          </cell>
        </row>
        <row r="292">
          <cell r="A292" t="str">
            <v>Contribución sobre Contrato Zona Franca la Romana</v>
          </cell>
          <cell r="B292">
            <v>30000</v>
          </cell>
        </row>
        <row r="293">
          <cell r="A293" t="str">
            <v>50% Exportación Yacimientos Mineros</v>
          </cell>
          <cell r="B293">
            <v>35000</v>
          </cell>
        </row>
        <row r="294">
          <cell r="A294" t="str">
            <v>RD $0.25 Suministro Medicina en Hospitales del Estado</v>
          </cell>
          <cell r="B294">
            <v>40000</v>
          </cell>
        </row>
        <row r="295">
          <cell r="A295" t="str">
            <v>Venta de Boletos Funicular de Puerto Plata</v>
          </cell>
          <cell r="B295">
            <v>130000</v>
          </cell>
        </row>
        <row r="296">
          <cell r="A296" t="str">
            <v>Venta de Servicios de la Secretaría de Agricultura</v>
          </cell>
          <cell r="B296">
            <v>0</v>
          </cell>
        </row>
        <row r="297">
          <cell r="A297" t="str">
            <v>Venta de Boletos Minitrenes la Caleta</v>
          </cell>
          <cell r="B297">
            <v>0</v>
          </cell>
        </row>
        <row r="298">
          <cell r="A298" t="str">
            <v>Venta de Pasajes Minibuses Transporte Colectivo</v>
          </cell>
          <cell r="B298">
            <v>0</v>
          </cell>
        </row>
        <row r="299">
          <cell r="A299" t="str">
            <v>Alquiler Parqueo la Atarazana</v>
          </cell>
          <cell r="B299">
            <v>0</v>
          </cell>
        </row>
        <row r="300">
          <cell r="A300" t="str">
            <v>Consejo Nacional de Educación Superior-CETEC</v>
          </cell>
          <cell r="B300">
            <v>0</v>
          </cell>
        </row>
        <row r="301">
          <cell r="A301" t="str">
            <v>Remolque Buques en Distancias Comandancia</v>
          </cell>
          <cell r="B301">
            <v>0</v>
          </cell>
        </row>
        <row r="302">
          <cell r="A302" t="str">
            <v>Expedición Carnet Agente Marino</v>
          </cell>
          <cell r="B302">
            <v>0</v>
          </cell>
        </row>
        <row r="303">
          <cell r="A303" t="str">
            <v xml:space="preserve">Venta Servicios Aéreos Fuerzas Armadas </v>
          </cell>
          <cell r="B303">
            <v>0</v>
          </cell>
        </row>
        <row r="305">
          <cell r="A305" t="str">
            <v>Venta de Mercancías del Estado</v>
          </cell>
          <cell r="B305">
            <v>5294500</v>
          </cell>
        </row>
        <row r="306">
          <cell r="A306" t="str">
            <v>Venta de la Gaceta Oficial</v>
          </cell>
          <cell r="B306">
            <v>3500</v>
          </cell>
        </row>
        <row r="307">
          <cell r="A307" t="str">
            <v>Venta de las Publicaciones Oficiales</v>
          </cell>
          <cell r="B307">
            <v>6000</v>
          </cell>
        </row>
        <row r="308">
          <cell r="A308" t="str">
            <v>Ventas en la Moneda (Pública Subasta)</v>
          </cell>
          <cell r="B308">
            <v>10000</v>
          </cell>
        </row>
        <row r="309">
          <cell r="A309" t="str">
            <v>Venta de Productos Finca Ansonia-Azua</v>
          </cell>
          <cell r="B309">
            <v>0</v>
          </cell>
        </row>
        <row r="310">
          <cell r="A310" t="str">
            <v>Venta de Productos Finca Vicente Noble</v>
          </cell>
          <cell r="B310">
            <v>0</v>
          </cell>
        </row>
        <row r="311">
          <cell r="A311" t="str">
            <v>Venta de Productos Proyecto Manzanillo</v>
          </cell>
          <cell r="B311">
            <v>0</v>
          </cell>
        </row>
        <row r="312">
          <cell r="A312" t="str">
            <v>Venta de Tomates Proyecto Manzanillo</v>
          </cell>
          <cell r="B312">
            <v>0</v>
          </cell>
        </row>
        <row r="313">
          <cell r="A313" t="str">
            <v>Venta de Semillas y Servicios Técnicos de la Secretaría de Agricultura</v>
          </cell>
          <cell r="B313">
            <v>1250000</v>
          </cell>
        </row>
        <row r="314">
          <cell r="A314" t="str">
            <v>Venta de Chatarra</v>
          </cell>
          <cell r="B314">
            <v>25000</v>
          </cell>
        </row>
        <row r="315">
          <cell r="A315" t="str">
            <v>Venta de Productos Cosechados en Batey Ginebra-Puerto Plata</v>
          </cell>
          <cell r="B315">
            <v>0</v>
          </cell>
        </row>
        <row r="316">
          <cell r="A316" t="str">
            <v>Venta de Productos Cosechados en Batey Banegas-la Canela</v>
          </cell>
          <cell r="B316">
            <v>0</v>
          </cell>
        </row>
        <row r="317">
          <cell r="A317" t="str">
            <v>Venta de Propiedad Moniliar del Estado-Inservible-</v>
          </cell>
          <cell r="B317">
            <v>0</v>
          </cell>
        </row>
        <row r="318">
          <cell r="A318" t="str">
            <v>Venta Algodón Oro y Sorgo</v>
          </cell>
          <cell r="B318">
            <v>0</v>
          </cell>
        </row>
        <row r="319">
          <cell r="A319" t="str">
            <v>Venta de Madera por la Dirección General de Foresta</v>
          </cell>
          <cell r="B319">
            <v>4000000</v>
          </cell>
        </row>
        <row r="320">
          <cell r="A320" t="str">
            <v>Venta de Sacos (Programa Rahabilitación Café)</v>
          </cell>
          <cell r="B320">
            <v>0</v>
          </cell>
        </row>
        <row r="321">
          <cell r="A321" t="str">
            <v>Venta de Ejemplares de Planos de la Ciudad de Santo Domingo</v>
          </cell>
          <cell r="B321">
            <v>0</v>
          </cell>
        </row>
        <row r="322">
          <cell r="A322" t="str">
            <v xml:space="preserve">Ventas Plásticos Protectores de Cédula </v>
          </cell>
          <cell r="B322">
            <v>0</v>
          </cell>
        </row>
        <row r="323">
          <cell r="A323" t="str">
            <v>Venta Medicamento de Promese</v>
          </cell>
          <cell r="B323">
            <v>0</v>
          </cell>
        </row>
        <row r="324">
          <cell r="A324" t="str">
            <v>40% Producción de Cemento</v>
          </cell>
          <cell r="B324">
            <v>0</v>
          </cell>
        </row>
        <row r="326">
          <cell r="A326" t="str">
            <v>Transferencias Ordinarias</v>
          </cell>
          <cell r="B326">
            <v>90000000</v>
          </cell>
        </row>
        <row r="327">
          <cell r="A327" t="str">
            <v>Transferencias de la Lotería Nacional (Utilidades)</v>
          </cell>
          <cell r="B327">
            <v>18000000</v>
          </cell>
        </row>
        <row r="328">
          <cell r="A328" t="str">
            <v>Transferencias de la Lotería Nacional (Construcción Casas por Sorteos)</v>
          </cell>
          <cell r="B328">
            <v>0</v>
          </cell>
        </row>
        <row r="329">
          <cell r="A329" t="str">
            <v>Transferencias del CEA (60% de los Beneficios)</v>
          </cell>
          <cell r="B329">
            <v>0</v>
          </cell>
        </row>
        <row r="330">
          <cell r="A330" t="str">
            <v>Transferencias de la Rosario Dominicana, 50% de los Beneficios</v>
          </cell>
          <cell r="B330">
            <v>31000000</v>
          </cell>
        </row>
        <row r="331">
          <cell r="A331" t="str">
            <v>Transferencias de los Molinos Dominicanos</v>
          </cell>
          <cell r="B331">
            <v>0</v>
          </cell>
        </row>
        <row r="332">
          <cell r="A332" t="str">
            <v>Transferencias del Banco de Reservas</v>
          </cell>
          <cell r="B332">
            <v>0</v>
          </cell>
        </row>
        <row r="333">
          <cell r="A333" t="str">
            <v>Aportes de la Rosario Dominicana Según Contrato D/F 15-2-79</v>
          </cell>
          <cell r="B333">
            <v>34200000</v>
          </cell>
        </row>
        <row r="334">
          <cell r="A334" t="str">
            <v>Aporte de los Talleres Cima, C. por A. (Dividendos)</v>
          </cell>
          <cell r="B334">
            <v>0</v>
          </cell>
        </row>
        <row r="335">
          <cell r="A335" t="str">
            <v>Contribución de la Rosario a la Provincia de Sánchez Ramírez</v>
          </cell>
          <cell r="B335">
            <v>6800000</v>
          </cell>
        </row>
        <row r="336">
          <cell r="A336" t="str">
            <v>Aporte de Fomento Industrial, Mercantil y Agrícola, C. por A. (Dividendos)</v>
          </cell>
          <cell r="B336">
            <v>0</v>
          </cell>
        </row>
        <row r="337">
          <cell r="A337" t="str">
            <v>Contribución Rosario Dominicana sobre Contrato del 15-2-79 Artículo 3ro</v>
          </cell>
          <cell r="B337">
            <v>0</v>
          </cell>
        </row>
        <row r="338">
          <cell r="A338" t="str">
            <v>Aportes de Frutas Dominicanas sobre Contrato del 5-7-79, Artículo 4to</v>
          </cell>
          <cell r="B338">
            <v>0</v>
          </cell>
        </row>
        <row r="339">
          <cell r="A339" t="str">
            <v>Aportes de la Refinería Dominicana de Petróleo (Utilidades)</v>
          </cell>
          <cell r="B339">
            <v>0</v>
          </cell>
        </row>
        <row r="340">
          <cell r="A340" t="str">
            <v>Aporte de la Alcoa Exploration Company, para la Provincia Pedernales</v>
          </cell>
          <cell r="B340">
            <v>0</v>
          </cell>
        </row>
        <row r="341">
          <cell r="A341" t="str">
            <v>Aporte de Banco Nacional de la Vivienda (Dividendos)</v>
          </cell>
          <cell r="B341">
            <v>0</v>
          </cell>
        </row>
        <row r="342">
          <cell r="A342" t="str">
            <v>Aporte de las Salas de Juego de Bingo</v>
          </cell>
          <cell r="B342">
            <v>0</v>
          </cell>
        </row>
        <row r="343">
          <cell r="A343" t="str">
            <v>Contribución de Ideal Dominicana S.A</v>
          </cell>
          <cell r="B343">
            <v>0</v>
          </cell>
        </row>
        <row r="344">
          <cell r="A344" t="str">
            <v>Aporte de Hipódromo de Caballitos</v>
          </cell>
          <cell r="B344">
            <v>0</v>
          </cell>
        </row>
        <row r="345">
          <cell r="A345" t="str">
            <v>Contribución Zonas Francas Industriales</v>
          </cell>
          <cell r="B345">
            <v>0</v>
          </cell>
        </row>
        <row r="346">
          <cell r="A346" t="str">
            <v>Aporte de las Exportaciones de Azúcares y Minerales</v>
          </cell>
          <cell r="B346">
            <v>0</v>
          </cell>
        </row>
        <row r="347">
          <cell r="A347" t="str">
            <v>Aportes Falcombridge</v>
          </cell>
          <cell r="B347">
            <v>0</v>
          </cell>
        </row>
        <row r="349">
          <cell r="A349" t="str">
            <v>Otros Ingresos No Tributarios</v>
          </cell>
          <cell r="B349">
            <v>2515500</v>
          </cell>
        </row>
        <row r="351">
          <cell r="A351" t="str">
            <v>Recargos de Impuestos, por Mora</v>
          </cell>
          <cell r="B351">
            <v>1730000</v>
          </cell>
        </row>
        <row r="352">
          <cell r="A352" t="str">
            <v>Recargo por Mora Impuesto sobre la Renta</v>
          </cell>
          <cell r="B352">
            <v>1425000</v>
          </cell>
        </row>
        <row r="353">
          <cell r="A353" t="str">
            <v>Recargo por Mora Impuesto a la Renta Global Imponible</v>
          </cell>
          <cell r="B353">
            <v>90000</v>
          </cell>
        </row>
        <row r="354">
          <cell r="A354" t="str">
            <v>Recargo por Mora sobre el Impuesto a las Ganancias de Capital</v>
          </cell>
          <cell r="B354">
            <v>0</v>
          </cell>
        </row>
        <row r="355">
          <cell r="A355" t="str">
            <v>Recargo por Mora Inscripción en el Registro de Tierras</v>
          </cell>
          <cell r="B355">
            <v>15000</v>
          </cell>
        </row>
        <row r="356">
          <cell r="A356" t="str">
            <v>Recargo por Mora Impuesto sobre Operaciones Inmobiliarias</v>
          </cell>
          <cell r="B356">
            <v>0</v>
          </cell>
        </row>
        <row r="357">
          <cell r="A357" t="str">
            <v>Recargo por Mora sobre las Sucesiones y Donaciones</v>
          </cell>
          <cell r="B357">
            <v>30000</v>
          </cell>
        </row>
        <row r="358">
          <cell r="A358" t="str">
            <v>Recargo por Mora a la Venta de Madera Beneficiada</v>
          </cell>
          <cell r="B358">
            <v>0</v>
          </cell>
        </row>
        <row r="359">
          <cell r="A359" t="str">
            <v>Recargo por Mora Impuesto a las Ventas Condicionales de Muebles</v>
          </cell>
          <cell r="B359">
            <v>6000</v>
          </cell>
        </row>
        <row r="360">
          <cell r="A360" t="str">
            <v>Recargo por Mora Impuesto sobre Pasajes al Exterior</v>
          </cell>
          <cell r="B360">
            <v>10000</v>
          </cell>
        </row>
        <row r="361">
          <cell r="A361" t="str">
            <v>Recargo por Mora Pago de Patentes Industriales y Comerciales</v>
          </cell>
          <cell r="B361">
            <v>154000</v>
          </cell>
        </row>
        <row r="362">
          <cell r="A362" t="str">
            <v>Recargo por Mora ITBIS Ley 74</v>
          </cell>
          <cell r="B362">
            <v>0</v>
          </cell>
        </row>
        <row r="363">
          <cell r="A363" t="str">
            <v>Recargo por Mora Vivienda Suntuaria</v>
          </cell>
          <cell r="B363">
            <v>0</v>
          </cell>
        </row>
        <row r="365">
          <cell r="A365" t="str">
            <v>Multas por Infracciones</v>
          </cell>
          <cell r="B365">
            <v>785500</v>
          </cell>
        </row>
        <row r="366">
          <cell r="A366" t="str">
            <v>Multas Tribunales</v>
          </cell>
          <cell r="B366">
            <v>55000</v>
          </cell>
        </row>
        <row r="367">
          <cell r="A367" t="str">
            <v>Multas Carreteras</v>
          </cell>
          <cell r="B367">
            <v>300000</v>
          </cell>
        </row>
        <row r="368">
          <cell r="A368" t="str">
            <v>Multas Patentes</v>
          </cell>
          <cell r="B368">
            <v>3500</v>
          </cell>
        </row>
        <row r="369">
          <cell r="A369" t="str">
            <v>Multas Salud Pública</v>
          </cell>
          <cell r="B369">
            <v>0</v>
          </cell>
        </row>
        <row r="370">
          <cell r="A370" t="str">
            <v>Multas Seguro Social y Contrato de Trabajo</v>
          </cell>
          <cell r="B370">
            <v>0</v>
          </cell>
        </row>
        <row r="371">
          <cell r="A371" t="str">
            <v>Multas Ley Forestal</v>
          </cell>
          <cell r="B371">
            <v>25000</v>
          </cell>
        </row>
        <row r="372">
          <cell r="A372" t="str">
            <v>Multas Violación Ley Aviación Civil</v>
          </cell>
          <cell r="B372">
            <v>2000</v>
          </cell>
        </row>
        <row r="373">
          <cell r="A373" t="str">
            <v>Multas Diversas</v>
          </cell>
          <cell r="B373">
            <v>250000</v>
          </cell>
        </row>
        <row r="374">
          <cell r="A374" t="str">
            <v>Multas Violación Ley sobre Drogas Narcóticas</v>
          </cell>
          <cell r="B374">
            <v>150000</v>
          </cell>
        </row>
        <row r="375">
          <cell r="A375" t="str">
            <v>Multas -ITBIS Ley 74</v>
          </cell>
          <cell r="B375">
            <v>0</v>
          </cell>
        </row>
        <row r="376">
          <cell r="A376" t="str">
            <v>10% Fondo Especial Ley 250</v>
          </cell>
          <cell r="B376">
            <v>0</v>
          </cell>
        </row>
        <row r="377">
          <cell r="A377" t="str">
            <v xml:space="preserve">Multas Aplicadas a la Banco por Deficiencia Encaje Legal </v>
          </cell>
          <cell r="B377">
            <v>0</v>
          </cell>
        </row>
        <row r="379">
          <cell r="A379" t="str">
            <v>Ingresos Extraordinarios</v>
          </cell>
          <cell r="B379">
            <v>136025453</v>
          </cell>
        </row>
        <row r="381">
          <cell r="A381" t="str">
            <v>Recursos Internos</v>
          </cell>
          <cell r="B381">
            <v>76549978</v>
          </cell>
        </row>
        <row r="383">
          <cell r="A383" t="str">
            <v>Recursos Externos</v>
          </cell>
          <cell r="B383">
            <v>59475475</v>
          </cell>
        </row>
        <row r="384">
          <cell r="A384" t="str">
            <v>Certificado del Tesorero Nacional, Serie 1975-A</v>
          </cell>
          <cell r="B384">
            <v>0</v>
          </cell>
        </row>
        <row r="385">
          <cell r="A385" t="str">
            <v>Préstamo No.Aid-517-U-028</v>
          </cell>
          <cell r="B385">
            <v>3689900</v>
          </cell>
        </row>
        <row r="386">
          <cell r="A386" t="str">
            <v>Préstamo No.Aid-517-U-029</v>
          </cell>
          <cell r="B386">
            <v>2747220</v>
          </cell>
        </row>
        <row r="387">
          <cell r="A387" t="str">
            <v>Préstamo No.Aid-517-U-028</v>
          </cell>
          <cell r="B387">
            <v>0</v>
          </cell>
        </row>
        <row r="388">
          <cell r="A388" t="str">
            <v>Construcción Presa de Sabaneta</v>
          </cell>
          <cell r="B388">
            <v>0</v>
          </cell>
        </row>
        <row r="389">
          <cell r="A389" t="str">
            <v>Préstamo No.Bm-1325-T-Do</v>
          </cell>
          <cell r="B389">
            <v>1939100</v>
          </cell>
        </row>
        <row r="390">
          <cell r="A390" t="str">
            <v>Préstamo No.Bm-1442-Do</v>
          </cell>
          <cell r="B390">
            <v>3000000</v>
          </cell>
        </row>
        <row r="391">
          <cell r="A391" t="str">
            <v>Préstamo No.Bi-431-Sf-Dr</v>
          </cell>
          <cell r="B391">
            <v>11599670</v>
          </cell>
        </row>
        <row r="392">
          <cell r="A392" t="str">
            <v>Préstamo No.Bi-541-Sf-Dr</v>
          </cell>
          <cell r="B392">
            <v>192680</v>
          </cell>
        </row>
        <row r="393">
          <cell r="A393" t="str">
            <v>Mejoramiento y Amoliación del Puerto de Haina</v>
          </cell>
          <cell r="B393">
            <v>0</v>
          </cell>
        </row>
        <row r="394">
          <cell r="A394" t="str">
            <v>Préstamo No.Aid-517-V-031</v>
          </cell>
          <cell r="B394">
            <v>3386125</v>
          </cell>
        </row>
        <row r="395">
          <cell r="A395" t="str">
            <v>Préstamo No.Aid-517-V-032</v>
          </cell>
          <cell r="B395">
            <v>1500000</v>
          </cell>
        </row>
        <row r="396">
          <cell r="A396" t="str">
            <v>Préstamo No.26-Vf/Dr</v>
          </cell>
          <cell r="B396">
            <v>0</v>
          </cell>
        </row>
        <row r="397">
          <cell r="A397" t="str">
            <v>Préstamo No.Aid-517-T-033</v>
          </cell>
          <cell r="B397">
            <v>5010000</v>
          </cell>
        </row>
        <row r="398">
          <cell r="A398" t="str">
            <v>Préstamo No.Bi-566-Sf-Dr</v>
          </cell>
          <cell r="B398">
            <v>2025000</v>
          </cell>
        </row>
        <row r="399">
          <cell r="A399" t="str">
            <v>Préstamo No.Bi-1688-Atn-Sf-Dr</v>
          </cell>
          <cell r="B399">
            <v>360000</v>
          </cell>
        </row>
        <row r="400">
          <cell r="A400" t="str">
            <v>Préstamo No.Bi-382-Sf-Dr</v>
          </cell>
          <cell r="B400">
            <v>3700000</v>
          </cell>
        </row>
        <row r="401">
          <cell r="A401" t="str">
            <v>Préstamo No.Bi-570-Sf-Dr</v>
          </cell>
          <cell r="B401">
            <v>3000000</v>
          </cell>
        </row>
        <row r="402">
          <cell r="A402" t="str">
            <v>Préstamo No.Bi-358-Sf-Dr</v>
          </cell>
          <cell r="B402">
            <v>67090</v>
          </cell>
        </row>
        <row r="403">
          <cell r="A403" t="str">
            <v>Préstamo No.Bi-352-Sf-Dr</v>
          </cell>
          <cell r="B403">
            <v>1019940</v>
          </cell>
        </row>
        <row r="404">
          <cell r="A404" t="str">
            <v>Préstamo No.Bm-235-Do</v>
          </cell>
          <cell r="B404">
            <v>1800000</v>
          </cell>
        </row>
        <row r="405">
          <cell r="A405" t="str">
            <v>Préstamo No.Bm-352-Do</v>
          </cell>
          <cell r="B405">
            <v>9000000</v>
          </cell>
        </row>
        <row r="406">
          <cell r="A406" t="str">
            <v>Préstamo No.Bm-1655-Do</v>
          </cell>
          <cell r="B406">
            <v>1850000</v>
          </cell>
        </row>
        <row r="407">
          <cell r="A407" t="str">
            <v>Préstamo No.Ccc/Pl-480</v>
          </cell>
          <cell r="B407">
            <v>3080485</v>
          </cell>
        </row>
        <row r="408">
          <cell r="A408" t="str">
            <v>Préstamo No.Ccc/Pl-480</v>
          </cell>
          <cell r="B408">
            <v>0</v>
          </cell>
        </row>
        <row r="409">
          <cell r="A409" t="str">
            <v>Préstamo No.69-P-Opep</v>
          </cell>
          <cell r="B409">
            <v>508265</v>
          </cell>
        </row>
        <row r="410">
          <cell r="A410" t="str">
            <v>Préstamo No.Bi-408-Sf/Dr</v>
          </cell>
          <cell r="B410">
            <v>0</v>
          </cell>
        </row>
        <row r="411">
          <cell r="A411" t="str">
            <v>Préstamo No.Bi-21-Cd-Dr</v>
          </cell>
          <cell r="B411">
            <v>0</v>
          </cell>
        </row>
        <row r="412">
          <cell r="A412" t="str">
            <v>Préstamo No.Bi-591-Sf/Dr</v>
          </cell>
          <cell r="B412">
            <v>0</v>
          </cell>
        </row>
        <row r="413">
          <cell r="A413" t="str">
            <v>Préstamo No.Aid-517-U-030</v>
          </cell>
          <cell r="B413">
            <v>0</v>
          </cell>
        </row>
        <row r="414">
          <cell r="A414" t="str">
            <v>Préstamo No.Bi-585-Sf-Dr</v>
          </cell>
          <cell r="B414">
            <v>0</v>
          </cell>
        </row>
        <row r="415">
          <cell r="A415" t="str">
            <v>Préstamo No.Bi-586-Sf-Dr</v>
          </cell>
          <cell r="B415">
            <v>0</v>
          </cell>
        </row>
        <row r="416">
          <cell r="A416" t="str">
            <v>Préstamo No.Bi-590-Sf-Dr</v>
          </cell>
          <cell r="B416">
            <v>0</v>
          </cell>
        </row>
        <row r="417">
          <cell r="A417" t="str">
            <v>Préstamo No.Bm-1783-Do</v>
          </cell>
          <cell r="B417">
            <v>0</v>
          </cell>
        </row>
        <row r="418">
          <cell r="A418" t="str">
            <v>Préstamo Instituciones de Crédito Oficial de España</v>
          </cell>
          <cell r="B418">
            <v>0</v>
          </cell>
        </row>
        <row r="419">
          <cell r="A419" t="str">
            <v>Préstamo No.Bm-1783-Do y Bm 1784-Do</v>
          </cell>
          <cell r="B419">
            <v>0</v>
          </cell>
        </row>
        <row r="420">
          <cell r="A420" t="str">
            <v>Préstamo No.Bi/IADb-21-Cd-Dr</v>
          </cell>
          <cell r="B420">
            <v>0</v>
          </cell>
        </row>
        <row r="421">
          <cell r="A421" t="str">
            <v>Convenio de San José/Fondo de Inversión de Venezuela</v>
          </cell>
          <cell r="B421">
            <v>0</v>
          </cell>
        </row>
        <row r="422">
          <cell r="A422" t="str">
            <v>Convenio Dominico-Japones</v>
          </cell>
          <cell r="B422">
            <v>0</v>
          </cell>
        </row>
        <row r="423">
          <cell r="A423" t="str">
            <v>Préstamo No.Fida-28-Do</v>
          </cell>
          <cell r="B423">
            <v>0</v>
          </cell>
        </row>
        <row r="424">
          <cell r="A424" t="str">
            <v>Préstamo No.Fida-28-Do</v>
          </cell>
          <cell r="B424">
            <v>0</v>
          </cell>
        </row>
        <row r="425">
          <cell r="A425" t="str">
            <v>Préstamo No.242-P-Oped</v>
          </cell>
          <cell r="B425">
            <v>0</v>
          </cell>
        </row>
        <row r="426">
          <cell r="A426" t="str">
            <v>Préstamo No.Bi-74-Ic-Dr</v>
          </cell>
          <cell r="B426">
            <v>0</v>
          </cell>
        </row>
        <row r="427">
          <cell r="A427" t="str">
            <v>Préstamo Bi-391-Oc-Dr</v>
          </cell>
          <cell r="B427">
            <v>0</v>
          </cell>
        </row>
        <row r="428">
          <cell r="A428" t="str">
            <v>Préstamo No.Bi-627-Sf-Dr</v>
          </cell>
          <cell r="B428">
            <v>0</v>
          </cell>
        </row>
        <row r="429">
          <cell r="A429" t="str">
            <v>Préstamo No.Bi-646-Sf-Dr</v>
          </cell>
          <cell r="B429">
            <v>0</v>
          </cell>
        </row>
        <row r="430">
          <cell r="A430" t="str">
            <v>Préstamo No.Bi-647-Sf-Dr</v>
          </cell>
          <cell r="B430">
            <v>0</v>
          </cell>
        </row>
        <row r="431">
          <cell r="A431" t="str">
            <v>Préstamo No.Bi-645-Sf-Dr</v>
          </cell>
          <cell r="B431">
            <v>0</v>
          </cell>
        </row>
        <row r="432">
          <cell r="A432" t="str">
            <v>Préstamo No.Bi-680-Sf-Dr</v>
          </cell>
          <cell r="B432">
            <v>0</v>
          </cell>
        </row>
        <row r="433">
          <cell r="A433" t="str">
            <v>Préstamo No.Bm-1760-Do</v>
          </cell>
          <cell r="B433">
            <v>0</v>
          </cell>
        </row>
        <row r="434">
          <cell r="A434" t="str">
            <v>Préstamo No.Bm-2023-Do</v>
          </cell>
          <cell r="B434">
            <v>0</v>
          </cell>
        </row>
        <row r="435">
          <cell r="A435" t="str">
            <v>Préstamo No.Bm-2104-Do</v>
          </cell>
          <cell r="B435">
            <v>0</v>
          </cell>
        </row>
        <row r="436">
          <cell r="A436" t="str">
            <v>Préstamo No.Aid-517-T-037Y 517-W-038</v>
          </cell>
          <cell r="B436">
            <v>0</v>
          </cell>
        </row>
        <row r="437">
          <cell r="A437" t="str">
            <v>Préstamo Banco del Comercio Exterior Francés</v>
          </cell>
          <cell r="B437">
            <v>0</v>
          </cell>
        </row>
        <row r="438">
          <cell r="A438" t="str">
            <v>Préstamo No.Aid-517-T-035</v>
          </cell>
          <cell r="B438">
            <v>0</v>
          </cell>
        </row>
        <row r="439">
          <cell r="A439" t="str">
            <v>Préstamo Banco Exterior de España</v>
          </cell>
          <cell r="B439">
            <v>0</v>
          </cell>
        </row>
        <row r="440">
          <cell r="A440" t="str">
            <v>Préstamo No.Aid-517-K-039</v>
          </cell>
          <cell r="B440">
            <v>0</v>
          </cell>
        </row>
        <row r="441">
          <cell r="A441" t="str">
            <v>Préstamo No.Bm-2104-D0</v>
          </cell>
          <cell r="B441">
            <v>0</v>
          </cell>
        </row>
        <row r="442">
          <cell r="A442" t="str">
            <v>Préstamo No.Aid-679-Sf-Dr</v>
          </cell>
          <cell r="B442">
            <v>0</v>
          </cell>
        </row>
        <row r="443">
          <cell r="A443" t="str">
            <v>Préstamo No.Aid-517-T-040</v>
          </cell>
          <cell r="B443">
            <v>0</v>
          </cell>
        </row>
        <row r="444">
          <cell r="A444" t="str">
            <v>Préstamo No.Aid-517-T-042</v>
          </cell>
          <cell r="B444">
            <v>0</v>
          </cell>
        </row>
        <row r="445">
          <cell r="A445" t="str">
            <v>Préstamo Banco Exterior de España</v>
          </cell>
          <cell r="B445">
            <v>0</v>
          </cell>
        </row>
        <row r="446">
          <cell r="A446" t="str">
            <v>Kfw-Dom-15.0M</v>
          </cell>
          <cell r="B446">
            <v>0</v>
          </cell>
        </row>
        <row r="447">
          <cell r="A447" t="str">
            <v>Préstamo No.Bi-21-Cd/Dr</v>
          </cell>
          <cell r="B447">
            <v>0</v>
          </cell>
        </row>
        <row r="448">
          <cell r="A448" t="str">
            <v>Préstamo Banco Exterior de España</v>
          </cell>
          <cell r="B448">
            <v>0</v>
          </cell>
        </row>
        <row r="449">
          <cell r="A449" t="str">
            <v>Préstamo Dominico Japones Do-P2-Aglipo</v>
          </cell>
          <cell r="B449">
            <v>0</v>
          </cell>
        </row>
        <row r="450">
          <cell r="A450" t="str">
            <v>Préstamo Banco Exterior de España</v>
          </cell>
          <cell r="B450">
            <v>0</v>
          </cell>
        </row>
        <row r="451">
          <cell r="A451" t="str">
            <v>Préstamo No.Aid-517-L-010</v>
          </cell>
          <cell r="B451">
            <v>0</v>
          </cell>
        </row>
        <row r="452">
          <cell r="A452" t="str">
            <v>Préstamo No.Fida98-Do</v>
          </cell>
          <cell r="B452">
            <v>0</v>
          </cell>
        </row>
        <row r="453">
          <cell r="A453" t="str">
            <v>Préstamo No.Aid-517-T-043 y 517-V-044</v>
          </cell>
          <cell r="B453">
            <v>0</v>
          </cell>
        </row>
        <row r="454">
          <cell r="A454" t="str">
            <v>Préstamo No.Aid-517-T-045</v>
          </cell>
          <cell r="B454">
            <v>0</v>
          </cell>
        </row>
        <row r="455">
          <cell r="A455" t="str">
            <v>Préstamo No.Bi-737-Sf y 455-Oc-Dr</v>
          </cell>
          <cell r="B455">
            <v>0</v>
          </cell>
        </row>
        <row r="456">
          <cell r="A456" t="str">
            <v>Préstamo No.Bm-2369-Do</v>
          </cell>
          <cell r="B456">
            <v>0</v>
          </cell>
        </row>
        <row r="457">
          <cell r="A457" t="str">
            <v>Préstamo Gobierno México-República Dominicana</v>
          </cell>
          <cell r="B457">
            <v>0</v>
          </cell>
        </row>
        <row r="458">
          <cell r="A458" t="str">
            <v>Préstamo No.Bm-2690-00</v>
          </cell>
          <cell r="B458">
            <v>0</v>
          </cell>
        </row>
        <row r="459">
          <cell r="A459" t="str">
            <v>Préstamo del Gobierno de Japón</v>
          </cell>
          <cell r="B459">
            <v>0</v>
          </cell>
        </row>
        <row r="460">
          <cell r="A460" t="str">
            <v>Kreditastait Fur Wiederautbau-Kfw-</v>
          </cell>
          <cell r="B460">
            <v>0</v>
          </cell>
        </row>
        <row r="461">
          <cell r="A461" t="str">
            <v xml:space="preserve">Préstamo del Gobierno de Francia </v>
          </cell>
          <cell r="B461">
            <v>0</v>
          </cell>
        </row>
        <row r="462">
          <cell r="A462" t="str">
            <v>2949-Do-</v>
          </cell>
          <cell r="B462">
            <v>0</v>
          </cell>
        </row>
        <row r="463">
          <cell r="A463" t="str">
            <v>17-0239</v>
          </cell>
          <cell r="B463">
            <v>0</v>
          </cell>
        </row>
        <row r="464">
          <cell r="A464" t="str">
            <v>Préstamo No.Bi-172/1C-Dr</v>
          </cell>
          <cell r="B464">
            <v>0</v>
          </cell>
        </row>
        <row r="466">
          <cell r="A466" t="str">
            <v>Venta de Activos</v>
          </cell>
          <cell r="B466">
            <v>7249978</v>
          </cell>
        </row>
        <row r="467">
          <cell r="A467" t="str">
            <v>Venta de Bienes Inmuebles y Terrenos del Dominio Privado del Estado</v>
          </cell>
          <cell r="B467">
            <v>6749978</v>
          </cell>
        </row>
        <row r="468">
          <cell r="A468" t="str">
            <v>Venta de Propiedad Mobiliar del Estado</v>
          </cell>
          <cell r="B468">
            <v>500000</v>
          </cell>
        </row>
        <row r="469">
          <cell r="A469" t="str">
            <v>Misceláneos</v>
          </cell>
          <cell r="B469">
            <v>0</v>
          </cell>
        </row>
        <row r="471">
          <cell r="A471" t="str">
            <v>Otros Recursos Internos</v>
          </cell>
          <cell r="B471">
            <v>0</v>
          </cell>
        </row>
        <row r="472">
          <cell r="A472" t="str">
            <v>Amortización e Intereses Aid/517-L018 F. 1449</v>
          </cell>
          <cell r="B472">
            <v>0</v>
          </cell>
        </row>
        <row r="473">
          <cell r="A473" t="str">
            <v>Pago Préstamo Lab. Hotel Jaragua Aid-517-2-008</v>
          </cell>
          <cell r="B473">
            <v>0</v>
          </cell>
        </row>
        <row r="474">
          <cell r="A474" t="str">
            <v>Amortización e Intreses /Préstamo Aid/517-L026 F. 1449</v>
          </cell>
          <cell r="B474">
            <v>0</v>
          </cell>
        </row>
        <row r="476">
          <cell r="A476" t="str">
            <v>Donaciones</v>
          </cell>
          <cell r="B476">
            <v>0</v>
          </cell>
        </row>
        <row r="477">
          <cell r="A477" t="str">
            <v>Donaciones Públicas y Privadas</v>
          </cell>
          <cell r="B477">
            <v>0</v>
          </cell>
        </row>
        <row r="479">
          <cell r="A479" t="str">
            <v>Aportes Extraordinarios</v>
          </cell>
          <cell r="B479">
            <v>0</v>
          </cell>
        </row>
        <row r="480">
          <cell r="A480" t="str">
            <v xml:space="preserve">Aportes Extraordinarios de Instituciones Públicas </v>
          </cell>
          <cell r="B480">
            <v>0</v>
          </cell>
        </row>
        <row r="482">
          <cell r="A482" t="str">
            <v>Donaciones</v>
          </cell>
          <cell r="B482">
            <v>0</v>
          </cell>
        </row>
        <row r="483">
          <cell r="A483" t="str">
            <v>Aid/517-0171/Cbi</v>
          </cell>
          <cell r="B483">
            <v>0</v>
          </cell>
        </row>
        <row r="484">
          <cell r="A484" t="str">
            <v>Convenio de Donación BID-Atn-1688-Sf--Dr</v>
          </cell>
          <cell r="B484">
            <v>0</v>
          </cell>
        </row>
        <row r="485">
          <cell r="A485" t="str">
            <v>Convenio ONAPLAN-BID-Atn-1689-Sf--Dr</v>
          </cell>
          <cell r="B485">
            <v>0</v>
          </cell>
        </row>
        <row r="486">
          <cell r="A486" t="str">
            <v>Convenio de Donación Aid-517-0130</v>
          </cell>
          <cell r="B486">
            <v>0</v>
          </cell>
        </row>
        <row r="487">
          <cell r="A487" t="str">
            <v>Aid-517-0145-21</v>
          </cell>
          <cell r="B487">
            <v>0</v>
          </cell>
        </row>
        <row r="488">
          <cell r="A488" t="str">
            <v>Aid-517-0145-19</v>
          </cell>
          <cell r="B488">
            <v>0</v>
          </cell>
        </row>
        <row r="489">
          <cell r="A489" t="str">
            <v>Donación Canadá-Israel Ac-Di-D6</v>
          </cell>
          <cell r="B489">
            <v>0</v>
          </cell>
        </row>
        <row r="490">
          <cell r="A490" t="str">
            <v>Gobierno de Suecia</v>
          </cell>
          <cell r="B490">
            <v>0</v>
          </cell>
        </row>
        <row r="491">
          <cell r="A491" t="str">
            <v>Donación ONU Dom.-T-01-A-71-99 y Dom, -83-P04-P03</v>
          </cell>
          <cell r="B491">
            <v>0</v>
          </cell>
        </row>
        <row r="492">
          <cell r="A492" t="str">
            <v>Convenio ONAPLAN-BID-Atn-1862-Sf--Dr</v>
          </cell>
          <cell r="B492">
            <v>0</v>
          </cell>
        </row>
        <row r="493">
          <cell r="A493" t="str">
            <v>Donación Aid/Foresta</v>
          </cell>
          <cell r="B493">
            <v>0</v>
          </cell>
        </row>
        <row r="494">
          <cell r="A494" t="str">
            <v>Donación Gobierno Aleman-Gtz/Aid</v>
          </cell>
          <cell r="B494">
            <v>0</v>
          </cell>
        </row>
        <row r="495">
          <cell r="A495" t="str">
            <v>Donación Comunidad Económica Europea -CEE/IAD-Pryn</v>
          </cell>
          <cell r="B495">
            <v>0</v>
          </cell>
        </row>
        <row r="496">
          <cell r="A496" t="str">
            <v>Convenio de Donación Organización Internacional del Azúcar-OIA-</v>
          </cell>
          <cell r="B496">
            <v>0</v>
          </cell>
        </row>
        <row r="497">
          <cell r="A497" t="str">
            <v>Donación ONU UNICEF</v>
          </cell>
          <cell r="B497">
            <v>0</v>
          </cell>
        </row>
        <row r="498">
          <cell r="A498" t="str">
            <v>Fondo Noruego de Preinversión</v>
          </cell>
          <cell r="B498">
            <v>0</v>
          </cell>
        </row>
        <row r="499">
          <cell r="A499" t="str">
            <v>Aid-517-0126 Manejo de Recursos Naturales</v>
          </cell>
          <cell r="B499">
            <v>0</v>
          </cell>
        </row>
        <row r="500">
          <cell r="A500" t="str">
            <v>Aid-517-0144 Proyecto Mini-Hidro</v>
          </cell>
          <cell r="B500">
            <v>0</v>
          </cell>
        </row>
        <row r="501">
          <cell r="A501" t="str">
            <v>Aid-936-5807</v>
          </cell>
          <cell r="B501">
            <v>0</v>
          </cell>
        </row>
        <row r="502">
          <cell r="A502" t="str">
            <v xml:space="preserve"> Donación Aid-517-0171-Cbi</v>
          </cell>
          <cell r="B502">
            <v>0</v>
          </cell>
        </row>
        <row r="503">
          <cell r="A503" t="str">
            <v>CEE-Na-82-15</v>
          </cell>
          <cell r="B503">
            <v>0</v>
          </cell>
        </row>
        <row r="504">
          <cell r="A504" t="str">
            <v>Fao-PNUD-Dom-81-005-067</v>
          </cell>
          <cell r="B504">
            <v>0</v>
          </cell>
        </row>
        <row r="505">
          <cell r="A505" t="str">
            <v>PNUD-Dom-81-012</v>
          </cell>
          <cell r="B505">
            <v>0</v>
          </cell>
        </row>
        <row r="506">
          <cell r="A506" t="str">
            <v>PNUD-Cee</v>
          </cell>
          <cell r="B506">
            <v>0</v>
          </cell>
        </row>
        <row r="507">
          <cell r="A507" t="str">
            <v>Cee</v>
          </cell>
          <cell r="B507">
            <v>0</v>
          </cell>
        </row>
        <row r="508">
          <cell r="A508" t="str">
            <v>BID-Atn-225-Sf/Dr</v>
          </cell>
          <cell r="B508">
            <v>0</v>
          </cell>
        </row>
        <row r="509">
          <cell r="A509" t="str">
            <v>PNUD</v>
          </cell>
          <cell r="B509">
            <v>0</v>
          </cell>
        </row>
        <row r="510">
          <cell r="A510" t="str">
            <v>Donación UNICEF/Zw-10G-4</v>
          </cell>
          <cell r="B510">
            <v>0</v>
          </cell>
        </row>
        <row r="511">
          <cell r="A511" t="str">
            <v>Donación PNUD/91-011-S-01-14</v>
          </cell>
          <cell r="B511">
            <v>0</v>
          </cell>
        </row>
        <row r="512">
          <cell r="A512" t="str">
            <v>Donación Italia</v>
          </cell>
          <cell r="B512">
            <v>0</v>
          </cell>
        </row>
        <row r="513">
          <cell r="A513" t="str">
            <v>Donación CEE-958-84-Rd</v>
          </cell>
          <cell r="B513">
            <v>0</v>
          </cell>
        </row>
        <row r="514">
          <cell r="A514" t="str">
            <v>Zw-10-6-4Programa de Servicio Básicos Proyecto de Educación UNICEF</v>
          </cell>
          <cell r="B514">
            <v>0</v>
          </cell>
        </row>
        <row r="515">
          <cell r="A515" t="str">
            <v>Donación 517-0153 Asesoría-Manejo Sistema de Salud</v>
          </cell>
          <cell r="B515">
            <v>0</v>
          </cell>
        </row>
        <row r="516">
          <cell r="A516" t="str">
            <v xml:space="preserve">Donación Dhs-12 Ops-Oms </v>
          </cell>
          <cell r="B516">
            <v>0</v>
          </cell>
        </row>
        <row r="517">
          <cell r="A517" t="str">
            <v>Proyecto Educación Población Dom/87/P01 UNESCO</v>
          </cell>
          <cell r="B517">
            <v>0</v>
          </cell>
        </row>
        <row r="518">
          <cell r="A518" t="str">
            <v>Donación Dej-42950 Gts</v>
          </cell>
          <cell r="B518">
            <v>0</v>
          </cell>
        </row>
        <row r="519">
          <cell r="A519" t="str">
            <v>Na-80-36 CEE-Juancho Pedernales</v>
          </cell>
          <cell r="B519">
            <v>0</v>
          </cell>
        </row>
        <row r="520">
          <cell r="A520" t="str">
            <v>Donación Gobierno Chino Programa Pequeños Proyecto Hidroeléctricos</v>
          </cell>
          <cell r="B520">
            <v>0</v>
          </cell>
        </row>
        <row r="521">
          <cell r="A521" t="str">
            <v>Donación Estudio Proyecto Monción BID</v>
          </cell>
          <cell r="B521">
            <v>0</v>
          </cell>
        </row>
        <row r="522">
          <cell r="A522" t="str">
            <v>Préstamo Nopn83-2120-0 Fortalecimiento del Indrhi-Bmz/Gtz.</v>
          </cell>
          <cell r="B522">
            <v>0</v>
          </cell>
        </row>
        <row r="523">
          <cell r="A523" t="str">
            <v>Préstamo Dom/8/004 Optimización Recargo Hídricos Pnvd/Omm.</v>
          </cell>
          <cell r="B523">
            <v>0</v>
          </cell>
        </row>
        <row r="524">
          <cell r="A524" t="str">
            <v>Préstamo Dom/8/002 Isótopos en Hidrol. OIEA</v>
          </cell>
          <cell r="B524">
            <v>0</v>
          </cell>
        </row>
        <row r="525">
          <cell r="A525" t="str">
            <v>Préstamo Dom/8/003 Hidrol. Aguas Sub-Terraneas OIEA</v>
          </cell>
          <cell r="B525">
            <v>0</v>
          </cell>
        </row>
        <row r="526">
          <cell r="A526" t="str">
            <v>Donación ONU/PNUD Dom-85-E01 DesHidroe. Río Ocoa</v>
          </cell>
          <cell r="B526">
            <v>0</v>
          </cell>
        </row>
        <row r="527">
          <cell r="A527" t="str">
            <v>P-1438-100 Hidroeléctricalos Anones-Sueco</v>
          </cell>
          <cell r="B527">
            <v>0</v>
          </cell>
        </row>
        <row r="528">
          <cell r="A528" t="str">
            <v>Donación 4-3-86 Palomino-Sueco</v>
          </cell>
          <cell r="B528">
            <v>0</v>
          </cell>
        </row>
        <row r="529">
          <cell r="A529" t="str">
            <v>Construcción de Hoteles Nacionales, S. A.</v>
          </cell>
          <cell r="B529">
            <v>0</v>
          </cell>
        </row>
        <row r="530">
          <cell r="A530" t="str">
            <v>Rosario Dominicana, S. A.</v>
          </cell>
          <cell r="B530">
            <v>0</v>
          </cell>
        </row>
        <row r="532">
          <cell r="A532" t="str">
            <v>Transferencias Extraordinarias</v>
          </cell>
          <cell r="B532">
            <v>69300000</v>
          </cell>
        </row>
        <row r="533">
          <cell r="A533" t="str">
            <v>Transferencia del CORDE</v>
          </cell>
          <cell r="B533">
            <v>0</v>
          </cell>
        </row>
        <row r="534">
          <cell r="A534" t="str">
            <v>Transferencia de INESPRE</v>
          </cell>
          <cell r="B534">
            <v>0</v>
          </cell>
        </row>
        <row r="535">
          <cell r="A535" t="str">
            <v>Transferencia de la CFI</v>
          </cell>
          <cell r="B535">
            <v>0</v>
          </cell>
        </row>
        <row r="536">
          <cell r="A536" t="str">
            <v>Transferencia del Banco de Reservas</v>
          </cell>
          <cell r="B536">
            <v>0</v>
          </cell>
        </row>
        <row r="537">
          <cell r="A537" t="str">
            <v>Transferencia del CEA</v>
          </cell>
          <cell r="B537">
            <v>0</v>
          </cell>
        </row>
        <row r="538">
          <cell r="A538" t="str">
            <v>Transferencia del Banco Central</v>
          </cell>
          <cell r="B538">
            <v>0</v>
          </cell>
        </row>
        <row r="539">
          <cell r="A539" t="str">
            <v>Transferencia de la Corporación de Hatillo</v>
          </cell>
          <cell r="B539">
            <v>0</v>
          </cell>
        </row>
        <row r="540">
          <cell r="A540" t="str">
            <v>Transferencia del IAD</v>
          </cell>
          <cell r="B540">
            <v>0</v>
          </cell>
        </row>
        <row r="541">
          <cell r="A541" t="str">
            <v>Transferencia del INAZUCAR</v>
          </cell>
          <cell r="B541">
            <v>0</v>
          </cell>
        </row>
        <row r="542">
          <cell r="A542" t="str">
            <v>Transferencia del CEA</v>
          </cell>
          <cell r="B542">
            <v>0</v>
          </cell>
        </row>
        <row r="543">
          <cell r="A543" t="str">
            <v>Transferencia del Banco Nacional de la Vivienda</v>
          </cell>
          <cell r="B543">
            <v>0</v>
          </cell>
        </row>
        <row r="544">
          <cell r="A544" t="str">
            <v>Transferencia de la Superintendencia de Bancos</v>
          </cell>
          <cell r="B544">
            <v>0</v>
          </cell>
        </row>
        <row r="545">
          <cell r="A545" t="str">
            <v>Transferencia de la Superintendencia de Seguros</v>
          </cell>
          <cell r="B545">
            <v>0</v>
          </cell>
        </row>
        <row r="546">
          <cell r="A546" t="str">
            <v>Transferencia de la Fábrica Dominicana de Cemento</v>
          </cell>
          <cell r="B546">
            <v>0</v>
          </cell>
        </row>
        <row r="547">
          <cell r="A547" t="str">
            <v>Aportes Extraordinarios de Institciones Pública</v>
          </cell>
          <cell r="B547">
            <v>69300000</v>
          </cell>
        </row>
        <row r="548">
          <cell r="A548" t="str">
            <v>Transferencia de la CDE (Bonos de Amortización de la Deuda Combustible)</v>
          </cell>
          <cell r="B548">
            <v>0</v>
          </cell>
        </row>
        <row r="549">
          <cell r="A549" t="str">
            <v>Transferencia de la Universidad del Este</v>
          </cell>
          <cell r="B549">
            <v>0</v>
          </cell>
        </row>
        <row r="551">
          <cell r="A551" t="str">
            <v>Otros Recursos Internos</v>
          </cell>
          <cell r="B551">
            <v>0</v>
          </cell>
        </row>
        <row r="552">
          <cell r="A552" t="str">
            <v>Ahorro de la Dirección General Servicios Tecnológicos</v>
          </cell>
          <cell r="B552">
            <v>0</v>
          </cell>
        </row>
        <row r="553">
          <cell r="A553" t="str">
            <v>Amortización e Interés Préstamo No. 517-L-008</v>
          </cell>
          <cell r="B553">
            <v>0</v>
          </cell>
        </row>
        <row r="554">
          <cell r="A554" t="str">
            <v>Amortización e Intereses Préstamo No. 517-L-018</v>
          </cell>
          <cell r="B554">
            <v>0</v>
          </cell>
        </row>
        <row r="555">
          <cell r="A555" t="str">
            <v>Intereses Préstamo No. 517-K-011</v>
          </cell>
          <cell r="B555">
            <v>0</v>
          </cell>
        </row>
        <row r="556">
          <cell r="A556" t="str">
            <v>Intereses Préstamo No. 517-L-018</v>
          </cell>
          <cell r="B556">
            <v>0</v>
          </cell>
        </row>
        <row r="557">
          <cell r="A557" t="str">
            <v>Venta de Condecoraciones</v>
          </cell>
          <cell r="B557">
            <v>0</v>
          </cell>
        </row>
        <row r="558">
          <cell r="A558" t="str">
            <v>Devolución, Intereses Deuda Externa</v>
          </cell>
          <cell r="B558">
            <v>0</v>
          </cell>
        </row>
        <row r="559">
          <cell r="A559" t="str">
            <v>Misceláneos</v>
          </cell>
          <cell r="B559">
            <v>0</v>
          </cell>
        </row>
        <row r="560">
          <cell r="A560" t="str">
            <v>Amortización e Intereses</v>
          </cell>
          <cell r="B560">
            <v>0</v>
          </cell>
        </row>
        <row r="561">
          <cell r="A561" t="str">
            <v>Bonos Redimidos e Intereses sobre Bonos Propiedad del Estado</v>
          </cell>
          <cell r="B561">
            <v>0</v>
          </cell>
        </row>
        <row r="562">
          <cell r="A562" t="str">
            <v>Intereses sobre Préstamo de la Aid No. 517-L-026</v>
          </cell>
          <cell r="B562">
            <v>0</v>
          </cell>
        </row>
        <row r="563">
          <cell r="A563" t="str">
            <v>Remanentes de Aportes del Estado, para Programa Desayuno Escolar y Materno Infantil</v>
          </cell>
          <cell r="B563">
            <v>0</v>
          </cell>
        </row>
        <row r="564">
          <cell r="A564" t="str">
            <v>Intereses Devengados por Suma Depositada en Banco de Reservas por la Corporación de la Presa de Sabana Yegua</v>
          </cell>
          <cell r="B564">
            <v>0</v>
          </cell>
        </row>
        <row r="565">
          <cell r="A565" t="str">
            <v>2% sobre Préstamo Realizados a Oficiales de las Fuerzas Armadas</v>
          </cell>
          <cell r="B565">
            <v>0</v>
          </cell>
        </row>
        <row r="566">
          <cell r="A566" t="str">
            <v>Ahorro en Gastos Administrativos Corporación de Valdesia</v>
          </cell>
          <cell r="B566">
            <v>0</v>
          </cell>
        </row>
        <row r="567">
          <cell r="A567" t="str">
            <v>Confiscación de Pólizas de Seguros</v>
          </cell>
          <cell r="B567">
            <v>0</v>
          </cell>
        </row>
        <row r="568">
          <cell r="A568" t="str">
            <v>Reembolsos</v>
          </cell>
          <cell r="B568">
            <v>0</v>
          </cell>
        </row>
        <row r="569">
          <cell r="A569" t="str">
            <v>Intereses sobre Bonos Tesorería Nacional, para Reforma Agraría, Serie 1987</v>
          </cell>
          <cell r="B569">
            <v>0</v>
          </cell>
        </row>
        <row r="573">
          <cell r="A573" t="str">
            <v xml:space="preserve">Total Ingresos Fiscales </v>
          </cell>
          <cell r="B573">
            <v>864912975</v>
          </cell>
        </row>
        <row r="575">
          <cell r="A575" t="str">
            <v>Proporción a Sustraer del Fondo General para Nutrir el Fondo Especial Destinado a Cubrir Reembolsos por Cualquier Concepto de Conformidad con las Leyes No 2512-50 y 3849-54</v>
          </cell>
          <cell r="B575">
            <v>0</v>
          </cell>
        </row>
        <row r="576">
          <cell r="A576" t="str">
            <v>Cualquier Concepto de Conformidad con las Leyes No 2512-50 y 3849-54</v>
          </cell>
          <cell r="B576">
            <v>0</v>
          </cell>
        </row>
        <row r="578">
          <cell r="A578" t="str">
            <v>Total Valores Registrados en Tesorería</v>
          </cell>
          <cell r="B578">
            <v>864912975</v>
          </cell>
        </row>
        <row r="579">
          <cell r="A579" t="str">
            <v>Fuente: Presupuesto de Ingresos y Ley de Gastos Públicos para el año 1980 (Ley No. 100)</v>
          </cell>
        </row>
        <row r="580">
          <cell r="A580" t="str">
            <v xml:space="preserve">Nota: Los ingresos extraordinarios  en el libro incluyen recursos externos y donaciones externas según datos de Presupuesto elaborado durante esos períodos </v>
          </cell>
        </row>
      </sheetData>
      <sheetData sheetId="51" refreshError="1">
        <row r="15">
          <cell r="A15" t="str">
            <v>Impuesto sobre la Renta</v>
          </cell>
          <cell r="B15">
            <v>180163000</v>
          </cell>
        </row>
        <row r="16">
          <cell r="A16" t="str">
            <v>Impuesto Adicional sobre la Renta Global Imponible</v>
          </cell>
          <cell r="B16">
            <v>6000000</v>
          </cell>
        </row>
        <row r="17">
          <cell r="A17" t="str">
            <v>Impuesto Adicional sobre el Impuesto sobre la Renta</v>
          </cell>
          <cell r="B17">
            <v>4200000</v>
          </cell>
        </row>
        <row r="18">
          <cell r="A18" t="str">
            <v>Impuesto sobre las Ganancias de Capital (Plusvalía)</v>
          </cell>
          <cell r="B18">
            <v>0</v>
          </cell>
        </row>
        <row r="19">
          <cell r="A19" t="str">
            <v>Impuesto sobre Premios Mayores de la Lotería Nacional</v>
          </cell>
          <cell r="B19">
            <v>1400000</v>
          </cell>
        </row>
        <row r="20">
          <cell r="A20" t="str">
            <v>Impuesto sobre Honorarios Médicos en Hospitales del Estado</v>
          </cell>
          <cell r="B20">
            <v>0</v>
          </cell>
        </row>
        <row r="21">
          <cell r="A21" t="str">
            <v>Impuesto sobre los Derechos Percibidos por los Oficiales del Estado Civil</v>
          </cell>
          <cell r="B21">
            <v>10800</v>
          </cell>
        </row>
        <row r="22">
          <cell r="A22" t="str">
            <v xml:space="preserve">Impuesto sobre las Apuestas Ganadas en el Hipódromo, 10% </v>
          </cell>
          <cell r="B22">
            <v>800000</v>
          </cell>
        </row>
        <row r="23">
          <cell r="A23" t="str">
            <v>Impuesto sobre los Beneficios (Utilidades) de los Casinos de Juegos</v>
          </cell>
          <cell r="B23">
            <v>350000</v>
          </cell>
        </row>
        <row r="24">
          <cell r="A24" t="str">
            <v>Aportes de los Servidores Públicos (Descuentos en Nóminas) para Servicios Sociales</v>
          </cell>
          <cell r="B24">
            <v>2600000</v>
          </cell>
        </row>
        <row r="25">
          <cell r="A25" t="str">
            <v>Impuestos 10% sobre Apuestas en el Canódromo</v>
          </cell>
          <cell r="B25">
            <v>0</v>
          </cell>
        </row>
        <row r="27">
          <cell r="A27" t="str">
            <v xml:space="preserve">Impuestos sobre el Patrimonio </v>
          </cell>
          <cell r="B27">
            <v>22523000</v>
          </cell>
        </row>
        <row r="29">
          <cell r="A29" t="str">
            <v>Impuestos sobre la Tenencia del Patrimonio</v>
          </cell>
          <cell r="B29">
            <v>14773000</v>
          </cell>
        </row>
        <row r="30">
          <cell r="A30" t="str">
            <v>Impuesto sobre la Inscripción en el Registro de Tierras</v>
          </cell>
          <cell r="B30">
            <v>13000</v>
          </cell>
        </row>
        <row r="31">
          <cell r="A31" t="str">
            <v>Impuesto Adicional sobre la Inscripción en el Registro de Tierras</v>
          </cell>
          <cell r="B31">
            <v>110000</v>
          </cell>
        </row>
        <row r="32">
          <cell r="A32" t="str">
            <v>Impuesto sobre Vehículos (Placas)</v>
          </cell>
          <cell r="B32">
            <v>14000000</v>
          </cell>
        </row>
        <row r="33">
          <cell r="A33" t="str">
            <v>Impuesto Adicional sobre Placas Públicas</v>
          </cell>
          <cell r="B33">
            <v>50000</v>
          </cell>
        </row>
        <row r="34">
          <cell r="A34" t="str">
            <v>Impuesto sobre la Inscripción y Duplicado de Matrícula Vehículo de Motor</v>
          </cell>
          <cell r="B34">
            <v>600000</v>
          </cell>
        </row>
        <row r="35">
          <cell r="A35" t="str">
            <v>Impuesto sobre la Propiedad Inmobiliaria</v>
          </cell>
          <cell r="B35">
            <v>0</v>
          </cell>
        </row>
        <row r="36">
          <cell r="A36" t="str">
            <v>Impuesto Adicional Automóviles</v>
          </cell>
          <cell r="B36">
            <v>0</v>
          </cell>
        </row>
        <row r="38">
          <cell r="A38" t="str">
            <v>Impuesto sobre las Transferencias Patrimoniales</v>
          </cell>
          <cell r="B38">
            <v>7750000</v>
          </cell>
        </row>
        <row r="39">
          <cell r="A39" t="str">
            <v>Impuesto sobre la Constitución de Compañías por Acciones y en Comanditas por Acciones</v>
          </cell>
          <cell r="B39">
            <v>700000</v>
          </cell>
        </row>
        <row r="40">
          <cell r="A40" t="str">
            <v>Impuesto sobre Operaciones Inmobiliarias</v>
          </cell>
          <cell r="B40">
            <v>1400000</v>
          </cell>
        </row>
        <row r="41">
          <cell r="A41" t="str">
            <v>Impuesto Adicional sobre Operaciones Inmobiliarias</v>
          </cell>
          <cell r="B41">
            <v>950000</v>
          </cell>
        </row>
        <row r="42">
          <cell r="A42" t="str">
            <v>Impuesto sobre Sucesiones y Donaciones</v>
          </cell>
          <cell r="B42">
            <v>1900000</v>
          </cell>
        </row>
        <row r="43">
          <cell r="A43" t="str">
            <v>Contribución 2% sobre Actos Traslativos de la Propiedad Mobiliaria</v>
          </cell>
          <cell r="B43">
            <v>2200000</v>
          </cell>
        </row>
        <row r="44">
          <cell r="A44" t="str">
            <v>Impuesto sobre Traspaso de Vehículos de Motor</v>
          </cell>
          <cell r="B44">
            <v>600000</v>
          </cell>
        </row>
        <row r="45">
          <cell r="A45" t="str">
            <v>Impuesto sobre las Ganancias de Capital</v>
          </cell>
          <cell r="B45">
            <v>0</v>
          </cell>
        </row>
        <row r="47">
          <cell r="A47" t="str">
            <v>Impuestos Internos sobre Mercancías y Servicios</v>
          </cell>
          <cell r="B47">
            <v>200063376</v>
          </cell>
        </row>
        <row r="49">
          <cell r="A49" t="str">
            <v>Impuestos Internos Especiales sobre las Mercancías</v>
          </cell>
          <cell r="B49">
            <v>176570376</v>
          </cell>
        </row>
        <row r="51">
          <cell r="A51" t="str">
            <v>Impuestos sobre Vegetales</v>
          </cell>
          <cell r="B51">
            <v>73700</v>
          </cell>
        </row>
        <row r="52">
          <cell r="A52" t="str">
            <v>Impuestos sobre las Ventas de Maderas Aserradas</v>
          </cell>
          <cell r="B52">
            <v>3700</v>
          </cell>
        </row>
        <row r="53">
          <cell r="A53" t="str">
            <v>Impuestos sobre la Madera Beneficiada</v>
          </cell>
          <cell r="B53">
            <v>70000</v>
          </cell>
        </row>
        <row r="55">
          <cell r="A55" t="str">
            <v>Impuestos sobre el Tabaco Manufacturado</v>
          </cell>
          <cell r="B55">
            <v>24500000</v>
          </cell>
        </row>
        <row r="56">
          <cell r="A56" t="str">
            <v>Impuesto sobre Cigarrillos</v>
          </cell>
          <cell r="B56">
            <v>24500000</v>
          </cell>
        </row>
        <row r="57">
          <cell r="A57" t="str">
            <v>Impuestos Adicionales sobre Cigarrillos</v>
          </cell>
          <cell r="B57">
            <v>0</v>
          </cell>
        </row>
        <row r="58">
          <cell r="A58" t="str">
            <v>Impuesto Adicional sobre Cigarrillos Ley 137-87</v>
          </cell>
          <cell r="B58">
            <v>0</v>
          </cell>
        </row>
        <row r="59">
          <cell r="A59" t="str">
            <v>Impuesto Adicional sobre Cigarrillos Ley 137-88</v>
          </cell>
          <cell r="B59">
            <v>0</v>
          </cell>
        </row>
        <row r="61">
          <cell r="A61" t="str">
            <v>Impuestos sobre las Bebidas Alcohólicas</v>
          </cell>
          <cell r="B61">
            <v>82470000</v>
          </cell>
        </row>
        <row r="62">
          <cell r="A62" t="str">
            <v>Impuestos sobre la Venta al por Mayor de Bebidas Alcohólicas Nacionales</v>
          </cell>
          <cell r="B62">
            <v>24000000</v>
          </cell>
        </row>
        <row r="63">
          <cell r="A63" t="str">
            <v>Impuesto Adicional sobre Ron, Whisky y Ginebra</v>
          </cell>
          <cell r="B63">
            <v>2900000</v>
          </cell>
        </row>
        <row r="64">
          <cell r="A64" t="str">
            <v>Impuesto Especial a las Bebidas Alcohólicas</v>
          </cell>
          <cell r="B64">
            <v>2850000</v>
          </cell>
        </row>
        <row r="65">
          <cell r="A65" t="str">
            <v>Impuesto sobre las Cervezas</v>
          </cell>
          <cell r="B65">
            <v>30000000</v>
          </cell>
        </row>
        <row r="66">
          <cell r="A66" t="str">
            <v>Impuesto Adicional sobre las Cervezas</v>
          </cell>
          <cell r="B66">
            <v>6500000</v>
          </cell>
        </row>
        <row r="67">
          <cell r="A67" t="str">
            <v>Impuesto sobre Alcohol para Envejecimiento de Licores</v>
          </cell>
          <cell r="B67">
            <v>13500000</v>
          </cell>
        </row>
        <row r="68">
          <cell r="A68" t="str">
            <v>Impuesto sobre Ron Ginebra y Licores Dulces</v>
          </cell>
          <cell r="B68">
            <v>1700000</v>
          </cell>
        </row>
        <row r="69">
          <cell r="A69" t="str">
            <v>Impuesto sobre Vinos</v>
          </cell>
          <cell r="B69">
            <v>120000</v>
          </cell>
        </row>
        <row r="70">
          <cell r="A70" t="str">
            <v>Impuesto Adicional sobre Vinos y Licores Dulces</v>
          </cell>
          <cell r="B70">
            <v>350000</v>
          </cell>
        </row>
        <row r="71">
          <cell r="A71" t="str">
            <v>8% Sobre Valor de Venta al por Mayor de la Producción de Alcohol de 95 Grados</v>
          </cell>
          <cell r="B71">
            <v>550000</v>
          </cell>
        </row>
        <row r="72">
          <cell r="A72" t="str">
            <v>Mercancías de Producción 7%</v>
          </cell>
          <cell r="B72">
            <v>0</v>
          </cell>
        </row>
        <row r="73">
          <cell r="A73" t="str">
            <v xml:space="preserve">Impuesto Adicional sobre Ron, Whisky y Ginebra </v>
          </cell>
          <cell r="B73">
            <v>0</v>
          </cell>
        </row>
        <row r="74">
          <cell r="A74" t="str">
            <v xml:space="preserve">Impuesto Adicional sobre Cervezas </v>
          </cell>
          <cell r="B74">
            <v>0</v>
          </cell>
        </row>
        <row r="75">
          <cell r="A75" t="str">
            <v>Impuesto Adicional sobre Cervezas Ley 39 Año 1988</v>
          </cell>
          <cell r="B75">
            <v>0</v>
          </cell>
        </row>
        <row r="76">
          <cell r="A76" t="str">
            <v>Impuesto Adicional sobre Cervezas Ley 39 Año 1989</v>
          </cell>
          <cell r="B76">
            <v>0</v>
          </cell>
        </row>
        <row r="78">
          <cell r="A78" t="str">
            <v>Impuestos sobre las Bebidas No Alcohólicas</v>
          </cell>
          <cell r="B78">
            <v>1900000</v>
          </cell>
        </row>
        <row r="79">
          <cell r="A79" t="str">
            <v>Impuesto sobre Bebidas Gaseosas</v>
          </cell>
          <cell r="B79">
            <v>1900000</v>
          </cell>
        </row>
        <row r="81">
          <cell r="A81" t="str">
            <v>Impuestos sobre Otros Bienes de Consumo</v>
          </cell>
          <cell r="B81">
            <v>66241676</v>
          </cell>
        </row>
        <row r="82">
          <cell r="A82" t="str">
            <v>Impuestos sobre los Fósforos</v>
          </cell>
          <cell r="B82">
            <v>1500000</v>
          </cell>
        </row>
        <row r="83">
          <cell r="A83" t="str">
            <v>Impuesto Estampilla Fósforos</v>
          </cell>
          <cell r="B83">
            <v>60000</v>
          </cell>
        </row>
        <row r="84">
          <cell r="A84" t="str">
            <v>Diferencial Azúcar Consumo Interno</v>
          </cell>
          <cell r="B84">
            <v>0</v>
          </cell>
        </row>
        <row r="85">
          <cell r="A85" t="str">
            <v>Impuesto Adicional Gasolina</v>
          </cell>
          <cell r="B85">
            <v>0</v>
          </cell>
        </row>
        <row r="86">
          <cell r="A86" t="str">
            <v>RD$ 0.01 sobre Cada Galón de Gasolina</v>
          </cell>
          <cell r="B86">
            <v>0</v>
          </cell>
        </row>
        <row r="87">
          <cell r="A87" t="str">
            <v>Diferencial Petróleo (Decreto 2600)</v>
          </cell>
          <cell r="B87">
            <v>0</v>
          </cell>
        </row>
        <row r="88">
          <cell r="A88" t="str">
            <v>Diferencial Petróleo (Decreto 3221)</v>
          </cell>
          <cell r="B88">
            <v>0</v>
          </cell>
        </row>
        <row r="89">
          <cell r="A89" t="str">
            <v>Retención Diferencial Gravamen sobre Combustibles</v>
          </cell>
          <cell r="B89">
            <v>0</v>
          </cell>
        </row>
        <row r="90">
          <cell r="A90" t="str">
            <v xml:space="preserve">Diferencial Petróleo </v>
          </cell>
          <cell r="B90">
            <v>16000000</v>
          </cell>
        </row>
        <row r="91">
          <cell r="A91" t="str">
            <v>Diferencial Gasolina</v>
          </cell>
          <cell r="B91">
            <v>48681676</v>
          </cell>
        </row>
        <row r="92">
          <cell r="A92" t="str">
            <v xml:space="preserve">Diferencial sobre Fuel Oil </v>
          </cell>
          <cell r="B92">
            <v>0</v>
          </cell>
        </row>
        <row r="93">
          <cell r="A93" t="str">
            <v>Diferencial Gas Propano</v>
          </cell>
          <cell r="B93">
            <v>0</v>
          </cell>
        </row>
        <row r="94">
          <cell r="A94" t="str">
            <v>Diferencial Avtur</v>
          </cell>
          <cell r="B94">
            <v>0</v>
          </cell>
        </row>
        <row r="95">
          <cell r="A95" t="str">
            <v>Diferencial de Aceite Crudo Desgomado</v>
          </cell>
          <cell r="B95">
            <v>0</v>
          </cell>
        </row>
        <row r="97">
          <cell r="A97" t="str">
            <v>Impuestos sobre Combustibles y Lubricantes</v>
          </cell>
          <cell r="B97">
            <v>0</v>
          </cell>
        </row>
        <row r="98">
          <cell r="A98" t="str">
            <v>Impuesto sobre el Consumo de Petróleo y sus Derivados</v>
          </cell>
          <cell r="B98">
            <v>0</v>
          </cell>
        </row>
        <row r="100">
          <cell r="A100" t="str">
            <v>Impuestos sobre Otros Bienes de Producción o de Uso Alternativo</v>
          </cell>
          <cell r="B100">
            <v>1385000</v>
          </cell>
        </row>
        <row r="101">
          <cell r="A101" t="str">
            <v>Impuesto sobre Consumo de Alcoholes para Industrialización</v>
          </cell>
          <cell r="B101">
            <v>1200000</v>
          </cell>
        </row>
        <row r="102">
          <cell r="A102" t="str">
            <v>Impuestos a los Alcoholes y Bay Rum</v>
          </cell>
          <cell r="B102">
            <v>185000</v>
          </cell>
        </row>
        <row r="104">
          <cell r="A104" t="str">
            <v>Impuestos a las Transferencias de Bienes Industrializados</v>
          </cell>
          <cell r="B104">
            <v>0</v>
          </cell>
        </row>
        <row r="105">
          <cell r="A105" t="str">
            <v xml:space="preserve">Impuestos a las Transferencias de Bienes Industrializados </v>
          </cell>
          <cell r="B105">
            <v>0</v>
          </cell>
          <cell r="C105">
            <v>0</v>
          </cell>
          <cell r="D105">
            <v>0</v>
          </cell>
        </row>
        <row r="106">
          <cell r="A106" t="str">
            <v>Impuestos Internos Especiales sobre los Servicios</v>
          </cell>
          <cell r="B106">
            <v>23493000</v>
          </cell>
          <cell r="C106">
            <v>0</v>
          </cell>
          <cell r="D106">
            <v>22093000</v>
          </cell>
        </row>
        <row r="108">
          <cell r="A108" t="str">
            <v>Impuestos sobre Transportes</v>
          </cell>
          <cell r="B108">
            <v>9300000</v>
          </cell>
          <cell r="C108">
            <v>0</v>
          </cell>
          <cell r="D108">
            <v>7900000</v>
          </cell>
        </row>
        <row r="109">
          <cell r="A109" t="str">
            <v>Impuestos sobre la Venta de Pasajes al Exterior</v>
          </cell>
          <cell r="B109">
            <v>7400000</v>
          </cell>
          <cell r="C109">
            <v>0</v>
          </cell>
          <cell r="D109">
            <v>7400000</v>
          </cell>
        </row>
        <row r="110">
          <cell r="A110" t="str">
            <v>Impuesto Adicional sobre la Venta de Pasajes al Exterior</v>
          </cell>
          <cell r="B110">
            <v>250000</v>
          </cell>
          <cell r="C110">
            <v>0</v>
          </cell>
          <cell r="D110">
            <v>250000</v>
          </cell>
        </row>
        <row r="111">
          <cell r="A111" t="str">
            <v>Impuesto Adicional sobre Pasajes Aéreos y Marítimos al Exterior</v>
          </cell>
          <cell r="B111">
            <v>250000</v>
          </cell>
          <cell r="C111">
            <v>0</v>
          </cell>
          <cell r="D111">
            <v>250000</v>
          </cell>
        </row>
        <row r="112">
          <cell r="A112" t="str">
            <v>40% sobre el Impuesto a Salida de Pasajeros al Exterior (Decreto 791)</v>
          </cell>
          <cell r="B112">
            <v>1400000</v>
          </cell>
          <cell r="C112">
            <v>0</v>
          </cell>
          <cell r="D112">
            <v>0</v>
          </cell>
        </row>
        <row r="113">
          <cell r="A113" t="str">
            <v>Venta de Servicios Comisión Aeroportuaria</v>
          </cell>
          <cell r="B113">
            <v>0</v>
          </cell>
          <cell r="C113">
            <v>0</v>
          </cell>
          <cell r="D113">
            <v>0</v>
          </cell>
        </row>
        <row r="114">
          <cell r="A114" t="str">
            <v>Impuesto a Salida de Pasajeros al Exterior Regulación Fronteriza</v>
          </cell>
          <cell r="B114">
            <v>0</v>
          </cell>
          <cell r="C114">
            <v>0</v>
          </cell>
          <cell r="D114">
            <v>0</v>
          </cell>
        </row>
        <row r="116">
          <cell r="A116" t="str">
            <v>Impuestos sobre las Comunicaciones</v>
          </cell>
          <cell r="B116">
            <v>8022000</v>
          </cell>
          <cell r="C116">
            <v>0</v>
          </cell>
          <cell r="D116">
            <v>8022000</v>
          </cell>
        </row>
        <row r="117">
          <cell r="A117" t="str">
            <v>Impuesto sobre las Recaudaciones de la Compañía de Teléfonos</v>
          </cell>
          <cell r="B117">
            <v>5000000</v>
          </cell>
          <cell r="C117">
            <v>0</v>
          </cell>
          <cell r="D117">
            <v>5000000</v>
          </cell>
        </row>
        <row r="118">
          <cell r="A118" t="str">
            <v>Impuestos a las Llamadas a Larga Distancia</v>
          </cell>
          <cell r="B118">
            <v>26000</v>
          </cell>
          <cell r="C118">
            <v>0</v>
          </cell>
          <cell r="D118">
            <v>26000</v>
          </cell>
        </row>
        <row r="119">
          <cell r="A119" t="str">
            <v>Impuesto Adicional a las Llamadas a Larga Distancia</v>
          </cell>
          <cell r="B119">
            <v>2200000</v>
          </cell>
          <cell r="C119">
            <v>0</v>
          </cell>
          <cell r="D119">
            <v>2200000</v>
          </cell>
        </row>
        <row r="120">
          <cell r="A120" t="str">
            <v>Impuesto sobre Mensajes Escritos al Exterior</v>
          </cell>
          <cell r="B120">
            <v>280000</v>
          </cell>
          <cell r="C120">
            <v>0</v>
          </cell>
          <cell r="D120">
            <v>280000</v>
          </cell>
        </row>
        <row r="121">
          <cell r="A121" t="str">
            <v>Impuesto a las Estaciones Radioeléctricas</v>
          </cell>
          <cell r="B121">
            <v>350000</v>
          </cell>
          <cell r="C121">
            <v>0</v>
          </cell>
          <cell r="D121">
            <v>350000</v>
          </cell>
        </row>
        <row r="122">
          <cell r="A122" t="str">
            <v>Sellos Semipostales para Hospital Antituberculoso</v>
          </cell>
          <cell r="B122">
            <v>14000</v>
          </cell>
          <cell r="C122">
            <v>0</v>
          </cell>
          <cell r="D122">
            <v>14000</v>
          </cell>
        </row>
        <row r="123">
          <cell r="A123" t="str">
            <v>Sellos Semipostales para Protección de la Infancia</v>
          </cell>
          <cell r="B123">
            <v>15000</v>
          </cell>
          <cell r="C123">
            <v>0</v>
          </cell>
          <cell r="D123">
            <v>15000</v>
          </cell>
        </row>
        <row r="124">
          <cell r="A124" t="str">
            <v>Sellos Semipostales para Liga Dominicana Contra el Cáncer</v>
          </cell>
          <cell r="B124">
            <v>12000</v>
          </cell>
          <cell r="C124">
            <v>0</v>
          </cell>
          <cell r="D124">
            <v>12000</v>
          </cell>
        </row>
        <row r="125">
          <cell r="A125" t="str">
            <v>Sellos Semipostales para la Escuela Postal y Telegráfica</v>
          </cell>
          <cell r="B125">
            <v>110000</v>
          </cell>
          <cell r="C125">
            <v>0</v>
          </cell>
          <cell r="D125">
            <v>110000</v>
          </cell>
        </row>
        <row r="126">
          <cell r="A126" t="str">
            <v>Sellos Semipostales para Rehabilitación de Inválidos</v>
          </cell>
          <cell r="B126">
            <v>15000</v>
          </cell>
          <cell r="C126">
            <v>0</v>
          </cell>
          <cell r="D126">
            <v>15000</v>
          </cell>
        </row>
        <row r="127">
          <cell r="A127" t="str">
            <v>Sellos Patronato Lucha Contra la Diabetes</v>
          </cell>
          <cell r="B127">
            <v>0</v>
          </cell>
          <cell r="C127">
            <v>0</v>
          </cell>
          <cell r="D127">
            <v>0</v>
          </cell>
        </row>
        <row r="128">
          <cell r="A128" t="str">
            <v>Sellos Semipostales para la Cruz Roja Dominicana</v>
          </cell>
          <cell r="B128">
            <v>0</v>
          </cell>
          <cell r="C128">
            <v>0</v>
          </cell>
          <cell r="D128">
            <v>0</v>
          </cell>
        </row>
        <row r="129">
          <cell r="A129" t="str">
            <v xml:space="preserve">Sellos Especiales sobre Sentencia de Divorcio </v>
          </cell>
          <cell r="B129">
            <v>0</v>
          </cell>
          <cell r="C129">
            <v>0</v>
          </cell>
          <cell r="D129">
            <v>0</v>
          </cell>
        </row>
        <row r="130">
          <cell r="A130" t="str">
            <v xml:space="preserve">Ventas de Sellos Colegio de Abogados </v>
          </cell>
          <cell r="B130">
            <v>0</v>
          </cell>
          <cell r="C130">
            <v>0</v>
          </cell>
          <cell r="D130">
            <v>0</v>
          </cell>
        </row>
        <row r="131">
          <cell r="A131" t="str">
            <v>Impuestos sobre Prestaciones de los Servicios Telefónicos</v>
          </cell>
          <cell r="B131">
            <v>0</v>
          </cell>
          <cell r="C131">
            <v>0</v>
          </cell>
          <cell r="D131">
            <v>0</v>
          </cell>
        </row>
        <row r="132">
          <cell r="A132" t="str">
            <v>Sellos Semipostales para XII Juegos Deportivos</v>
          </cell>
          <cell r="B132">
            <v>0</v>
          </cell>
          <cell r="C132">
            <v>0</v>
          </cell>
          <cell r="D132">
            <v>0</v>
          </cell>
        </row>
        <row r="134">
          <cell r="A134" t="str">
            <v>Impuestos sobre Otros Servicios</v>
          </cell>
          <cell r="B134">
            <v>6171000</v>
          </cell>
          <cell r="C134">
            <v>0</v>
          </cell>
          <cell r="D134">
            <v>6171000</v>
          </cell>
        </row>
        <row r="135">
          <cell r="A135" t="str">
            <v>Impuestos sobre Ventas de Boletos en Espectáculos Públicos</v>
          </cell>
          <cell r="B135">
            <v>1400000</v>
          </cell>
          <cell r="C135">
            <v>0</v>
          </cell>
          <cell r="D135">
            <v>1400000</v>
          </cell>
        </row>
        <row r="136">
          <cell r="A136" t="str">
            <v>Impuestos sobre Ventas de Boletos en Espectáculos Deportivos</v>
          </cell>
          <cell r="B136">
            <v>8000</v>
          </cell>
          <cell r="C136">
            <v>0</v>
          </cell>
          <cell r="D136">
            <v>8000</v>
          </cell>
        </row>
        <row r="137">
          <cell r="A137" t="str">
            <v>Impuestos sobre el Valor de las Habitaciones de Hoteles</v>
          </cell>
          <cell r="B137">
            <v>560000</v>
          </cell>
          <cell r="C137">
            <v>0</v>
          </cell>
          <cell r="D137">
            <v>560000</v>
          </cell>
        </row>
        <row r="138">
          <cell r="A138" t="str">
            <v>Impuestos sobre el 27% de las Recaudaciones de la Comisión Hípica Nacional</v>
          </cell>
          <cell r="B138">
            <v>160000</v>
          </cell>
          <cell r="C138">
            <v>0</v>
          </cell>
          <cell r="D138">
            <v>160000</v>
          </cell>
        </row>
        <row r="139">
          <cell r="A139" t="str">
            <v>Impuestos sobre el Total de las Apuestas en el Hipódromo</v>
          </cell>
          <cell r="B139">
            <v>360000</v>
          </cell>
          <cell r="C139">
            <v>0</v>
          </cell>
          <cell r="D139">
            <v>360000</v>
          </cell>
        </row>
        <row r="140">
          <cell r="A140" t="str">
            <v>Adicional al Impuesto sobre el Total de las Apuestas en el Hipódromo</v>
          </cell>
          <cell r="B140">
            <v>180000</v>
          </cell>
          <cell r="C140">
            <v>0</v>
          </cell>
          <cell r="D140">
            <v>180000</v>
          </cell>
        </row>
        <row r="141">
          <cell r="A141" t="str">
            <v>Impuestos sobre Premios de Pólizas de las Compañías de Seguros</v>
          </cell>
          <cell r="B141">
            <v>3500000</v>
          </cell>
          <cell r="C141">
            <v>0</v>
          </cell>
          <cell r="D141">
            <v>3500000</v>
          </cell>
        </row>
        <row r="142">
          <cell r="A142" t="str">
            <v>Impuestos a las Primas sobre Constitución de Fianzas y Consignación de Valores</v>
          </cell>
          <cell r="B142">
            <v>3000</v>
          </cell>
          <cell r="C142">
            <v>0</v>
          </cell>
          <cell r="D142">
            <v>3000</v>
          </cell>
        </row>
        <row r="143">
          <cell r="A143" t="str">
            <v>Impuesto para Negociación en el Ramo de Seguros</v>
          </cell>
          <cell r="B143">
            <v>0</v>
          </cell>
          <cell r="C143">
            <v>0</v>
          </cell>
          <cell r="D143">
            <v>0</v>
          </cell>
        </row>
        <row r="144">
          <cell r="A144" t="str">
            <v>Préstamo de Menor Cuantía</v>
          </cell>
          <cell r="B144">
            <v>0</v>
          </cell>
          <cell r="C144">
            <v>0</v>
          </cell>
          <cell r="D144">
            <v>0</v>
          </cell>
        </row>
        <row r="145">
          <cell r="A145" t="str">
            <v>Venta Boletos 0.25 sobre Palcos Estadios Deportivos</v>
          </cell>
          <cell r="B145">
            <v>0</v>
          </cell>
          <cell r="C145">
            <v>0</v>
          </cell>
          <cell r="D145">
            <v>0</v>
          </cell>
        </row>
        <row r="146">
          <cell r="A146" t="str">
            <v>Venta Boletos 0.10 sobre Preferencias Estadios Deportivos</v>
          </cell>
          <cell r="B146">
            <v>0</v>
          </cell>
          <cell r="C146">
            <v>0</v>
          </cell>
          <cell r="D146">
            <v>0</v>
          </cell>
        </row>
        <row r="147">
          <cell r="A147" t="str">
            <v xml:space="preserve">Impuesto a las Prestación de Servicio de Hoteles, Moteles, Cables, Telex y Televisión por Cable o Circuito Cerrado </v>
          </cell>
          <cell r="B147">
            <v>0</v>
          </cell>
          <cell r="C147">
            <v>0</v>
          </cell>
          <cell r="D147">
            <v>0</v>
          </cell>
        </row>
        <row r="150">
          <cell r="A150" t="str">
            <v>Impuestos sobre el Comercio Exterior</v>
          </cell>
          <cell r="B150">
            <v>411888324</v>
          </cell>
          <cell r="C150">
            <v>406900324</v>
          </cell>
          <cell r="D150">
            <v>4788000</v>
          </cell>
        </row>
        <row r="152">
          <cell r="A152" t="str">
            <v>Impuestos sobre las Importaciones</v>
          </cell>
          <cell r="B152">
            <v>259978000</v>
          </cell>
          <cell r="C152">
            <v>254990000</v>
          </cell>
          <cell r="D152">
            <v>4788000</v>
          </cell>
        </row>
        <row r="154">
          <cell r="A154" t="str">
            <v>Impuestos Arancelarios</v>
          </cell>
          <cell r="B154">
            <v>77500000</v>
          </cell>
          <cell r="C154">
            <v>77500000</v>
          </cell>
          <cell r="D154">
            <v>0</v>
          </cell>
        </row>
        <row r="155">
          <cell r="A155" t="str">
            <v>Arancel de Aduanas</v>
          </cell>
          <cell r="B155">
            <v>77500000</v>
          </cell>
          <cell r="C155">
            <v>77500000</v>
          </cell>
          <cell r="D155">
            <v>0</v>
          </cell>
        </row>
        <row r="156">
          <cell r="A156" t="str">
            <v>20% del Cambio Comisión de Aduanas</v>
          </cell>
          <cell r="B156">
            <v>0</v>
          </cell>
          <cell r="C156">
            <v>0</v>
          </cell>
          <cell r="D156">
            <v>0</v>
          </cell>
        </row>
        <row r="159">
          <cell r="A159" t="str">
            <v>Impuestos Complementarios y Adicionales</v>
          </cell>
          <cell r="B159">
            <v>182478000</v>
          </cell>
          <cell r="C159">
            <v>177490000</v>
          </cell>
          <cell r="D159">
            <v>4788000</v>
          </cell>
        </row>
        <row r="160">
          <cell r="A160" t="str">
            <v>Impuestos Unificados</v>
          </cell>
          <cell r="B160">
            <v>94000000</v>
          </cell>
          <cell r="C160">
            <v>94000000</v>
          </cell>
          <cell r="D160">
            <v>0</v>
          </cell>
        </row>
        <row r="161">
          <cell r="A161" t="str">
            <v>Impuestos Ad-Valorem</v>
          </cell>
          <cell r="B161">
            <v>32700000</v>
          </cell>
          <cell r="C161">
            <v>32700000</v>
          </cell>
          <cell r="D161">
            <v>0</v>
          </cell>
        </row>
        <row r="162">
          <cell r="A162" t="str">
            <v>Impuesto Adicional sobre las Importaciones</v>
          </cell>
          <cell r="B162">
            <v>7700000</v>
          </cell>
          <cell r="C162">
            <v>7700000</v>
          </cell>
          <cell r="D162">
            <v>0</v>
          </cell>
        </row>
        <row r="163">
          <cell r="A163" t="str">
            <v>Impuestos sobre Mercancías Liberadas y Exoneradas</v>
          </cell>
          <cell r="B163">
            <v>28000000</v>
          </cell>
          <cell r="C163">
            <v>28000000</v>
          </cell>
          <cell r="D163">
            <v>0</v>
          </cell>
        </row>
        <row r="164">
          <cell r="A164" t="str">
            <v xml:space="preserve">Impuesto Único Diesel Oil </v>
          </cell>
          <cell r="B164">
            <v>0</v>
          </cell>
          <cell r="C164">
            <v>0</v>
          </cell>
          <cell r="D164">
            <v>0</v>
          </cell>
        </row>
        <row r="165">
          <cell r="A165" t="str">
            <v>Impuesto Adicional Gasolina</v>
          </cell>
          <cell r="B165">
            <v>0</v>
          </cell>
          <cell r="C165">
            <v>0</v>
          </cell>
          <cell r="D165">
            <v>0</v>
          </cell>
        </row>
        <row r="166">
          <cell r="A166" t="str">
            <v>Impuesto Adicional Gasolina y Diesel Oil</v>
          </cell>
          <cell r="B166">
            <v>0</v>
          </cell>
          <cell r="C166">
            <v>0</v>
          </cell>
          <cell r="D166">
            <v>0</v>
          </cell>
        </row>
        <row r="167">
          <cell r="A167" t="str">
            <v>Impuesto Único Ad-Valorem sobre Maquinarias Industriales</v>
          </cell>
          <cell r="B167">
            <v>4500000</v>
          </cell>
          <cell r="C167">
            <v>4500000</v>
          </cell>
          <cell r="D167">
            <v>0</v>
          </cell>
        </row>
        <row r="168">
          <cell r="A168" t="str">
            <v>Impuesto Único Ad-Valorem sobre Maquinarias y Equipos Agrícolas y Otros</v>
          </cell>
          <cell r="B168">
            <v>20000</v>
          </cell>
          <cell r="C168">
            <v>20000</v>
          </cell>
          <cell r="D168">
            <v>0</v>
          </cell>
        </row>
        <row r="169">
          <cell r="A169" t="str">
            <v>Impuestos sobre Productos Lácteos</v>
          </cell>
          <cell r="B169">
            <v>30000</v>
          </cell>
          <cell r="C169">
            <v>30000</v>
          </cell>
          <cell r="D169">
            <v>0</v>
          </cell>
        </row>
        <row r="170">
          <cell r="A170" t="str">
            <v>Impuestos sobre Madera Importada</v>
          </cell>
          <cell r="B170">
            <v>2500000</v>
          </cell>
          <cell r="C170">
            <v>0</v>
          </cell>
          <cell r="D170">
            <v>2500000</v>
          </cell>
        </row>
        <row r="171">
          <cell r="A171" t="str">
            <v>Impuesto Adicional sobre Varias Mercancías y Servicios (12%)</v>
          </cell>
          <cell r="B171">
            <v>2200000</v>
          </cell>
          <cell r="C171">
            <v>0</v>
          </cell>
          <cell r="D171">
            <v>2000000</v>
          </cell>
        </row>
        <row r="172">
          <cell r="A172" t="str">
            <v>Impuesto Único Ad-Valorem sobre Ciertos Alimentos</v>
          </cell>
          <cell r="B172">
            <v>4600000</v>
          </cell>
          <cell r="C172">
            <v>4600000</v>
          </cell>
          <cell r="D172">
            <v>0</v>
          </cell>
        </row>
        <row r="173">
          <cell r="A173" t="str">
            <v>Impuesto (Sellos) sobre Manifiestos de Importación</v>
          </cell>
          <cell r="B173">
            <v>55000</v>
          </cell>
          <cell r="C173">
            <v>0</v>
          </cell>
          <cell r="D173">
            <v>55000</v>
          </cell>
        </row>
        <row r="174">
          <cell r="A174" t="str">
            <v>Impuestos (Estampillas) sobre Bebidas Alcohólicas Importadas</v>
          </cell>
          <cell r="B174">
            <v>3000</v>
          </cell>
          <cell r="C174">
            <v>0</v>
          </cell>
          <cell r="D174">
            <v>3000</v>
          </cell>
        </row>
        <row r="175">
          <cell r="A175" t="str">
            <v>Impuesto Adicional sobre Bedidas Alcohólicas</v>
          </cell>
          <cell r="B175">
            <v>230000</v>
          </cell>
          <cell r="C175">
            <v>0</v>
          </cell>
          <cell r="D175">
            <v>230000</v>
          </cell>
        </row>
        <row r="176">
          <cell r="A176" t="str">
            <v>Remanentes Liquidación de Fianzas</v>
          </cell>
          <cell r="B176">
            <v>5500000</v>
          </cell>
          <cell r="C176">
            <v>5500000</v>
          </cell>
          <cell r="D176">
            <v>0</v>
          </cell>
        </row>
        <row r="177">
          <cell r="A177" t="str">
            <v>Impuestos sobre Descarga de Mercancías</v>
          </cell>
          <cell r="B177">
            <v>70000</v>
          </cell>
          <cell r="C177">
            <v>70000</v>
          </cell>
          <cell r="D177">
            <v>0</v>
          </cell>
        </row>
        <row r="178">
          <cell r="A178" t="str">
            <v>Impuestos de Almacenaje de Mercancías</v>
          </cell>
          <cell r="B178">
            <v>120000</v>
          </cell>
          <cell r="C178">
            <v>120000</v>
          </cell>
          <cell r="D178">
            <v>0</v>
          </cell>
        </row>
        <row r="179">
          <cell r="A179" t="str">
            <v>Impuesto sobre Tejido de Algodón Importado</v>
          </cell>
          <cell r="B179">
            <v>250000</v>
          </cell>
          <cell r="C179">
            <v>250000</v>
          </cell>
          <cell r="D179">
            <v>0</v>
          </cell>
        </row>
        <row r="180">
          <cell r="A180" t="str">
            <v>Impuestos Adicionales 10% sobre Mercancías Importadas (Ley 48)</v>
          </cell>
          <cell r="B180">
            <v>0</v>
          </cell>
          <cell r="C180">
            <v>0</v>
          </cell>
          <cell r="D180">
            <v>0</v>
          </cell>
        </row>
        <row r="181">
          <cell r="A181" t="str">
            <v>Impuestos 2% sobre Artículos Suntuarios (Decreto 340)</v>
          </cell>
          <cell r="B181">
            <v>0</v>
          </cell>
          <cell r="C181">
            <v>0</v>
          </cell>
          <cell r="D181">
            <v>0</v>
          </cell>
        </row>
        <row r="182">
          <cell r="A182" t="str">
            <v>Impuestos sobre Productos Medicinales para la Higiene Bucal (Ley 553)</v>
          </cell>
          <cell r="B182">
            <v>0</v>
          </cell>
          <cell r="C182">
            <v>0</v>
          </cell>
          <cell r="D182">
            <v>0</v>
          </cell>
        </row>
        <row r="183">
          <cell r="A183" t="str">
            <v>Impuesto Adicional del 10% Ad-Valorem de las Mercancías Importada</v>
          </cell>
          <cell r="B183">
            <v>0</v>
          </cell>
          <cell r="C183">
            <v>0</v>
          </cell>
          <cell r="D183">
            <v>0</v>
          </cell>
        </row>
        <row r="184">
          <cell r="A184" t="str">
            <v>Impuesto a la Transfencia de Bienes Industrializados ITBIS Ley 74 (Importación)</v>
          </cell>
          <cell r="B184">
            <v>0</v>
          </cell>
          <cell r="C184">
            <v>0</v>
          </cell>
          <cell r="D184">
            <v>0</v>
          </cell>
        </row>
        <row r="185">
          <cell r="A185" t="str">
            <v>Impuesto sobre Algodón Importado</v>
          </cell>
          <cell r="B185">
            <v>0</v>
          </cell>
          <cell r="C185">
            <v>0</v>
          </cell>
          <cell r="D185">
            <v>0</v>
          </cell>
        </row>
        <row r="187">
          <cell r="A187" t="str">
            <v>Impuestos sobre las Exportaciones</v>
          </cell>
          <cell r="B187">
            <v>151910324</v>
          </cell>
          <cell r="C187">
            <v>151910324</v>
          </cell>
          <cell r="D187">
            <v>0</v>
          </cell>
        </row>
        <row r="188">
          <cell r="A188" t="str">
            <v>Impuestos sobre Azúcares y Mieles</v>
          </cell>
          <cell r="B188">
            <v>144691672</v>
          </cell>
          <cell r="C188">
            <v>144691672</v>
          </cell>
          <cell r="D188">
            <v>0</v>
          </cell>
        </row>
        <row r="189">
          <cell r="A189" t="str">
            <v>Impuestos sobre el Azúcar, Mercado Americano por Déficit de Otros Países</v>
          </cell>
          <cell r="B189">
            <v>0</v>
          </cell>
          <cell r="C189">
            <v>0</v>
          </cell>
          <cell r="D189">
            <v>0</v>
          </cell>
        </row>
        <row r="190">
          <cell r="A190" t="str">
            <v>Impuestos sobre el Azúcar, Mercado Americano a Cargo Cuota Inicial</v>
          </cell>
          <cell r="B190">
            <v>0</v>
          </cell>
          <cell r="C190">
            <v>0</v>
          </cell>
          <cell r="D190">
            <v>0</v>
          </cell>
        </row>
        <row r="191">
          <cell r="A191" t="str">
            <v>Impuesto sobre los Guineos</v>
          </cell>
          <cell r="B191">
            <v>0</v>
          </cell>
          <cell r="C191">
            <v>0</v>
          </cell>
          <cell r="D191">
            <v>0</v>
          </cell>
        </row>
        <row r="192">
          <cell r="A192" t="str">
            <v>Impuestos sobre las Exportaciones (6/8 del 1%)</v>
          </cell>
          <cell r="B192">
            <v>6000</v>
          </cell>
          <cell r="C192">
            <v>6000</v>
          </cell>
          <cell r="D192">
            <v>0</v>
          </cell>
        </row>
        <row r="193">
          <cell r="A193" t="str">
            <v>Impuesto sobre Documentos de Aduanas</v>
          </cell>
          <cell r="B193">
            <v>14000</v>
          </cell>
          <cell r="C193">
            <v>14000</v>
          </cell>
          <cell r="D193">
            <v>0</v>
          </cell>
        </row>
        <row r="194">
          <cell r="A194" t="str">
            <v>Patentes de Exportación</v>
          </cell>
          <cell r="B194">
            <v>13000</v>
          </cell>
          <cell r="C194">
            <v>13000</v>
          </cell>
          <cell r="D194">
            <v>0</v>
          </cell>
        </row>
        <row r="195">
          <cell r="A195" t="str">
            <v>Adicional sobre Patentes de Exportación</v>
          </cell>
          <cell r="B195">
            <v>0</v>
          </cell>
          <cell r="C195">
            <v>0</v>
          </cell>
          <cell r="D195">
            <v>0</v>
          </cell>
        </row>
        <row r="196">
          <cell r="A196" t="str">
            <v>Impuesto sobre Ventas en Tiendas de las Zonas Francas</v>
          </cell>
          <cell r="B196">
            <v>600000</v>
          </cell>
          <cell r="C196">
            <v>600000</v>
          </cell>
          <cell r="D196">
            <v>0</v>
          </cell>
        </row>
        <row r="197">
          <cell r="A197" t="str">
            <v>Remanentes de Liquidación de Fianzas</v>
          </cell>
          <cell r="B197">
            <v>200000</v>
          </cell>
          <cell r="C197">
            <v>200000</v>
          </cell>
          <cell r="D197">
            <v>0</v>
          </cell>
        </row>
        <row r="198">
          <cell r="A198" t="str">
            <v>Impuestos sobre Beneficios Extraordinarios de la Exportación de Carne de Resolución Deshuesada</v>
          </cell>
          <cell r="B198">
            <v>50000</v>
          </cell>
          <cell r="C198">
            <v>50000</v>
          </cell>
          <cell r="D198">
            <v>0</v>
          </cell>
        </row>
        <row r="199">
          <cell r="A199" t="str">
            <v>Impuesto sobre Carga de Mercancías</v>
          </cell>
          <cell r="B199">
            <v>115000</v>
          </cell>
          <cell r="C199">
            <v>115000</v>
          </cell>
          <cell r="D199">
            <v>0</v>
          </cell>
        </row>
        <row r="200">
          <cell r="A200" t="str">
            <v>Impuestos sobre Beneficios Extraordinarios Exportación de Azúcares y Mieles</v>
          </cell>
          <cell r="B200">
            <v>0</v>
          </cell>
          <cell r="C200">
            <v>0</v>
          </cell>
          <cell r="D200">
            <v>0</v>
          </cell>
        </row>
        <row r="201">
          <cell r="A201" t="str">
            <v>Impuesto Adicional sobre Varias Mercancías y Servicios</v>
          </cell>
          <cell r="B201">
            <v>50000</v>
          </cell>
          <cell r="C201">
            <v>50000</v>
          </cell>
          <cell r="D201">
            <v>0</v>
          </cell>
        </row>
        <row r="202">
          <cell r="A202" t="str">
            <v>Impuestos sobre Ingresos Extraordinarios de Café y Cacao</v>
          </cell>
          <cell r="B202">
            <v>3670650</v>
          </cell>
          <cell r="C202">
            <v>3670650</v>
          </cell>
          <cell r="D202">
            <v>0</v>
          </cell>
        </row>
        <row r="203">
          <cell r="A203" t="str">
            <v>Impuestos Ad-Valorem Según Decreto No. 1621</v>
          </cell>
          <cell r="B203">
            <v>0</v>
          </cell>
          <cell r="C203">
            <v>0</v>
          </cell>
          <cell r="D203">
            <v>0</v>
          </cell>
        </row>
        <row r="204">
          <cell r="A204" t="str">
            <v>Impuestos sobre Ingresos Excesivos de la Exportación de Cacao</v>
          </cell>
          <cell r="B204">
            <v>2500002</v>
          </cell>
          <cell r="C204">
            <v>2500002</v>
          </cell>
          <cell r="D204">
            <v>0</v>
          </cell>
        </row>
        <row r="206">
          <cell r="A206" t="str">
            <v>Otros Impuestos</v>
          </cell>
          <cell r="B206">
            <v>16700000</v>
          </cell>
          <cell r="C206">
            <v>0</v>
          </cell>
          <cell r="D206">
            <v>16100000</v>
          </cell>
        </row>
        <row r="207">
          <cell r="A207" t="str">
            <v>Patentes de Industria y Comercio</v>
          </cell>
          <cell r="B207">
            <v>5100000</v>
          </cell>
          <cell r="C207">
            <v>0</v>
          </cell>
          <cell r="D207">
            <v>5100000</v>
          </cell>
        </row>
        <row r="208">
          <cell r="A208" t="str">
            <v>Duplicados de Patentes</v>
          </cell>
          <cell r="B208">
            <v>0</v>
          </cell>
          <cell r="C208">
            <v>0</v>
          </cell>
          <cell r="D208">
            <v>0</v>
          </cell>
        </row>
        <row r="209">
          <cell r="A209" t="str">
            <v>Pago de Peajes</v>
          </cell>
          <cell r="B209">
            <v>2500000</v>
          </cell>
          <cell r="C209">
            <v>0</v>
          </cell>
          <cell r="D209">
            <v>2500000</v>
          </cell>
        </row>
        <row r="210">
          <cell r="A210" t="str">
            <v>Impuestos sobre la Tramitación de Documentos</v>
          </cell>
          <cell r="B210">
            <v>7000000</v>
          </cell>
          <cell r="C210">
            <v>0</v>
          </cell>
          <cell r="D210">
            <v>7000000</v>
          </cell>
        </row>
        <row r="211">
          <cell r="A211" t="str">
            <v>Impuestos sobre Ventas Condicionales de Muebles</v>
          </cell>
          <cell r="B211">
            <v>1500000</v>
          </cell>
          <cell r="C211">
            <v>0</v>
          </cell>
          <cell r="D211">
            <v>1500000</v>
          </cell>
        </row>
        <row r="212">
          <cell r="A212" t="str">
            <v>Misceláneos Varias Leyes</v>
          </cell>
          <cell r="B212">
            <v>600000</v>
          </cell>
          <cell r="C212">
            <v>0</v>
          </cell>
          <cell r="D212">
            <v>0</v>
          </cell>
        </row>
        <row r="214">
          <cell r="A214" t="str">
            <v>Tasas</v>
          </cell>
          <cell r="B214">
            <v>19244400</v>
          </cell>
          <cell r="C214">
            <v>3338000</v>
          </cell>
          <cell r="D214">
            <v>13831400</v>
          </cell>
        </row>
        <row r="215">
          <cell r="A215" t="str">
            <v/>
          </cell>
          <cell r="B215">
            <v>0</v>
          </cell>
          <cell r="C215">
            <v>0</v>
          </cell>
          <cell r="D215">
            <v>0</v>
          </cell>
        </row>
        <row r="216">
          <cell r="A216" t="str">
            <v>Tasas de Comunicaciones</v>
          </cell>
          <cell r="B216">
            <v>2073000</v>
          </cell>
          <cell r="C216">
            <v>0</v>
          </cell>
          <cell r="D216">
            <v>2073000</v>
          </cell>
        </row>
        <row r="217">
          <cell r="A217" t="str">
            <v>Sellos de Correos</v>
          </cell>
          <cell r="B217">
            <v>900000</v>
          </cell>
          <cell r="C217">
            <v>0</v>
          </cell>
          <cell r="D217">
            <v>900000</v>
          </cell>
        </row>
        <row r="218">
          <cell r="A218" t="str">
            <v>Entrega y Almacenaje de Encomiendas Postales</v>
          </cell>
          <cell r="B218">
            <v>8000</v>
          </cell>
          <cell r="C218">
            <v>0</v>
          </cell>
          <cell r="D218">
            <v>8000</v>
          </cell>
        </row>
        <row r="219">
          <cell r="A219" t="str">
            <v>Sellos Postales Aéreos al Exterior</v>
          </cell>
          <cell r="B219">
            <v>680000</v>
          </cell>
          <cell r="C219">
            <v>0</v>
          </cell>
          <cell r="D219">
            <v>680000</v>
          </cell>
        </row>
        <row r="220">
          <cell r="A220" t="str">
            <v>Intercambio de Bultos Postales</v>
          </cell>
          <cell r="B220">
            <v>100000</v>
          </cell>
          <cell r="C220">
            <v>0</v>
          </cell>
          <cell r="D220">
            <v>100000</v>
          </cell>
        </row>
        <row r="221">
          <cell r="A221" t="str">
            <v>Apartado de Correos</v>
          </cell>
          <cell r="B221">
            <v>70000</v>
          </cell>
          <cell r="C221">
            <v>0</v>
          </cell>
          <cell r="D221">
            <v>70000</v>
          </cell>
        </row>
        <row r="222">
          <cell r="A222" t="str">
            <v>Primas sobre Valores Declarados</v>
          </cell>
          <cell r="B222">
            <v>55000</v>
          </cell>
          <cell r="C222">
            <v>0</v>
          </cell>
          <cell r="D222">
            <v>55000</v>
          </cell>
        </row>
        <row r="223">
          <cell r="A223" t="str">
            <v>Transmisión de Mensajes Telefónicos, Telegráficos y RadioTelegráficos</v>
          </cell>
          <cell r="B223">
            <v>260000</v>
          </cell>
          <cell r="C223">
            <v>0</v>
          </cell>
          <cell r="D223">
            <v>260000</v>
          </cell>
        </row>
        <row r="224">
          <cell r="A224" t="str">
            <v>Transmisión de Mensajes Telefónicos, Telegráficos y RadioTelegráficos (Departamentos del Gobierno)</v>
          </cell>
          <cell r="B224">
            <v>0</v>
          </cell>
          <cell r="C224">
            <v>0</v>
          </cell>
          <cell r="D224">
            <v>0</v>
          </cell>
        </row>
        <row r="226">
          <cell r="A226" t="str">
            <v>Tasas Portuarías</v>
          </cell>
          <cell r="B226">
            <v>3338000</v>
          </cell>
          <cell r="C226">
            <v>3338000</v>
          </cell>
          <cell r="D226">
            <v>0</v>
          </cell>
        </row>
        <row r="227">
          <cell r="A227" t="str">
            <v>Derechos de Puertos-Importación</v>
          </cell>
          <cell r="B227">
            <v>88000</v>
          </cell>
          <cell r="C227">
            <v>88000</v>
          </cell>
          <cell r="D227">
            <v>0</v>
          </cell>
        </row>
        <row r="228">
          <cell r="A228" t="str">
            <v>Derechos de Puertos-Exportación</v>
          </cell>
          <cell r="B228">
            <v>250000</v>
          </cell>
          <cell r="C228">
            <v>250000</v>
          </cell>
          <cell r="D228">
            <v>0</v>
          </cell>
        </row>
        <row r="229">
          <cell r="A229" t="str">
            <v>Arrimo y Manejo de Carga</v>
          </cell>
          <cell r="B229">
            <v>2900000</v>
          </cell>
          <cell r="C229">
            <v>2900000</v>
          </cell>
          <cell r="D229">
            <v>0</v>
          </cell>
        </row>
        <row r="230">
          <cell r="A230" t="str">
            <v>Carga, Servicio de Muelle y Almacenamiento</v>
          </cell>
          <cell r="B230">
            <v>100000</v>
          </cell>
          <cell r="C230">
            <v>100000</v>
          </cell>
          <cell r="D230">
            <v>0</v>
          </cell>
        </row>
        <row r="232">
          <cell r="A232" t="str">
            <v>Tasas de Marcas y Patentes</v>
          </cell>
          <cell r="B232">
            <v>153000</v>
          </cell>
          <cell r="C232">
            <v>0</v>
          </cell>
          <cell r="D232">
            <v>153000</v>
          </cell>
        </row>
        <row r="233">
          <cell r="A233" t="str">
            <v>Marcas de Fábrica</v>
          </cell>
          <cell r="B233">
            <v>70000</v>
          </cell>
          <cell r="C233">
            <v>0</v>
          </cell>
          <cell r="D233">
            <v>70000</v>
          </cell>
        </row>
        <row r="234">
          <cell r="A234" t="str">
            <v>Patentes de Invención</v>
          </cell>
          <cell r="B234">
            <v>3000</v>
          </cell>
          <cell r="C234">
            <v>0</v>
          </cell>
          <cell r="D234">
            <v>3000</v>
          </cell>
        </row>
        <row r="235">
          <cell r="A235" t="str">
            <v>Registro de Patentizados</v>
          </cell>
          <cell r="B235">
            <v>80000</v>
          </cell>
          <cell r="C235">
            <v>0</v>
          </cell>
          <cell r="D235">
            <v>80000</v>
          </cell>
        </row>
        <row r="237">
          <cell r="A237" t="str">
            <v>Tasas Judiciales</v>
          </cell>
          <cell r="B237">
            <v>295000</v>
          </cell>
          <cell r="C237">
            <v>0</v>
          </cell>
          <cell r="D237">
            <v>295000</v>
          </cell>
        </row>
        <row r="238">
          <cell r="A238" t="str">
            <v>Servicios Judiciales</v>
          </cell>
          <cell r="B238">
            <v>55000</v>
          </cell>
          <cell r="C238">
            <v>0</v>
          </cell>
          <cell r="D238">
            <v>55000</v>
          </cell>
        </row>
        <row r="239">
          <cell r="A239" t="str">
            <v>Tasas Adicionales sobre Actos Expedidos por el Poder Judicial</v>
          </cell>
          <cell r="B239">
            <v>240000</v>
          </cell>
          <cell r="C239">
            <v>0</v>
          </cell>
          <cell r="D239">
            <v>240000</v>
          </cell>
        </row>
        <row r="241">
          <cell r="A241" t="str">
            <v>Licencias y Permisos Varios</v>
          </cell>
          <cell r="B241">
            <v>3500800</v>
          </cell>
          <cell r="C241">
            <v>0</v>
          </cell>
          <cell r="D241">
            <v>3000800</v>
          </cell>
        </row>
        <row r="242">
          <cell r="A242" t="str">
            <v>Permisos para Ventas de Medicina</v>
          </cell>
          <cell r="B242">
            <v>3000</v>
          </cell>
          <cell r="C242">
            <v>0</v>
          </cell>
          <cell r="D242">
            <v>3000</v>
          </cell>
        </row>
        <row r="243">
          <cell r="A243" t="str">
            <v>Permisos para Importar, Adquirir y Vender Materiales Explosivos</v>
          </cell>
          <cell r="B243">
            <v>2800</v>
          </cell>
          <cell r="C243">
            <v>0</v>
          </cell>
          <cell r="D243">
            <v>2800</v>
          </cell>
        </row>
        <row r="244">
          <cell r="A244" t="str">
            <v>Licencias para Portar Armas de Fuego</v>
          </cell>
          <cell r="B244">
            <v>1300000</v>
          </cell>
          <cell r="C244">
            <v>0</v>
          </cell>
          <cell r="D244">
            <v>1300000</v>
          </cell>
        </row>
        <row r="245">
          <cell r="A245" t="str">
            <v>Tasa Adicional para Portar Armas de Fuego</v>
          </cell>
          <cell r="B245">
            <v>194000</v>
          </cell>
          <cell r="C245">
            <v>0</v>
          </cell>
          <cell r="D245">
            <v>194000</v>
          </cell>
        </row>
        <row r="246">
          <cell r="A246" t="str">
            <v>Permisos para Instalación de Laboratorios Industriales y Farmaceúticos</v>
          </cell>
          <cell r="B246">
            <v>0</v>
          </cell>
          <cell r="C246">
            <v>0</v>
          </cell>
          <cell r="D246">
            <v>0</v>
          </cell>
        </row>
        <row r="247">
          <cell r="A247" t="str">
            <v>Permisos para Ventas Acumulativas</v>
          </cell>
          <cell r="B247">
            <v>0</v>
          </cell>
          <cell r="C247">
            <v>0</v>
          </cell>
          <cell r="D247">
            <v>0</v>
          </cell>
        </row>
        <row r="248">
          <cell r="A248" t="str">
            <v>Licencias para Manejar Vehículos de Motor</v>
          </cell>
          <cell r="B248">
            <v>1500000</v>
          </cell>
          <cell r="C248">
            <v>0</v>
          </cell>
          <cell r="D248">
            <v>1500000</v>
          </cell>
        </row>
        <row r="249">
          <cell r="A249" t="str">
            <v>Certificado de Registro de Profesionales y Oficios Médicos</v>
          </cell>
          <cell r="B249">
            <v>0</v>
          </cell>
          <cell r="C249">
            <v>0</v>
          </cell>
          <cell r="D249">
            <v>0</v>
          </cell>
        </row>
        <row r="250">
          <cell r="A250" t="str">
            <v xml:space="preserve">Derechos de Aprendizaje y Otros-Aviación Civil </v>
          </cell>
          <cell r="B250">
            <v>500000</v>
          </cell>
          <cell r="C250">
            <v>0</v>
          </cell>
          <cell r="D250">
            <v>0</v>
          </cell>
        </row>
        <row r="251">
          <cell r="A251" t="str">
            <v>Registro Fórmula de Alimentos para Animales</v>
          </cell>
          <cell r="B251">
            <v>1000</v>
          </cell>
          <cell r="C251">
            <v>0</v>
          </cell>
          <cell r="D251">
            <v>1000</v>
          </cell>
        </row>
        <row r="253">
          <cell r="A253" t="str">
            <v>Otras Tasas</v>
          </cell>
          <cell r="B253">
            <v>9884600</v>
          </cell>
          <cell r="C253">
            <v>0</v>
          </cell>
          <cell r="D253">
            <v>8309600</v>
          </cell>
        </row>
        <row r="254">
          <cell r="A254" t="str">
            <v>Certificados de Inscripción para Venta de Drogas</v>
          </cell>
          <cell r="B254">
            <v>7000</v>
          </cell>
          <cell r="C254">
            <v>0</v>
          </cell>
          <cell r="D254">
            <v>7000</v>
          </cell>
        </row>
        <row r="255">
          <cell r="A255" t="str">
            <v>Sellos para Certificados de Salud</v>
          </cell>
          <cell r="B255">
            <v>60000</v>
          </cell>
          <cell r="C255">
            <v>0</v>
          </cell>
          <cell r="D255">
            <v>60000</v>
          </cell>
        </row>
        <row r="256">
          <cell r="A256" t="str">
            <v>Tasas sobre Inmigración</v>
          </cell>
          <cell r="B256">
            <v>400000</v>
          </cell>
          <cell r="C256">
            <v>0</v>
          </cell>
          <cell r="D256">
            <v>400000</v>
          </cell>
        </row>
        <row r="257">
          <cell r="A257" t="str">
            <v>Recargo Tasas sobre Inmigración</v>
          </cell>
          <cell r="B257">
            <v>21000</v>
          </cell>
          <cell r="C257">
            <v>0</v>
          </cell>
          <cell r="D257">
            <v>21000</v>
          </cell>
        </row>
        <row r="258">
          <cell r="A258" t="str">
            <v>Tarjetas de Turismo (Visas)</v>
          </cell>
          <cell r="B258">
            <v>1100000</v>
          </cell>
          <cell r="C258">
            <v>0</v>
          </cell>
          <cell r="D258">
            <v>750000</v>
          </cell>
        </row>
        <row r="259">
          <cell r="A259" t="str">
            <v>Naturalización de Extranjeros</v>
          </cell>
          <cell r="B259">
            <v>2600</v>
          </cell>
          <cell r="C259">
            <v>0</v>
          </cell>
          <cell r="D259">
            <v>2600</v>
          </cell>
        </row>
        <row r="260">
          <cell r="A260" t="str">
            <v>Cédula Personal de Identidad</v>
          </cell>
          <cell r="B260">
            <v>1700000</v>
          </cell>
          <cell r="C260">
            <v>0</v>
          </cell>
          <cell r="D260">
            <v>1700000</v>
          </cell>
        </row>
        <row r="261">
          <cell r="A261" t="str">
            <v>Recargo Cédula Personal de Identidad</v>
          </cell>
          <cell r="B261">
            <v>510000</v>
          </cell>
          <cell r="C261">
            <v>0</v>
          </cell>
          <cell r="D261">
            <v>510000</v>
          </cell>
        </row>
        <row r="262">
          <cell r="A262" t="str">
            <v>Tasas para Expedición, Renovación de Pasaportes</v>
          </cell>
          <cell r="B262">
            <v>3500000</v>
          </cell>
          <cell r="C262">
            <v>0</v>
          </cell>
          <cell r="D262">
            <v>3500000</v>
          </cell>
        </row>
        <row r="263">
          <cell r="A263" t="str">
            <v>Derechos Consulares</v>
          </cell>
          <cell r="B263">
            <v>360000</v>
          </cell>
          <cell r="C263">
            <v>0</v>
          </cell>
          <cell r="D263">
            <v>0</v>
          </cell>
        </row>
        <row r="264">
          <cell r="A264" t="str">
            <v>Venta de Formularios y Facturas Consulares</v>
          </cell>
          <cell r="B264">
            <v>425000</v>
          </cell>
          <cell r="C264">
            <v>0</v>
          </cell>
          <cell r="D264">
            <v>0</v>
          </cell>
        </row>
        <row r="265">
          <cell r="A265" t="str">
            <v>Venta de Sellos para Documentos Consulares</v>
          </cell>
          <cell r="B265">
            <v>440000</v>
          </cell>
          <cell r="C265">
            <v>0</v>
          </cell>
          <cell r="D265">
            <v>0</v>
          </cell>
        </row>
        <row r="266">
          <cell r="A266" t="str">
            <v>Tasas por Concepto de Mensuras Catastrales</v>
          </cell>
          <cell r="B266">
            <v>25000</v>
          </cell>
          <cell r="C266">
            <v>0</v>
          </cell>
          <cell r="D266">
            <v>25000</v>
          </cell>
        </row>
        <row r="267">
          <cell r="A267" t="str">
            <v>Análisis de Productos Farmaceúticos y Alimenticios</v>
          </cell>
          <cell r="B267">
            <v>10000</v>
          </cell>
          <cell r="C267">
            <v>0</v>
          </cell>
          <cell r="D267">
            <v>10000</v>
          </cell>
        </row>
        <row r="268">
          <cell r="A268" t="str">
            <v>Servicios de Laboratorios-Secretaría de Obras Públicas</v>
          </cell>
          <cell r="B268">
            <v>4000</v>
          </cell>
          <cell r="C268">
            <v>0</v>
          </cell>
          <cell r="D268">
            <v>4000</v>
          </cell>
        </row>
        <row r="269">
          <cell r="A269" t="str">
            <v>Venta de Formularios (Incluye Certificados Médicos)</v>
          </cell>
          <cell r="B269">
            <v>700000</v>
          </cell>
          <cell r="C269">
            <v>0</v>
          </cell>
          <cell r="D269">
            <v>700000</v>
          </cell>
        </row>
        <row r="270">
          <cell r="A270" t="str">
            <v>Venta de Sellos Pro-Parques</v>
          </cell>
          <cell r="B270">
            <v>620000</v>
          </cell>
          <cell r="C270">
            <v>0</v>
          </cell>
          <cell r="D270">
            <v>620000</v>
          </cell>
        </row>
        <row r="273">
          <cell r="A273" t="str">
            <v>Ingresos No Tributarios</v>
          </cell>
          <cell r="B273">
            <v>207642100</v>
          </cell>
          <cell r="C273">
            <v>0</v>
          </cell>
          <cell r="D273">
            <v>3463288</v>
          </cell>
        </row>
        <row r="275">
          <cell r="A275" t="str">
            <v>Venta de Servicios del Estado</v>
          </cell>
          <cell r="B275">
            <v>24825688</v>
          </cell>
          <cell r="C275">
            <v>0</v>
          </cell>
          <cell r="D275">
            <v>478188</v>
          </cell>
        </row>
        <row r="276">
          <cell r="A276" t="str">
            <v>Venta de Boletos Tren de Paseo de los Indios</v>
          </cell>
          <cell r="B276">
            <v>3000</v>
          </cell>
          <cell r="C276">
            <v>0</v>
          </cell>
          <cell r="D276">
            <v>3000</v>
          </cell>
        </row>
        <row r="277">
          <cell r="A277" t="str">
            <v>Ingresos por Contratos y Concesiones de Exploración de Yacimientos Mineros</v>
          </cell>
          <cell r="B277">
            <v>8000000</v>
          </cell>
          <cell r="C277">
            <v>0</v>
          </cell>
          <cell r="D277">
            <v>0</v>
          </cell>
        </row>
        <row r="278">
          <cell r="A278" t="str">
            <v>Comisiones por Garantía de Préstamo Concedidos a la Falconbridge Dominicana</v>
          </cell>
          <cell r="B278">
            <v>360000</v>
          </cell>
          <cell r="C278">
            <v>0</v>
          </cell>
          <cell r="D278">
            <v>0</v>
          </cell>
        </row>
        <row r="279">
          <cell r="A279" t="str">
            <v>Visitas al Museo de la Casa del Tostado y Alcazar de Colón</v>
          </cell>
          <cell r="B279">
            <v>0</v>
          </cell>
          <cell r="C279">
            <v>0</v>
          </cell>
          <cell r="D279">
            <v>0</v>
          </cell>
        </row>
        <row r="280">
          <cell r="A280" t="str">
            <v>Ingresos por Servicios Privados en Hospitales del Estado</v>
          </cell>
          <cell r="B280">
            <v>3200</v>
          </cell>
          <cell r="C280">
            <v>0</v>
          </cell>
          <cell r="D280">
            <v>3200</v>
          </cell>
        </row>
        <row r="281">
          <cell r="A281" t="str">
            <v>Ingresos por Permisos para Visitar Buques</v>
          </cell>
          <cell r="B281">
            <v>0</v>
          </cell>
          <cell r="C281">
            <v>0</v>
          </cell>
          <cell r="D281">
            <v>0</v>
          </cell>
        </row>
        <row r="282">
          <cell r="A282" t="str">
            <v>Inserción en Gaceta Oficial de Documentos y Avisos</v>
          </cell>
          <cell r="B282">
            <v>11000</v>
          </cell>
          <cell r="C282">
            <v>0</v>
          </cell>
          <cell r="D282">
            <v>11000</v>
          </cell>
        </row>
        <row r="283">
          <cell r="A283" t="str">
            <v>Arrendamiento de Bienes Inmuebles</v>
          </cell>
          <cell r="B283">
            <v>282000</v>
          </cell>
          <cell r="C283">
            <v>0</v>
          </cell>
          <cell r="D283">
            <v>226000</v>
          </cell>
        </row>
        <row r="284">
          <cell r="A284" t="str">
            <v>Ingresos por Arrendamiento de Propiedades Confiscadas</v>
          </cell>
          <cell r="B284">
            <v>0</v>
          </cell>
          <cell r="C284">
            <v>0</v>
          </cell>
          <cell r="D284">
            <v>0</v>
          </cell>
        </row>
        <row r="285">
          <cell r="A285" t="str">
            <v>Venta de Servicios Técnicos</v>
          </cell>
          <cell r="B285">
            <v>0</v>
          </cell>
          <cell r="C285">
            <v>0</v>
          </cell>
          <cell r="D285">
            <v>0</v>
          </cell>
        </row>
        <row r="286">
          <cell r="A286" t="str">
            <v>Inserción en Revista de Industria y Comercio</v>
          </cell>
          <cell r="B286">
            <v>37900</v>
          </cell>
          <cell r="C286">
            <v>0</v>
          </cell>
          <cell r="D286">
            <v>37900</v>
          </cell>
        </row>
        <row r="287">
          <cell r="A287" t="str">
            <v>Contribución sobre Contrato Zona Franca la Romana</v>
          </cell>
          <cell r="B287">
            <v>30000</v>
          </cell>
          <cell r="C287">
            <v>0</v>
          </cell>
          <cell r="D287">
            <v>0</v>
          </cell>
        </row>
        <row r="288">
          <cell r="A288" t="str">
            <v>50% Exportación Yacimientos Mineros</v>
          </cell>
          <cell r="B288">
            <v>68088</v>
          </cell>
          <cell r="C288">
            <v>0</v>
          </cell>
          <cell r="D288">
            <v>68088</v>
          </cell>
        </row>
        <row r="289">
          <cell r="A289" t="str">
            <v>RD $0.25 Suministro Medicina en Hospitales del Estado</v>
          </cell>
          <cell r="B289">
            <v>0</v>
          </cell>
          <cell r="C289">
            <v>0</v>
          </cell>
          <cell r="D289">
            <v>0</v>
          </cell>
        </row>
        <row r="290">
          <cell r="A290" t="str">
            <v>Venta de Boletos Funicular de Puerto Plata</v>
          </cell>
          <cell r="B290">
            <v>129000</v>
          </cell>
          <cell r="C290">
            <v>0</v>
          </cell>
          <cell r="D290">
            <v>129000</v>
          </cell>
        </row>
        <row r="291">
          <cell r="A291" t="str">
            <v>Venta de Servicios de la Secretaría de Agricultura</v>
          </cell>
          <cell r="B291">
            <v>900000</v>
          </cell>
          <cell r="C291">
            <v>0</v>
          </cell>
          <cell r="D291">
            <v>0</v>
          </cell>
        </row>
        <row r="292">
          <cell r="A292" t="str">
            <v>Venta de Boletos Minitrenes la Caleta</v>
          </cell>
          <cell r="B292">
            <v>1500</v>
          </cell>
          <cell r="C292">
            <v>0</v>
          </cell>
          <cell r="D292">
            <v>0</v>
          </cell>
        </row>
        <row r="293">
          <cell r="A293" t="str">
            <v>Venta de Pasajes Minibuses Transporte Colectivo</v>
          </cell>
          <cell r="B293">
            <v>15000000</v>
          </cell>
          <cell r="C293">
            <v>0</v>
          </cell>
          <cell r="D293">
            <v>0</v>
          </cell>
        </row>
        <row r="294">
          <cell r="A294" t="str">
            <v>Alquiler Parqueo la Atarazana</v>
          </cell>
          <cell r="B294">
            <v>0</v>
          </cell>
          <cell r="C294">
            <v>0</v>
          </cell>
          <cell r="D294">
            <v>0</v>
          </cell>
        </row>
        <row r="295">
          <cell r="A295" t="str">
            <v>Consejo Nacional de Educación Superior-CETEC</v>
          </cell>
          <cell r="B295">
            <v>0</v>
          </cell>
          <cell r="C295">
            <v>0</v>
          </cell>
          <cell r="D295">
            <v>0</v>
          </cell>
        </row>
        <row r="296">
          <cell r="A296" t="str">
            <v>Remolque Buques en Distancias Comandancia</v>
          </cell>
          <cell r="B296">
            <v>0</v>
          </cell>
          <cell r="C296">
            <v>0</v>
          </cell>
          <cell r="D296">
            <v>0</v>
          </cell>
        </row>
        <row r="297">
          <cell r="A297" t="str">
            <v>Expedición Carnet Agente Marino</v>
          </cell>
          <cell r="B297">
            <v>0</v>
          </cell>
          <cell r="C297">
            <v>0</v>
          </cell>
          <cell r="D297">
            <v>0</v>
          </cell>
        </row>
        <row r="298">
          <cell r="A298" t="str">
            <v xml:space="preserve">Venta Servicios Aéreos Fuerzas Armadas </v>
          </cell>
          <cell r="B298">
            <v>0</v>
          </cell>
          <cell r="C298">
            <v>0</v>
          </cell>
          <cell r="D298">
            <v>0</v>
          </cell>
        </row>
        <row r="300">
          <cell r="A300" t="str">
            <v>Venta de Mercancías del Estado</v>
          </cell>
          <cell r="B300">
            <v>4466600</v>
          </cell>
          <cell r="C300">
            <v>0</v>
          </cell>
          <cell r="D300">
            <v>26600</v>
          </cell>
        </row>
        <row r="301">
          <cell r="A301" t="str">
            <v>Venta de la Gaceta Oficial</v>
          </cell>
          <cell r="B301">
            <v>5600</v>
          </cell>
          <cell r="C301">
            <v>0</v>
          </cell>
          <cell r="D301">
            <v>5600</v>
          </cell>
        </row>
        <row r="302">
          <cell r="A302" t="str">
            <v>Venta de las Publicaciones Oficiales</v>
          </cell>
          <cell r="B302">
            <v>15000</v>
          </cell>
          <cell r="C302">
            <v>0</v>
          </cell>
          <cell r="D302">
            <v>15000</v>
          </cell>
        </row>
        <row r="303">
          <cell r="A303" t="str">
            <v>Ventas en la Moneda (Pública Subasta)</v>
          </cell>
          <cell r="B303">
            <v>6000</v>
          </cell>
          <cell r="C303">
            <v>0</v>
          </cell>
          <cell r="D303">
            <v>6000</v>
          </cell>
        </row>
        <row r="304">
          <cell r="A304" t="str">
            <v>Venta de Productos Finca Ansonia-Azua</v>
          </cell>
          <cell r="B304">
            <v>0</v>
          </cell>
          <cell r="C304">
            <v>0</v>
          </cell>
          <cell r="D304">
            <v>0</v>
          </cell>
        </row>
        <row r="305">
          <cell r="A305" t="str">
            <v>Venta de Productos Finca Vicente Noble</v>
          </cell>
          <cell r="B305">
            <v>0</v>
          </cell>
          <cell r="C305">
            <v>0</v>
          </cell>
          <cell r="D305">
            <v>0</v>
          </cell>
        </row>
        <row r="306">
          <cell r="A306" t="str">
            <v>Venta de Productos Proyecto Manzanillo</v>
          </cell>
          <cell r="B306">
            <v>0</v>
          </cell>
          <cell r="C306">
            <v>0</v>
          </cell>
          <cell r="D306">
            <v>0</v>
          </cell>
        </row>
        <row r="307">
          <cell r="A307" t="str">
            <v>Venta de Tomates Proyecto Manzanillo</v>
          </cell>
          <cell r="B307">
            <v>0</v>
          </cell>
          <cell r="C307">
            <v>0</v>
          </cell>
          <cell r="D307">
            <v>0</v>
          </cell>
        </row>
        <row r="308">
          <cell r="A308" t="str">
            <v>Venta de Semillas y Servicios Técnicos de la Secretaría de Agricultura</v>
          </cell>
          <cell r="B308">
            <v>3400000</v>
          </cell>
          <cell r="C308">
            <v>0</v>
          </cell>
          <cell r="D308">
            <v>0</v>
          </cell>
        </row>
        <row r="309">
          <cell r="A309" t="str">
            <v>Venta de Chatarra</v>
          </cell>
          <cell r="B309">
            <v>40000</v>
          </cell>
          <cell r="C309">
            <v>0</v>
          </cell>
          <cell r="D309">
            <v>0</v>
          </cell>
        </row>
        <row r="310">
          <cell r="A310" t="str">
            <v>Venta de Productos Cosechados en Batey Ginebra-Puerto Plata</v>
          </cell>
          <cell r="B310">
            <v>0</v>
          </cell>
          <cell r="C310">
            <v>0</v>
          </cell>
          <cell r="D310">
            <v>0</v>
          </cell>
        </row>
        <row r="311">
          <cell r="A311" t="str">
            <v>Venta de Productos Cosechados en Batey Banegas-la Canela</v>
          </cell>
          <cell r="B311">
            <v>0</v>
          </cell>
          <cell r="C311">
            <v>0</v>
          </cell>
          <cell r="D311">
            <v>0</v>
          </cell>
        </row>
        <row r="312">
          <cell r="A312" t="str">
            <v>Venta de Propiedad Moniliar del Estado-Inservible-</v>
          </cell>
          <cell r="B312">
            <v>0</v>
          </cell>
          <cell r="C312">
            <v>0</v>
          </cell>
          <cell r="D312">
            <v>0</v>
          </cell>
        </row>
        <row r="313">
          <cell r="A313" t="str">
            <v>Venta Algodón Oro y Sorgo</v>
          </cell>
          <cell r="B313">
            <v>0</v>
          </cell>
          <cell r="C313">
            <v>0</v>
          </cell>
          <cell r="D313">
            <v>0</v>
          </cell>
        </row>
        <row r="314">
          <cell r="A314" t="str">
            <v>Venta de Madera por la Dirección General de Foresta</v>
          </cell>
          <cell r="B314">
            <v>1000000</v>
          </cell>
          <cell r="C314">
            <v>0</v>
          </cell>
          <cell r="D314">
            <v>0</v>
          </cell>
        </row>
        <row r="315">
          <cell r="A315" t="str">
            <v>Venta de Sacos (Programa Rahabilitación Café)</v>
          </cell>
          <cell r="B315">
            <v>0</v>
          </cell>
          <cell r="C315">
            <v>0</v>
          </cell>
          <cell r="D315">
            <v>0</v>
          </cell>
        </row>
        <row r="316">
          <cell r="A316" t="str">
            <v>Venta de Ejemplares de Planos de la Ciudad de Santo Domingo</v>
          </cell>
          <cell r="B316">
            <v>0</v>
          </cell>
          <cell r="C316">
            <v>0</v>
          </cell>
          <cell r="D316">
            <v>0</v>
          </cell>
        </row>
        <row r="317">
          <cell r="A317" t="str">
            <v xml:space="preserve">Ventas Plásticos Protectores de Cédula </v>
          </cell>
          <cell r="B317">
            <v>0</v>
          </cell>
          <cell r="C317">
            <v>0</v>
          </cell>
          <cell r="D317">
            <v>0</v>
          </cell>
        </row>
        <row r="318">
          <cell r="A318" t="str">
            <v>Venta Medicamento de Promese</v>
          </cell>
          <cell r="B318">
            <v>0</v>
          </cell>
          <cell r="C318">
            <v>0</v>
          </cell>
          <cell r="D318">
            <v>0</v>
          </cell>
        </row>
        <row r="319">
          <cell r="A319" t="str">
            <v>40% Producción de Cemento</v>
          </cell>
          <cell r="B319">
            <v>0</v>
          </cell>
          <cell r="C319">
            <v>0</v>
          </cell>
          <cell r="D319">
            <v>0</v>
          </cell>
        </row>
        <row r="321">
          <cell r="A321" t="str">
            <v>Transferencias Ordinarias</v>
          </cell>
          <cell r="B321">
            <v>175384312</v>
          </cell>
          <cell r="C321">
            <v>0</v>
          </cell>
          <cell r="D321">
            <v>0</v>
          </cell>
        </row>
        <row r="322">
          <cell r="A322" t="str">
            <v>Transferencias de la Lotería Nacional (Utilidades)</v>
          </cell>
          <cell r="B322">
            <v>18906986</v>
          </cell>
          <cell r="C322">
            <v>0</v>
          </cell>
          <cell r="D322">
            <v>0</v>
          </cell>
        </row>
        <row r="323">
          <cell r="A323" t="str">
            <v>Transferencias de la Lotería Nacional (Construcción Casas por Sorteos)</v>
          </cell>
          <cell r="B323">
            <v>0</v>
          </cell>
          <cell r="C323">
            <v>0</v>
          </cell>
          <cell r="D323">
            <v>0</v>
          </cell>
        </row>
        <row r="324">
          <cell r="A324" t="str">
            <v>Transferencias del CEA (60% de los Beneficios)</v>
          </cell>
          <cell r="B324">
            <v>29529000</v>
          </cell>
          <cell r="C324">
            <v>0</v>
          </cell>
          <cell r="D324">
            <v>0</v>
          </cell>
        </row>
        <row r="325">
          <cell r="A325" t="str">
            <v>Transferencias de la Rosario Dominicana, 50% de los Beneficios</v>
          </cell>
          <cell r="B325">
            <v>22165664</v>
          </cell>
          <cell r="C325">
            <v>0</v>
          </cell>
          <cell r="D325">
            <v>0</v>
          </cell>
        </row>
        <row r="326">
          <cell r="A326" t="str">
            <v>Transferencias de los Molinos Dominicanos</v>
          </cell>
          <cell r="B326">
            <v>0</v>
          </cell>
          <cell r="C326">
            <v>0</v>
          </cell>
          <cell r="D326">
            <v>0</v>
          </cell>
        </row>
        <row r="327">
          <cell r="A327" t="str">
            <v>Transferencias del Banco de Reservas</v>
          </cell>
          <cell r="B327">
            <v>1590000</v>
          </cell>
          <cell r="C327">
            <v>0</v>
          </cell>
          <cell r="D327">
            <v>0</v>
          </cell>
        </row>
        <row r="328">
          <cell r="A328" t="str">
            <v>Aportes de la Rosario Dominicana Según Contrato D/F 15-2-79</v>
          </cell>
          <cell r="B328">
            <v>96627599</v>
          </cell>
          <cell r="C328">
            <v>0</v>
          </cell>
          <cell r="D328">
            <v>0</v>
          </cell>
        </row>
        <row r="329">
          <cell r="A329" t="str">
            <v>Aporte de los Talleres Cima, C. por A. (Dividendos)</v>
          </cell>
          <cell r="B329">
            <v>3000</v>
          </cell>
          <cell r="C329">
            <v>0</v>
          </cell>
          <cell r="D329">
            <v>0</v>
          </cell>
        </row>
        <row r="330">
          <cell r="A330" t="str">
            <v>Contribución de la Rosario a la Provincia de Sánchez Ramírez</v>
          </cell>
          <cell r="B330">
            <v>2343095</v>
          </cell>
          <cell r="C330">
            <v>0</v>
          </cell>
          <cell r="D330">
            <v>0</v>
          </cell>
        </row>
        <row r="331">
          <cell r="A331" t="str">
            <v>Aporte de Fomento Industrial, Mercantil y Agrícola, C. por A. (Dividendos)</v>
          </cell>
          <cell r="B331">
            <v>1400</v>
          </cell>
          <cell r="C331">
            <v>0</v>
          </cell>
          <cell r="D331">
            <v>0</v>
          </cell>
        </row>
        <row r="332">
          <cell r="A332" t="str">
            <v>Contribución Rosario Dominicana sobre Contrato del 15-2-79 Artículo 3ro</v>
          </cell>
          <cell r="B332">
            <v>4217568</v>
          </cell>
          <cell r="C332">
            <v>0</v>
          </cell>
          <cell r="D332">
            <v>0</v>
          </cell>
        </row>
        <row r="333">
          <cell r="A333" t="str">
            <v>Aportes de Frutas Dominicanas sobre Contrato del 5-7-79, Artículo 4to</v>
          </cell>
          <cell r="B333">
            <v>0</v>
          </cell>
          <cell r="C333">
            <v>0</v>
          </cell>
          <cell r="D333">
            <v>0</v>
          </cell>
        </row>
        <row r="334">
          <cell r="A334" t="str">
            <v>Aportes de la Refinería Dominicana de Petróleo (Utilidades)</v>
          </cell>
          <cell r="B334">
            <v>0</v>
          </cell>
          <cell r="C334">
            <v>0</v>
          </cell>
          <cell r="D334">
            <v>0</v>
          </cell>
        </row>
        <row r="335">
          <cell r="A335" t="str">
            <v>Aporte de la Alcoa Exploration Company, para la Provincia Pedernales</v>
          </cell>
          <cell r="B335">
            <v>0</v>
          </cell>
          <cell r="C335">
            <v>0</v>
          </cell>
          <cell r="D335">
            <v>0</v>
          </cell>
        </row>
        <row r="336">
          <cell r="A336" t="str">
            <v>Aporte de Banco Nacional de la Vivienda (Dividendos)</v>
          </cell>
          <cell r="B336">
            <v>0</v>
          </cell>
          <cell r="C336">
            <v>0</v>
          </cell>
          <cell r="D336">
            <v>0</v>
          </cell>
        </row>
        <row r="337">
          <cell r="A337" t="str">
            <v>Aporte de las Salas de Juego de Bingo</v>
          </cell>
          <cell r="B337">
            <v>0</v>
          </cell>
          <cell r="C337">
            <v>0</v>
          </cell>
          <cell r="D337">
            <v>0</v>
          </cell>
        </row>
        <row r="338">
          <cell r="A338" t="str">
            <v>Contribución de Ideal Dominicana S.A</v>
          </cell>
          <cell r="B338">
            <v>0</v>
          </cell>
          <cell r="C338">
            <v>0</v>
          </cell>
          <cell r="D338">
            <v>0</v>
          </cell>
        </row>
        <row r="339">
          <cell r="A339" t="str">
            <v>Aporte de Hipódromo de Caballitos</v>
          </cell>
          <cell r="B339">
            <v>0</v>
          </cell>
          <cell r="C339">
            <v>0</v>
          </cell>
          <cell r="D339">
            <v>0</v>
          </cell>
        </row>
        <row r="340">
          <cell r="A340" t="str">
            <v>Contribución Zonas Francas Industriales</v>
          </cell>
          <cell r="B340">
            <v>0</v>
          </cell>
          <cell r="C340">
            <v>0</v>
          </cell>
          <cell r="D340">
            <v>0</v>
          </cell>
        </row>
        <row r="341">
          <cell r="A341" t="str">
            <v>Aporte de las Exportaciones de Azúcares y Minerales</v>
          </cell>
          <cell r="B341">
            <v>0</v>
          </cell>
          <cell r="C341">
            <v>0</v>
          </cell>
          <cell r="D341">
            <v>0</v>
          </cell>
        </row>
        <row r="342">
          <cell r="A342" t="str">
            <v>Aportes Falcombridge</v>
          </cell>
          <cell r="B342">
            <v>0</v>
          </cell>
          <cell r="C342">
            <v>0</v>
          </cell>
          <cell r="D342">
            <v>0</v>
          </cell>
        </row>
        <row r="344">
          <cell r="A344" t="str">
            <v>Otros Ingresos No Tributarios</v>
          </cell>
          <cell r="B344">
            <v>2965500</v>
          </cell>
          <cell r="C344">
            <v>0</v>
          </cell>
          <cell r="D344">
            <v>2958500</v>
          </cell>
        </row>
        <row r="346">
          <cell r="A346" t="str">
            <v>Recargos de Impuestos, por Mora</v>
          </cell>
          <cell r="B346">
            <v>2032500</v>
          </cell>
          <cell r="C346">
            <v>0</v>
          </cell>
          <cell r="D346">
            <v>2032500</v>
          </cell>
        </row>
        <row r="347">
          <cell r="A347" t="str">
            <v>Recargo por Mora Impuesto sobre la Renta</v>
          </cell>
          <cell r="B347">
            <v>1500000</v>
          </cell>
          <cell r="C347">
            <v>0</v>
          </cell>
          <cell r="D347">
            <v>1500000</v>
          </cell>
        </row>
        <row r="348">
          <cell r="A348" t="str">
            <v>Recargo por Mora Impuesto a la Renta Global Imponible</v>
          </cell>
          <cell r="B348">
            <v>300000</v>
          </cell>
          <cell r="C348">
            <v>0</v>
          </cell>
          <cell r="D348">
            <v>300000</v>
          </cell>
        </row>
        <row r="349">
          <cell r="A349" t="str">
            <v>Recargo por Mora sobre el Impuesto a las Ganancias de Capital</v>
          </cell>
          <cell r="B349">
            <v>0</v>
          </cell>
          <cell r="C349">
            <v>0</v>
          </cell>
          <cell r="D349">
            <v>0</v>
          </cell>
        </row>
        <row r="350">
          <cell r="A350" t="str">
            <v>Recargo por Mora Inscripción en el Registro de Tierras</v>
          </cell>
          <cell r="B350">
            <v>13000</v>
          </cell>
          <cell r="C350">
            <v>0</v>
          </cell>
          <cell r="D350">
            <v>13000</v>
          </cell>
        </row>
        <row r="351">
          <cell r="A351" t="str">
            <v>Recargo por Mora Impuesto sobre Operaciones Inmobiliarias</v>
          </cell>
          <cell r="B351">
            <v>0</v>
          </cell>
          <cell r="C351">
            <v>0</v>
          </cell>
          <cell r="D351">
            <v>0</v>
          </cell>
        </row>
        <row r="352">
          <cell r="A352" t="str">
            <v>Recargo por Mora sobre las Sucesiones y Donaciones</v>
          </cell>
          <cell r="B352">
            <v>40000</v>
          </cell>
          <cell r="C352">
            <v>0</v>
          </cell>
          <cell r="D352">
            <v>40000</v>
          </cell>
        </row>
        <row r="353">
          <cell r="A353" t="str">
            <v>Recargo por Mora a la Venta de Madera Beneficiada</v>
          </cell>
          <cell r="B353">
            <v>0</v>
          </cell>
          <cell r="C353">
            <v>0</v>
          </cell>
          <cell r="D353">
            <v>0</v>
          </cell>
        </row>
        <row r="354">
          <cell r="A354" t="str">
            <v>Recargo por Mora Impuesto a las Ventas Condicionales de Muebles</v>
          </cell>
          <cell r="B354">
            <v>1500</v>
          </cell>
          <cell r="C354">
            <v>0</v>
          </cell>
          <cell r="D354">
            <v>1500</v>
          </cell>
        </row>
        <row r="355">
          <cell r="A355" t="str">
            <v>Recargo por Mora Impuesto sobre Pasajes al Exterior</v>
          </cell>
          <cell r="B355">
            <v>18000</v>
          </cell>
          <cell r="C355">
            <v>0</v>
          </cell>
          <cell r="D355">
            <v>18000</v>
          </cell>
        </row>
        <row r="356">
          <cell r="A356" t="str">
            <v>Recargo por Mora Pago de Patentes Industriales y Comerciales</v>
          </cell>
          <cell r="B356">
            <v>160000</v>
          </cell>
          <cell r="C356">
            <v>0</v>
          </cell>
          <cell r="D356">
            <v>160000</v>
          </cell>
        </row>
        <row r="357">
          <cell r="A357" t="str">
            <v>Recargo por Mora ITBIS Ley 74</v>
          </cell>
          <cell r="B357">
            <v>0</v>
          </cell>
          <cell r="C357">
            <v>0</v>
          </cell>
          <cell r="D357">
            <v>0</v>
          </cell>
        </row>
        <row r="358">
          <cell r="A358" t="str">
            <v>Recargo por Mora Vivienda Suntuaria</v>
          </cell>
          <cell r="B358">
            <v>0</v>
          </cell>
          <cell r="C358">
            <v>0</v>
          </cell>
          <cell r="D358">
            <v>0</v>
          </cell>
        </row>
        <row r="360">
          <cell r="A360" t="str">
            <v>Multas por Infracciones</v>
          </cell>
          <cell r="B360">
            <v>933000</v>
          </cell>
          <cell r="C360">
            <v>0</v>
          </cell>
          <cell r="D360">
            <v>926000</v>
          </cell>
        </row>
        <row r="361">
          <cell r="A361" t="str">
            <v>Multas Tribunales</v>
          </cell>
          <cell r="B361">
            <v>95000</v>
          </cell>
          <cell r="C361">
            <v>0</v>
          </cell>
          <cell r="D361">
            <v>95000</v>
          </cell>
        </row>
        <row r="362">
          <cell r="A362" t="str">
            <v>Multas Carreteras</v>
          </cell>
          <cell r="B362">
            <v>150000</v>
          </cell>
          <cell r="C362">
            <v>0</v>
          </cell>
          <cell r="D362">
            <v>150000</v>
          </cell>
        </row>
        <row r="363">
          <cell r="A363" t="str">
            <v>Multas Patentes</v>
          </cell>
          <cell r="B363">
            <v>5000</v>
          </cell>
          <cell r="C363">
            <v>0</v>
          </cell>
          <cell r="D363">
            <v>5000</v>
          </cell>
        </row>
        <row r="364">
          <cell r="A364" t="str">
            <v>Multas Salud Pública</v>
          </cell>
          <cell r="B364">
            <v>0</v>
          </cell>
          <cell r="C364">
            <v>0</v>
          </cell>
          <cell r="D364">
            <v>0</v>
          </cell>
        </row>
        <row r="365">
          <cell r="A365" t="str">
            <v>Multas Seguro Social y Contrato de Trabajo</v>
          </cell>
          <cell r="B365">
            <v>0</v>
          </cell>
          <cell r="C365">
            <v>0</v>
          </cell>
          <cell r="D365">
            <v>0</v>
          </cell>
        </row>
        <row r="366">
          <cell r="A366" t="str">
            <v>Multas Ley Forestal</v>
          </cell>
          <cell r="B366">
            <v>26000</v>
          </cell>
          <cell r="C366">
            <v>0</v>
          </cell>
          <cell r="D366">
            <v>26000</v>
          </cell>
        </row>
        <row r="367">
          <cell r="A367" t="str">
            <v>Multas Violación Ley Aviación Civil</v>
          </cell>
          <cell r="B367">
            <v>7000</v>
          </cell>
          <cell r="C367">
            <v>0</v>
          </cell>
          <cell r="D367">
            <v>0</v>
          </cell>
        </row>
        <row r="368">
          <cell r="A368" t="str">
            <v>Multas Diversas</v>
          </cell>
          <cell r="B368">
            <v>400000</v>
          </cell>
          <cell r="C368">
            <v>0</v>
          </cell>
          <cell r="D368">
            <v>400000</v>
          </cell>
        </row>
        <row r="369">
          <cell r="A369" t="str">
            <v>Multas Violación Ley sobre Drogas Narcóticas</v>
          </cell>
          <cell r="B369">
            <v>250000</v>
          </cell>
          <cell r="C369">
            <v>0</v>
          </cell>
          <cell r="D369">
            <v>250000</v>
          </cell>
        </row>
        <row r="370">
          <cell r="A370" t="str">
            <v>Multas -ITBIS Ley 74</v>
          </cell>
          <cell r="B370">
            <v>0</v>
          </cell>
          <cell r="C370">
            <v>0</v>
          </cell>
          <cell r="D370">
            <v>0</v>
          </cell>
        </row>
        <row r="371">
          <cell r="A371" t="str">
            <v>10% Fondo Especial Ley 250</v>
          </cell>
          <cell r="B371">
            <v>0</v>
          </cell>
          <cell r="C371">
            <v>0</v>
          </cell>
          <cell r="D371">
            <v>0</v>
          </cell>
        </row>
        <row r="372">
          <cell r="A372" t="str">
            <v xml:space="preserve">Multas Aplicadas a la Banco por Deficiencia Encaje Legal </v>
          </cell>
          <cell r="B372">
            <v>0</v>
          </cell>
          <cell r="C372">
            <v>0</v>
          </cell>
          <cell r="D372">
            <v>0</v>
          </cell>
        </row>
        <row r="375">
          <cell r="A375" t="str">
            <v>Ingresos Extraordinarios</v>
          </cell>
          <cell r="B375">
            <v>140611930</v>
          </cell>
          <cell r="C375">
            <v>0</v>
          </cell>
          <cell r="D375">
            <v>10000000</v>
          </cell>
        </row>
        <row r="377">
          <cell r="A377" t="str">
            <v>Recursos Internos</v>
          </cell>
          <cell r="B377">
            <v>15000000</v>
          </cell>
          <cell r="C377">
            <v>0</v>
          </cell>
          <cell r="D377">
            <v>10000000</v>
          </cell>
        </row>
        <row r="379">
          <cell r="A379" t="str">
            <v>Recursos Externos</v>
          </cell>
          <cell r="B379">
            <v>125611930</v>
          </cell>
          <cell r="C379">
            <v>0</v>
          </cell>
          <cell r="D379">
            <v>0</v>
          </cell>
        </row>
        <row r="380">
          <cell r="A380" t="str">
            <v>Préstamos</v>
          </cell>
          <cell r="B380">
            <v>113199130</v>
          </cell>
          <cell r="C380">
            <v>0</v>
          </cell>
          <cell r="D380">
            <v>0</v>
          </cell>
        </row>
        <row r="381">
          <cell r="A381" t="str">
            <v>Certificado del Tesorero Nacional, Serie 1975-A</v>
          </cell>
          <cell r="B381">
            <v>0</v>
          </cell>
          <cell r="C381">
            <v>0</v>
          </cell>
          <cell r="D381">
            <v>0</v>
          </cell>
        </row>
        <row r="382">
          <cell r="A382" t="str">
            <v>Préstamo No.Aid-517-U-028</v>
          </cell>
          <cell r="B382">
            <v>800000</v>
          </cell>
          <cell r="C382">
            <v>0</v>
          </cell>
          <cell r="D382">
            <v>0</v>
          </cell>
        </row>
        <row r="383">
          <cell r="A383" t="str">
            <v>Préstamo No.Aid-517-U-029</v>
          </cell>
          <cell r="B383">
            <v>0</v>
          </cell>
          <cell r="C383">
            <v>0</v>
          </cell>
          <cell r="D383">
            <v>0</v>
          </cell>
        </row>
        <row r="384">
          <cell r="A384" t="str">
            <v>Préstamo No.Aid-517-U-028</v>
          </cell>
          <cell r="B384">
            <v>0</v>
          </cell>
          <cell r="C384">
            <v>0</v>
          </cell>
          <cell r="D384">
            <v>0</v>
          </cell>
        </row>
        <row r="385">
          <cell r="A385" t="str">
            <v>Construcción Presa de Sabaneta</v>
          </cell>
          <cell r="B385">
            <v>0</v>
          </cell>
          <cell r="C385">
            <v>0</v>
          </cell>
          <cell r="D385">
            <v>0</v>
          </cell>
        </row>
        <row r="386">
          <cell r="A386" t="str">
            <v>Préstamo No.Bm-1325-T-Do</v>
          </cell>
          <cell r="B386">
            <v>1100000</v>
          </cell>
          <cell r="C386">
            <v>0</v>
          </cell>
          <cell r="D386">
            <v>0</v>
          </cell>
        </row>
        <row r="387">
          <cell r="A387" t="str">
            <v>Préstamo No.Bm-1442-Do</v>
          </cell>
          <cell r="B387">
            <v>3500000</v>
          </cell>
          <cell r="C387">
            <v>0</v>
          </cell>
          <cell r="D387">
            <v>0</v>
          </cell>
        </row>
        <row r="388">
          <cell r="A388" t="str">
            <v>Préstamo No.Bi-431-Sf-Dr</v>
          </cell>
          <cell r="B388">
            <v>9000000</v>
          </cell>
          <cell r="C388">
            <v>0</v>
          </cell>
          <cell r="D388">
            <v>0</v>
          </cell>
        </row>
        <row r="389">
          <cell r="A389" t="str">
            <v>Préstamo No.Bi-541-Sf-Dr</v>
          </cell>
          <cell r="B389">
            <v>0</v>
          </cell>
          <cell r="C389">
            <v>0</v>
          </cell>
          <cell r="D389">
            <v>0</v>
          </cell>
        </row>
        <row r="390">
          <cell r="A390" t="str">
            <v>Mejoramiento y Amoliación del Puerto de Haina</v>
          </cell>
          <cell r="B390">
            <v>0</v>
          </cell>
          <cell r="C390">
            <v>0</v>
          </cell>
          <cell r="D390">
            <v>0</v>
          </cell>
        </row>
        <row r="391">
          <cell r="A391" t="str">
            <v>Préstamo No.Aid-517-V-031</v>
          </cell>
          <cell r="B391">
            <v>2338430</v>
          </cell>
          <cell r="C391">
            <v>0</v>
          </cell>
          <cell r="D391">
            <v>0</v>
          </cell>
        </row>
        <row r="392">
          <cell r="A392" t="str">
            <v>Préstamo No.Aid-517-V-032</v>
          </cell>
          <cell r="B392">
            <v>3547800</v>
          </cell>
          <cell r="C392">
            <v>0</v>
          </cell>
          <cell r="D392">
            <v>0</v>
          </cell>
        </row>
        <row r="393">
          <cell r="A393" t="str">
            <v>Préstamo No.26-Vf/Dr</v>
          </cell>
          <cell r="B393">
            <v>15500000</v>
          </cell>
          <cell r="C393">
            <v>0</v>
          </cell>
          <cell r="D393">
            <v>0</v>
          </cell>
        </row>
        <row r="394">
          <cell r="A394" t="str">
            <v>Préstamo No.Aid-517-T-033</v>
          </cell>
          <cell r="B394">
            <v>2982000</v>
          </cell>
          <cell r="C394">
            <v>0</v>
          </cell>
          <cell r="D394">
            <v>0</v>
          </cell>
        </row>
        <row r="395">
          <cell r="A395" t="str">
            <v>Préstamo No.Bi-566-Sf-Dr</v>
          </cell>
          <cell r="B395">
            <v>3500000</v>
          </cell>
          <cell r="C395">
            <v>0</v>
          </cell>
          <cell r="D395">
            <v>0</v>
          </cell>
        </row>
        <row r="396">
          <cell r="A396" t="str">
            <v>Préstamo No.Bi-1688-Atn-Sf-Dr</v>
          </cell>
          <cell r="B396">
            <v>0</v>
          </cell>
          <cell r="C396">
            <v>0</v>
          </cell>
          <cell r="D396">
            <v>0</v>
          </cell>
        </row>
        <row r="397">
          <cell r="A397" t="str">
            <v>Préstamo No.Bi-382-Sf-Dr</v>
          </cell>
          <cell r="B397">
            <v>2200000</v>
          </cell>
          <cell r="C397">
            <v>0</v>
          </cell>
          <cell r="D397">
            <v>0</v>
          </cell>
        </row>
        <row r="398">
          <cell r="A398" t="str">
            <v>Préstamo No.Bi-570-Sf-Dr</v>
          </cell>
          <cell r="B398">
            <v>0</v>
          </cell>
          <cell r="C398">
            <v>0</v>
          </cell>
          <cell r="D398">
            <v>0</v>
          </cell>
        </row>
        <row r="399">
          <cell r="A399" t="str">
            <v>Préstamo No.Bi-358-Sf-Dr</v>
          </cell>
          <cell r="B399">
            <v>0</v>
          </cell>
          <cell r="C399">
            <v>0</v>
          </cell>
          <cell r="D399">
            <v>0</v>
          </cell>
        </row>
        <row r="400">
          <cell r="A400" t="str">
            <v>Préstamo No.Bi-352-Sf-Dr</v>
          </cell>
          <cell r="B400">
            <v>100000</v>
          </cell>
          <cell r="C400">
            <v>0</v>
          </cell>
          <cell r="D400">
            <v>0</v>
          </cell>
        </row>
        <row r="401">
          <cell r="A401" t="str">
            <v>Préstamo No.Bm-235-Do</v>
          </cell>
          <cell r="B401">
            <v>0</v>
          </cell>
          <cell r="C401">
            <v>0</v>
          </cell>
          <cell r="D401">
            <v>0</v>
          </cell>
        </row>
        <row r="402">
          <cell r="A402" t="str">
            <v>Préstamo No.Bm-352-Do</v>
          </cell>
          <cell r="B402">
            <v>2000000</v>
          </cell>
          <cell r="C402">
            <v>0</v>
          </cell>
          <cell r="D402">
            <v>0</v>
          </cell>
        </row>
        <row r="403">
          <cell r="A403" t="str">
            <v>Préstamo No.Bm-1655-Do</v>
          </cell>
          <cell r="B403">
            <v>6000000</v>
          </cell>
          <cell r="C403">
            <v>0</v>
          </cell>
          <cell r="D403">
            <v>0</v>
          </cell>
        </row>
        <row r="404">
          <cell r="A404" t="str">
            <v>Préstamo No.Ccc/Pl-480</v>
          </cell>
          <cell r="B404">
            <v>1198000</v>
          </cell>
          <cell r="C404">
            <v>0</v>
          </cell>
          <cell r="D404">
            <v>0</v>
          </cell>
        </row>
        <row r="405">
          <cell r="A405" t="str">
            <v>Préstamo No.Ccc/Pl-480</v>
          </cell>
          <cell r="B405">
            <v>7848000</v>
          </cell>
          <cell r="C405">
            <v>0</v>
          </cell>
          <cell r="D405">
            <v>0</v>
          </cell>
        </row>
        <row r="406">
          <cell r="A406" t="str">
            <v>Préstamo No.69-P-Opep</v>
          </cell>
          <cell r="B406">
            <v>0</v>
          </cell>
          <cell r="C406">
            <v>0</v>
          </cell>
          <cell r="D406">
            <v>0</v>
          </cell>
        </row>
        <row r="407">
          <cell r="A407" t="str">
            <v>Préstamo No.Bi-408-Sf/Dr</v>
          </cell>
          <cell r="B407">
            <v>3000000</v>
          </cell>
          <cell r="C407">
            <v>0</v>
          </cell>
          <cell r="D407">
            <v>0</v>
          </cell>
        </row>
        <row r="408">
          <cell r="A408" t="str">
            <v>Préstamo No.Bi-21-Cd-Dr</v>
          </cell>
          <cell r="B408">
            <v>600000</v>
          </cell>
          <cell r="C408">
            <v>0</v>
          </cell>
          <cell r="D408">
            <v>0</v>
          </cell>
        </row>
        <row r="409">
          <cell r="A409" t="str">
            <v>Préstamo No.Bi-591-Sf/Dr</v>
          </cell>
          <cell r="B409">
            <v>11000000</v>
          </cell>
          <cell r="C409">
            <v>0</v>
          </cell>
          <cell r="D409">
            <v>0</v>
          </cell>
        </row>
        <row r="410">
          <cell r="A410" t="str">
            <v>Préstamo No.Aid-517-U-030</v>
          </cell>
          <cell r="B410">
            <v>1984900</v>
          </cell>
          <cell r="C410">
            <v>0</v>
          </cell>
          <cell r="D410">
            <v>0</v>
          </cell>
        </row>
        <row r="411">
          <cell r="A411" t="str">
            <v>Préstamo No.Bi-585-Sf-Dr</v>
          </cell>
          <cell r="B411">
            <v>4000000</v>
          </cell>
          <cell r="C411">
            <v>0</v>
          </cell>
          <cell r="D411">
            <v>0</v>
          </cell>
        </row>
        <row r="412">
          <cell r="A412" t="str">
            <v>Préstamo No.Bi-586-Sf-Dr</v>
          </cell>
          <cell r="B412">
            <v>6000000</v>
          </cell>
          <cell r="C412">
            <v>0</v>
          </cell>
          <cell r="D412">
            <v>0</v>
          </cell>
        </row>
        <row r="413">
          <cell r="A413" t="str">
            <v>Préstamo No.Bi-590-Sf-Dr</v>
          </cell>
          <cell r="B413">
            <v>5000000</v>
          </cell>
          <cell r="C413">
            <v>0</v>
          </cell>
          <cell r="D413">
            <v>0</v>
          </cell>
        </row>
        <row r="414">
          <cell r="A414" t="str">
            <v>Préstamo No.Bm-1783-Do</v>
          </cell>
          <cell r="B414">
            <v>10000000</v>
          </cell>
          <cell r="C414">
            <v>0</v>
          </cell>
          <cell r="D414">
            <v>0</v>
          </cell>
        </row>
        <row r="415">
          <cell r="A415" t="str">
            <v>Préstamo Instituciones de Crédito Oficial de España</v>
          </cell>
          <cell r="B415">
            <v>0</v>
          </cell>
          <cell r="C415">
            <v>0</v>
          </cell>
          <cell r="D415">
            <v>0</v>
          </cell>
        </row>
        <row r="416">
          <cell r="A416" t="str">
            <v>Préstamo No.Bm-1783-Do y Bm 1784-Do</v>
          </cell>
          <cell r="B416">
            <v>10000000</v>
          </cell>
          <cell r="C416">
            <v>0</v>
          </cell>
          <cell r="D416">
            <v>0</v>
          </cell>
        </row>
        <row r="417">
          <cell r="A417" t="str">
            <v>Préstamo No.Bi/IADb-21-Cd-Dr</v>
          </cell>
          <cell r="B417">
            <v>0</v>
          </cell>
          <cell r="C417">
            <v>0</v>
          </cell>
          <cell r="D417">
            <v>0</v>
          </cell>
        </row>
        <row r="418">
          <cell r="A418" t="str">
            <v>Convenio de San José/Fondo de Inversión de Venezuela</v>
          </cell>
          <cell r="B418">
            <v>0</v>
          </cell>
          <cell r="C418">
            <v>0</v>
          </cell>
          <cell r="D418">
            <v>0</v>
          </cell>
        </row>
        <row r="419">
          <cell r="A419" t="str">
            <v>Convenio Dominico-Japones</v>
          </cell>
          <cell r="B419">
            <v>0</v>
          </cell>
          <cell r="C419">
            <v>0</v>
          </cell>
          <cell r="D419">
            <v>0</v>
          </cell>
        </row>
        <row r="420">
          <cell r="A420" t="str">
            <v>Préstamo No.Fida-28-Do</v>
          </cell>
          <cell r="B420">
            <v>0</v>
          </cell>
          <cell r="C420">
            <v>0</v>
          </cell>
          <cell r="D420">
            <v>0</v>
          </cell>
        </row>
        <row r="421">
          <cell r="A421" t="str">
            <v>Préstamo No.Fida-28-Do</v>
          </cell>
          <cell r="B421">
            <v>0</v>
          </cell>
          <cell r="C421">
            <v>0</v>
          </cell>
          <cell r="D421">
            <v>0</v>
          </cell>
        </row>
        <row r="422">
          <cell r="A422" t="str">
            <v>Préstamo No.242-P-Oped</v>
          </cell>
          <cell r="B422">
            <v>0</v>
          </cell>
          <cell r="C422">
            <v>0</v>
          </cell>
          <cell r="D422">
            <v>0</v>
          </cell>
        </row>
        <row r="423">
          <cell r="A423" t="str">
            <v>Préstamo No.Bi-74-Ic-Dr</v>
          </cell>
          <cell r="B423">
            <v>0</v>
          </cell>
          <cell r="C423">
            <v>0</v>
          </cell>
          <cell r="D423">
            <v>0</v>
          </cell>
        </row>
        <row r="424">
          <cell r="A424" t="str">
            <v>Préstamo Bi-391-Oc-Dr</v>
          </cell>
          <cell r="B424">
            <v>0</v>
          </cell>
          <cell r="C424">
            <v>0</v>
          </cell>
          <cell r="D424">
            <v>0</v>
          </cell>
        </row>
        <row r="425">
          <cell r="A425" t="str">
            <v>Préstamo No.Bi-627-Sf-Dr</v>
          </cell>
          <cell r="B425">
            <v>0</v>
          </cell>
          <cell r="C425">
            <v>0</v>
          </cell>
          <cell r="D425">
            <v>0</v>
          </cell>
        </row>
        <row r="426">
          <cell r="A426" t="str">
            <v>Préstamo No.Bi-646-Sf-Dr</v>
          </cell>
          <cell r="B426">
            <v>0</v>
          </cell>
          <cell r="C426">
            <v>0</v>
          </cell>
          <cell r="D426">
            <v>0</v>
          </cell>
        </row>
        <row r="427">
          <cell r="A427" t="str">
            <v>Préstamo No.Bi-647-Sf-Dr</v>
          </cell>
          <cell r="B427">
            <v>0</v>
          </cell>
          <cell r="C427">
            <v>0</v>
          </cell>
          <cell r="D427">
            <v>0</v>
          </cell>
        </row>
        <row r="428">
          <cell r="A428" t="str">
            <v>Préstamo No.Bi-645-Sf-Dr</v>
          </cell>
          <cell r="B428">
            <v>0</v>
          </cell>
          <cell r="C428">
            <v>0</v>
          </cell>
          <cell r="D428">
            <v>0</v>
          </cell>
        </row>
        <row r="429">
          <cell r="A429" t="str">
            <v>Préstamo No.Bi-680-Sf-Dr</v>
          </cell>
          <cell r="B429">
            <v>0</v>
          </cell>
          <cell r="C429">
            <v>0</v>
          </cell>
          <cell r="D429">
            <v>0</v>
          </cell>
        </row>
        <row r="430">
          <cell r="A430" t="str">
            <v>Préstamo No.Bm-1760-Do</v>
          </cell>
          <cell r="B430">
            <v>0</v>
          </cell>
          <cell r="C430">
            <v>0</v>
          </cell>
          <cell r="D430">
            <v>0</v>
          </cell>
        </row>
        <row r="431">
          <cell r="A431" t="str">
            <v>Préstamo No.Bm-2023-Do</v>
          </cell>
          <cell r="B431">
            <v>0</v>
          </cell>
          <cell r="C431">
            <v>0</v>
          </cell>
          <cell r="D431">
            <v>0</v>
          </cell>
        </row>
        <row r="432">
          <cell r="A432" t="str">
            <v>Préstamo No.Bm-2104-Do</v>
          </cell>
          <cell r="B432">
            <v>0</v>
          </cell>
          <cell r="C432">
            <v>0</v>
          </cell>
          <cell r="D432">
            <v>0</v>
          </cell>
        </row>
        <row r="433">
          <cell r="A433" t="str">
            <v>Préstamo No.Aid-517-T-037Y 517-W-038</v>
          </cell>
          <cell r="B433">
            <v>0</v>
          </cell>
          <cell r="C433">
            <v>0</v>
          </cell>
          <cell r="D433">
            <v>0</v>
          </cell>
        </row>
        <row r="434">
          <cell r="A434" t="str">
            <v>Préstamo Banco del Comercio Exterior Francés</v>
          </cell>
          <cell r="B434">
            <v>0</v>
          </cell>
          <cell r="C434">
            <v>0</v>
          </cell>
          <cell r="D434">
            <v>0</v>
          </cell>
        </row>
        <row r="435">
          <cell r="A435" t="str">
            <v>Préstamo No.Aid-517-T-035</v>
          </cell>
          <cell r="B435">
            <v>0</v>
          </cell>
          <cell r="C435">
            <v>0</v>
          </cell>
          <cell r="D435">
            <v>0</v>
          </cell>
        </row>
        <row r="436">
          <cell r="A436" t="str">
            <v>Préstamo Banco Exterior de España</v>
          </cell>
          <cell r="B436">
            <v>0</v>
          </cell>
          <cell r="C436">
            <v>0</v>
          </cell>
          <cell r="D436">
            <v>0</v>
          </cell>
        </row>
        <row r="437">
          <cell r="A437" t="str">
            <v>Préstamo No.Aid-517-K-039</v>
          </cell>
          <cell r="B437">
            <v>0</v>
          </cell>
          <cell r="C437">
            <v>0</v>
          </cell>
          <cell r="D437">
            <v>0</v>
          </cell>
        </row>
        <row r="438">
          <cell r="A438" t="str">
            <v>Préstamo No.Bm-2104-D0</v>
          </cell>
          <cell r="B438">
            <v>0</v>
          </cell>
          <cell r="C438">
            <v>0</v>
          </cell>
          <cell r="D438">
            <v>0</v>
          </cell>
        </row>
        <row r="439">
          <cell r="A439" t="str">
            <v>Préstamo No.Aid-679-Sf-Dr</v>
          </cell>
          <cell r="B439">
            <v>0</v>
          </cell>
          <cell r="C439">
            <v>0</v>
          </cell>
          <cell r="D439">
            <v>0</v>
          </cell>
        </row>
        <row r="440">
          <cell r="A440" t="str">
            <v>Préstamo No.Aid-517-T-040</v>
          </cell>
          <cell r="B440">
            <v>0</v>
          </cell>
          <cell r="C440">
            <v>0</v>
          </cell>
          <cell r="D440">
            <v>0</v>
          </cell>
        </row>
        <row r="441">
          <cell r="A441" t="str">
            <v>Préstamo No.Aid-517-T-042</v>
          </cell>
          <cell r="B441">
            <v>0</v>
          </cell>
          <cell r="C441">
            <v>0</v>
          </cell>
          <cell r="D441">
            <v>0</v>
          </cell>
        </row>
        <row r="442">
          <cell r="A442" t="str">
            <v>Préstamo Banco Exterior de España</v>
          </cell>
          <cell r="B442">
            <v>0</v>
          </cell>
          <cell r="C442">
            <v>0</v>
          </cell>
          <cell r="D442">
            <v>0</v>
          </cell>
        </row>
        <row r="443">
          <cell r="A443" t="str">
            <v>Kfw-Dom-15.0M</v>
          </cell>
          <cell r="B443">
            <v>0</v>
          </cell>
          <cell r="C443">
            <v>0</v>
          </cell>
          <cell r="D443">
            <v>0</v>
          </cell>
        </row>
        <row r="444">
          <cell r="A444" t="str">
            <v>Préstamo No.Bi-21-Cd/Dr</v>
          </cell>
          <cell r="B444">
            <v>0</v>
          </cell>
          <cell r="C444">
            <v>0</v>
          </cell>
          <cell r="D444">
            <v>0</v>
          </cell>
        </row>
        <row r="445">
          <cell r="A445" t="str">
            <v>Préstamo Banco Exterior de España</v>
          </cell>
          <cell r="B445">
            <v>0</v>
          </cell>
          <cell r="C445">
            <v>0</v>
          </cell>
          <cell r="D445">
            <v>0</v>
          </cell>
        </row>
        <row r="446">
          <cell r="A446" t="str">
            <v>Préstamo Dominico Japones Do-P2-Aglipo</v>
          </cell>
          <cell r="B446">
            <v>0</v>
          </cell>
          <cell r="C446">
            <v>0</v>
          </cell>
          <cell r="D446">
            <v>0</v>
          </cell>
        </row>
        <row r="447">
          <cell r="A447" t="str">
            <v>Préstamo Banco Exterior de España</v>
          </cell>
          <cell r="B447">
            <v>0</v>
          </cell>
          <cell r="C447">
            <v>0</v>
          </cell>
          <cell r="D447">
            <v>0</v>
          </cell>
        </row>
        <row r="448">
          <cell r="A448" t="str">
            <v>Préstamo No.Aid-517-L-010</v>
          </cell>
          <cell r="B448">
            <v>0</v>
          </cell>
          <cell r="C448">
            <v>0</v>
          </cell>
          <cell r="D448">
            <v>0</v>
          </cell>
        </row>
        <row r="449">
          <cell r="A449" t="str">
            <v>Préstamo No.Fida98-Do</v>
          </cell>
          <cell r="B449">
            <v>0</v>
          </cell>
          <cell r="C449">
            <v>0</v>
          </cell>
          <cell r="D449">
            <v>0</v>
          </cell>
        </row>
        <row r="450">
          <cell r="A450" t="str">
            <v>Préstamo No.Aid-517-T-043 y 517-V-044</v>
          </cell>
          <cell r="B450">
            <v>0</v>
          </cell>
          <cell r="C450">
            <v>0</v>
          </cell>
          <cell r="D450">
            <v>0</v>
          </cell>
        </row>
        <row r="451">
          <cell r="A451" t="str">
            <v>Préstamo No.Aid-517-T-045</v>
          </cell>
          <cell r="B451">
            <v>0</v>
          </cell>
          <cell r="C451">
            <v>0</v>
          </cell>
          <cell r="D451">
            <v>0</v>
          </cell>
        </row>
        <row r="452">
          <cell r="A452" t="str">
            <v>Préstamo No.Bi-737-Sf y 455-Oc-Dr</v>
          </cell>
          <cell r="B452">
            <v>0</v>
          </cell>
          <cell r="C452">
            <v>0</v>
          </cell>
          <cell r="D452">
            <v>0</v>
          </cell>
        </row>
        <row r="453">
          <cell r="A453" t="str">
            <v>Préstamo No.Bm-2369-Do</v>
          </cell>
          <cell r="B453">
            <v>0</v>
          </cell>
          <cell r="C453">
            <v>0</v>
          </cell>
          <cell r="D453">
            <v>0</v>
          </cell>
        </row>
        <row r="454">
          <cell r="A454" t="str">
            <v>Préstamo Gobierno México-República Dominicana</v>
          </cell>
          <cell r="B454">
            <v>0</v>
          </cell>
          <cell r="C454">
            <v>0</v>
          </cell>
          <cell r="D454">
            <v>0</v>
          </cell>
        </row>
        <row r="455">
          <cell r="A455" t="str">
            <v>Préstamo No.Bm-2690-00</v>
          </cell>
          <cell r="B455">
            <v>0</v>
          </cell>
          <cell r="C455">
            <v>0</v>
          </cell>
          <cell r="D455">
            <v>0</v>
          </cell>
        </row>
        <row r="456">
          <cell r="A456" t="str">
            <v>Préstamo del Gobierno de Japón</v>
          </cell>
          <cell r="B456">
            <v>0</v>
          </cell>
          <cell r="C456">
            <v>0</v>
          </cell>
          <cell r="D456">
            <v>0</v>
          </cell>
        </row>
        <row r="457">
          <cell r="A457" t="str">
            <v>Kreditastait Fur Wiederautbau-Kfw-</v>
          </cell>
          <cell r="B457">
            <v>0</v>
          </cell>
          <cell r="C457">
            <v>0</v>
          </cell>
          <cell r="D457">
            <v>0</v>
          </cell>
        </row>
        <row r="458">
          <cell r="A458" t="str">
            <v xml:space="preserve">Préstamo del Gobierno de Francia </v>
          </cell>
          <cell r="B458">
            <v>0</v>
          </cell>
          <cell r="C458">
            <v>0</v>
          </cell>
          <cell r="D458">
            <v>0</v>
          </cell>
        </row>
        <row r="459">
          <cell r="A459" t="str">
            <v>2949-Do-</v>
          </cell>
          <cell r="B459">
            <v>0</v>
          </cell>
          <cell r="C459">
            <v>0</v>
          </cell>
          <cell r="D459">
            <v>0</v>
          </cell>
        </row>
        <row r="460">
          <cell r="A460" t="str">
            <v>17-0239</v>
          </cell>
          <cell r="B460">
            <v>0</v>
          </cell>
          <cell r="C460">
            <v>0</v>
          </cell>
          <cell r="D460">
            <v>0</v>
          </cell>
        </row>
        <row r="461">
          <cell r="A461" t="str">
            <v>Préstamo No.Bi-172/1C-Dr</v>
          </cell>
          <cell r="B461">
            <v>0</v>
          </cell>
          <cell r="C461">
            <v>0</v>
          </cell>
          <cell r="D461">
            <v>0</v>
          </cell>
        </row>
        <row r="463">
          <cell r="A463" t="str">
            <v>Venta de Activos</v>
          </cell>
          <cell r="B463">
            <v>10000000</v>
          </cell>
          <cell r="C463">
            <v>0</v>
          </cell>
          <cell r="D463">
            <v>10000000</v>
          </cell>
        </row>
        <row r="464">
          <cell r="A464" t="str">
            <v>Venta de Bienes Inmuebles y Terrenos del Dominio Privado del Estado</v>
          </cell>
          <cell r="B464">
            <v>10000000</v>
          </cell>
          <cell r="C464">
            <v>0</v>
          </cell>
          <cell r="D464">
            <v>10000000</v>
          </cell>
        </row>
        <row r="465">
          <cell r="A465" t="str">
            <v>Venta de Propiedad Mobiliar del Estado</v>
          </cell>
          <cell r="B465">
            <v>0</v>
          </cell>
          <cell r="C465">
            <v>0</v>
          </cell>
          <cell r="D465">
            <v>0</v>
          </cell>
        </row>
        <row r="466">
          <cell r="A466" t="str">
            <v>Misceláneos</v>
          </cell>
          <cell r="B466">
            <v>0</v>
          </cell>
          <cell r="C466">
            <v>0</v>
          </cell>
          <cell r="D466">
            <v>0</v>
          </cell>
        </row>
        <row r="468">
          <cell r="A468" t="str">
            <v>Otros Recursos Internos</v>
          </cell>
          <cell r="B468">
            <v>5000000</v>
          </cell>
          <cell r="C468">
            <v>0</v>
          </cell>
          <cell r="D468">
            <v>0</v>
          </cell>
        </row>
        <row r="469">
          <cell r="A469" t="str">
            <v>Amortización e Intereses Aid/517-L018 F. 1449</v>
          </cell>
          <cell r="B469">
            <v>0</v>
          </cell>
          <cell r="C469">
            <v>0</v>
          </cell>
          <cell r="D469">
            <v>0</v>
          </cell>
        </row>
        <row r="470">
          <cell r="A470" t="str">
            <v>Pago Préstamo Lab. Hotel Jaragua Aid-517-2-008</v>
          </cell>
          <cell r="B470">
            <v>0</v>
          </cell>
          <cell r="C470">
            <v>0</v>
          </cell>
          <cell r="D470">
            <v>0</v>
          </cell>
        </row>
        <row r="471">
          <cell r="A471" t="str">
            <v>Amortización e Intreses /Préstamo Aid/517-L026 F. 1449</v>
          </cell>
          <cell r="B471">
            <v>0</v>
          </cell>
          <cell r="C471">
            <v>0</v>
          </cell>
          <cell r="D471">
            <v>0</v>
          </cell>
        </row>
        <row r="473">
          <cell r="A473" t="str">
            <v>Donaciones</v>
          </cell>
          <cell r="B473">
            <v>0</v>
          </cell>
          <cell r="C473">
            <v>0</v>
          </cell>
          <cell r="D473">
            <v>0</v>
          </cell>
        </row>
        <row r="474">
          <cell r="A474" t="str">
            <v>Donaciones Públicas y Privadas</v>
          </cell>
          <cell r="B474">
            <v>0</v>
          </cell>
          <cell r="C474">
            <v>0</v>
          </cell>
          <cell r="D474">
            <v>0</v>
          </cell>
        </row>
        <row r="476">
          <cell r="A476" t="str">
            <v>Aportes Extraordinarios</v>
          </cell>
          <cell r="B476">
            <v>0</v>
          </cell>
          <cell r="C476">
            <v>0</v>
          </cell>
          <cell r="D476">
            <v>0</v>
          </cell>
        </row>
        <row r="477">
          <cell r="A477" t="str">
            <v xml:space="preserve">Aportes Extraordinarios de Instituciones Públicas </v>
          </cell>
          <cell r="B477">
            <v>0</v>
          </cell>
          <cell r="C477">
            <v>0</v>
          </cell>
          <cell r="D477">
            <v>0</v>
          </cell>
        </row>
        <row r="479">
          <cell r="A479" t="str">
            <v>Donaciones</v>
          </cell>
          <cell r="B479">
            <v>12412800</v>
          </cell>
          <cell r="C479">
            <v>0</v>
          </cell>
          <cell r="D479">
            <v>0</v>
          </cell>
        </row>
        <row r="480">
          <cell r="A480" t="str">
            <v>Aid/517-0171/Cbi</v>
          </cell>
          <cell r="B480">
            <v>0</v>
          </cell>
          <cell r="C480">
            <v>0</v>
          </cell>
          <cell r="D480">
            <v>0</v>
          </cell>
        </row>
        <row r="481">
          <cell r="A481" t="str">
            <v>Convenio de Donación BID-Atn-1688-Sf--Dr</v>
          </cell>
          <cell r="B481">
            <v>600000</v>
          </cell>
          <cell r="C481">
            <v>0</v>
          </cell>
          <cell r="D481">
            <v>0</v>
          </cell>
        </row>
        <row r="482">
          <cell r="A482" t="str">
            <v>Convenio ONAPLAN-BID-Atn-1689-Sf--Dr</v>
          </cell>
          <cell r="B482">
            <v>200000</v>
          </cell>
          <cell r="C482">
            <v>0</v>
          </cell>
          <cell r="D482">
            <v>0</v>
          </cell>
        </row>
        <row r="483">
          <cell r="A483" t="str">
            <v>Convenio de Donación Aid-517-0130</v>
          </cell>
          <cell r="B483">
            <v>5000000</v>
          </cell>
          <cell r="C483">
            <v>0</v>
          </cell>
          <cell r="D483">
            <v>0</v>
          </cell>
        </row>
        <row r="484">
          <cell r="A484" t="str">
            <v>Aid-517-0145-21</v>
          </cell>
          <cell r="B484">
            <v>1420000</v>
          </cell>
          <cell r="C484">
            <v>0</v>
          </cell>
          <cell r="D484">
            <v>0</v>
          </cell>
        </row>
        <row r="485">
          <cell r="A485" t="str">
            <v>Aid-517-0145-19</v>
          </cell>
          <cell r="B485">
            <v>3580000</v>
          </cell>
          <cell r="C485">
            <v>0</v>
          </cell>
          <cell r="D485">
            <v>0</v>
          </cell>
        </row>
        <row r="486">
          <cell r="A486" t="str">
            <v>Donación Canadá-Israel Ac-Di-D6</v>
          </cell>
          <cell r="B486">
            <v>1612800</v>
          </cell>
          <cell r="C486">
            <v>0</v>
          </cell>
          <cell r="D486">
            <v>0</v>
          </cell>
        </row>
        <row r="487">
          <cell r="A487" t="str">
            <v>Gobierno de Suecia</v>
          </cell>
          <cell r="B487">
            <v>0</v>
          </cell>
          <cell r="C487">
            <v>0</v>
          </cell>
          <cell r="D487">
            <v>0</v>
          </cell>
        </row>
        <row r="488">
          <cell r="A488" t="str">
            <v>Donación ONU Dom.-T-01-A-71-99 y Dom, -83-P04-P03</v>
          </cell>
          <cell r="B488">
            <v>0</v>
          </cell>
          <cell r="C488">
            <v>0</v>
          </cell>
          <cell r="D488">
            <v>0</v>
          </cell>
        </row>
        <row r="489">
          <cell r="A489" t="str">
            <v>Convenio ONAPLAN-BID-Atn-1862-Sf--Dr</v>
          </cell>
          <cell r="B489">
            <v>0</v>
          </cell>
          <cell r="C489">
            <v>0</v>
          </cell>
          <cell r="D489">
            <v>0</v>
          </cell>
        </row>
        <row r="490">
          <cell r="A490" t="str">
            <v>Donación Aid/Foresta</v>
          </cell>
          <cell r="B490">
            <v>0</v>
          </cell>
          <cell r="C490">
            <v>0</v>
          </cell>
          <cell r="D490">
            <v>0</v>
          </cell>
        </row>
        <row r="491">
          <cell r="A491" t="str">
            <v>Donación Gobierno Aleman-Gtz/Aid</v>
          </cell>
          <cell r="B491">
            <v>0</v>
          </cell>
          <cell r="C491">
            <v>0</v>
          </cell>
          <cell r="D491">
            <v>0</v>
          </cell>
        </row>
        <row r="492">
          <cell r="A492" t="str">
            <v>Donación Comunidad Económica Europea -CEE/IAD-Pryn</v>
          </cell>
          <cell r="B492">
            <v>0</v>
          </cell>
          <cell r="C492">
            <v>0</v>
          </cell>
          <cell r="D492">
            <v>0</v>
          </cell>
        </row>
        <row r="493">
          <cell r="A493" t="str">
            <v>Convenio de Donación Organización Internacional del Azúcar-OIA-</v>
          </cell>
          <cell r="B493">
            <v>0</v>
          </cell>
          <cell r="C493">
            <v>0</v>
          </cell>
          <cell r="D493">
            <v>0</v>
          </cell>
        </row>
        <row r="494">
          <cell r="A494" t="str">
            <v>Donación ONU UNICEF</v>
          </cell>
          <cell r="B494">
            <v>0</v>
          </cell>
          <cell r="C494">
            <v>0</v>
          </cell>
          <cell r="D494">
            <v>0</v>
          </cell>
        </row>
        <row r="495">
          <cell r="A495" t="str">
            <v>Fondo Noruego de Preinversión</v>
          </cell>
          <cell r="B495">
            <v>0</v>
          </cell>
          <cell r="C495">
            <v>0</v>
          </cell>
          <cell r="D495">
            <v>0</v>
          </cell>
        </row>
        <row r="496">
          <cell r="A496" t="str">
            <v>Aid-517-0126 Manejo de Recursos Naturales</v>
          </cell>
          <cell r="B496">
            <v>0</v>
          </cell>
          <cell r="C496">
            <v>0</v>
          </cell>
          <cell r="D496">
            <v>0</v>
          </cell>
        </row>
        <row r="497">
          <cell r="A497" t="str">
            <v>Aid-517-0144 Proyecto Mini-Hidro</v>
          </cell>
          <cell r="B497">
            <v>0</v>
          </cell>
          <cell r="C497">
            <v>0</v>
          </cell>
          <cell r="D497">
            <v>0</v>
          </cell>
        </row>
        <row r="498">
          <cell r="A498" t="str">
            <v>Aid-936-5807</v>
          </cell>
          <cell r="B498">
            <v>0</v>
          </cell>
          <cell r="C498">
            <v>0</v>
          </cell>
          <cell r="D498">
            <v>0</v>
          </cell>
        </row>
        <row r="499">
          <cell r="A499" t="str">
            <v xml:space="preserve"> Donación Aid-517-0171-Cbi</v>
          </cell>
          <cell r="B499">
            <v>0</v>
          </cell>
          <cell r="C499">
            <v>0</v>
          </cell>
          <cell r="D499">
            <v>0</v>
          </cell>
        </row>
        <row r="500">
          <cell r="A500" t="str">
            <v>CEE-Na-82-15</v>
          </cell>
          <cell r="B500">
            <v>0</v>
          </cell>
          <cell r="C500">
            <v>0</v>
          </cell>
          <cell r="D500">
            <v>0</v>
          </cell>
        </row>
        <row r="501">
          <cell r="A501" t="str">
            <v>Fao-PNUD-Dom-81-005-067</v>
          </cell>
          <cell r="B501">
            <v>0</v>
          </cell>
          <cell r="C501">
            <v>0</v>
          </cell>
          <cell r="D501">
            <v>0</v>
          </cell>
        </row>
        <row r="502">
          <cell r="A502" t="str">
            <v>PNUD-Dom-81-012</v>
          </cell>
          <cell r="B502">
            <v>0</v>
          </cell>
          <cell r="C502">
            <v>0</v>
          </cell>
          <cell r="D502">
            <v>0</v>
          </cell>
        </row>
        <row r="503">
          <cell r="A503" t="str">
            <v>PNUD-Cee</v>
          </cell>
          <cell r="B503">
            <v>0</v>
          </cell>
          <cell r="C503">
            <v>0</v>
          </cell>
          <cell r="D503">
            <v>0</v>
          </cell>
        </row>
        <row r="504">
          <cell r="A504" t="str">
            <v>Cee</v>
          </cell>
          <cell r="B504">
            <v>0</v>
          </cell>
          <cell r="C504">
            <v>0</v>
          </cell>
          <cell r="D504">
            <v>0</v>
          </cell>
        </row>
        <row r="505">
          <cell r="A505" t="str">
            <v>BID-Atn-225-Sf/Dr</v>
          </cell>
          <cell r="B505">
            <v>0</v>
          </cell>
          <cell r="C505">
            <v>0</v>
          </cell>
          <cell r="D505">
            <v>0</v>
          </cell>
        </row>
        <row r="506">
          <cell r="A506" t="str">
            <v>PNUD</v>
          </cell>
          <cell r="B506">
            <v>0</v>
          </cell>
          <cell r="C506">
            <v>0</v>
          </cell>
          <cell r="D506">
            <v>0</v>
          </cell>
        </row>
        <row r="507">
          <cell r="A507" t="str">
            <v>Donación UNICEF/Zw-10G-4</v>
          </cell>
          <cell r="B507">
            <v>0</v>
          </cell>
          <cell r="C507">
            <v>0</v>
          </cell>
          <cell r="D507">
            <v>0</v>
          </cell>
        </row>
        <row r="508">
          <cell r="A508" t="str">
            <v>Donación PNUD/91-011-S-01-14</v>
          </cell>
          <cell r="B508">
            <v>0</v>
          </cell>
          <cell r="C508">
            <v>0</v>
          </cell>
          <cell r="D508">
            <v>0</v>
          </cell>
        </row>
        <row r="509">
          <cell r="A509" t="str">
            <v>Donación Italia</v>
          </cell>
          <cell r="B509">
            <v>0</v>
          </cell>
          <cell r="C509">
            <v>0</v>
          </cell>
          <cell r="D509">
            <v>0</v>
          </cell>
        </row>
        <row r="510">
          <cell r="A510" t="str">
            <v>Donación CEE-958-84-Rd</v>
          </cell>
          <cell r="B510">
            <v>0</v>
          </cell>
          <cell r="C510">
            <v>0</v>
          </cell>
          <cell r="D510">
            <v>0</v>
          </cell>
        </row>
        <row r="511">
          <cell r="A511" t="str">
            <v>Zw-10-6-4Programa de Servicio Básicos Proyecto de Educación UNICEF</v>
          </cell>
          <cell r="B511">
            <v>0</v>
          </cell>
          <cell r="C511">
            <v>0</v>
          </cell>
          <cell r="D511">
            <v>0</v>
          </cell>
        </row>
        <row r="512">
          <cell r="A512" t="str">
            <v>Donación 517-0153 Asesoría-Manejo Sistema de Salud</v>
          </cell>
          <cell r="B512">
            <v>0</v>
          </cell>
          <cell r="C512">
            <v>0</v>
          </cell>
          <cell r="D512">
            <v>0</v>
          </cell>
        </row>
        <row r="513">
          <cell r="A513" t="str">
            <v xml:space="preserve">Donación Dhs-12 Ops-Oms </v>
          </cell>
          <cell r="B513">
            <v>0</v>
          </cell>
          <cell r="C513">
            <v>0</v>
          </cell>
          <cell r="D513">
            <v>0</v>
          </cell>
        </row>
        <row r="514">
          <cell r="A514" t="str">
            <v>Proyecto Educación Población Dom/87/P01 UNESCO</v>
          </cell>
          <cell r="B514">
            <v>0</v>
          </cell>
          <cell r="C514">
            <v>0</v>
          </cell>
          <cell r="D514">
            <v>0</v>
          </cell>
        </row>
        <row r="515">
          <cell r="A515" t="str">
            <v>Donación Dej-42950 Gts</v>
          </cell>
          <cell r="B515">
            <v>0</v>
          </cell>
          <cell r="C515">
            <v>0</v>
          </cell>
          <cell r="D515">
            <v>0</v>
          </cell>
        </row>
        <row r="516">
          <cell r="A516" t="str">
            <v>Na-80-36 CEE-Juancho Pedernales</v>
          </cell>
          <cell r="B516">
            <v>0</v>
          </cell>
          <cell r="C516">
            <v>0</v>
          </cell>
          <cell r="D516">
            <v>0</v>
          </cell>
        </row>
        <row r="517">
          <cell r="A517" t="str">
            <v>Donación Gobierno Chino Programa Pequeños Proyecto Hidroeléctricos</v>
          </cell>
          <cell r="B517">
            <v>0</v>
          </cell>
          <cell r="C517">
            <v>0</v>
          </cell>
          <cell r="D517">
            <v>0</v>
          </cell>
        </row>
        <row r="518">
          <cell r="A518" t="str">
            <v>Donación Estudio Proyecto Monción BID</v>
          </cell>
          <cell r="B518">
            <v>0</v>
          </cell>
          <cell r="C518">
            <v>0</v>
          </cell>
          <cell r="D518">
            <v>0</v>
          </cell>
        </row>
        <row r="519">
          <cell r="A519" t="str">
            <v>Préstamo Nopn83-2120-0 Fortalecimiento del Indrhi-Bmz/Gtz.</v>
          </cell>
          <cell r="B519">
            <v>0</v>
          </cell>
          <cell r="C519">
            <v>0</v>
          </cell>
          <cell r="D519">
            <v>0</v>
          </cell>
        </row>
        <row r="520">
          <cell r="A520" t="str">
            <v>Préstamo Dom/8/004 Optimización Recargo Hídricos Pnvd/Omm.</v>
          </cell>
          <cell r="B520">
            <v>0</v>
          </cell>
          <cell r="C520">
            <v>0</v>
          </cell>
          <cell r="D520">
            <v>0</v>
          </cell>
        </row>
        <row r="521">
          <cell r="A521" t="str">
            <v>Préstamo Dom/8/002 Isótopos en Hidrol. OIEA</v>
          </cell>
          <cell r="B521">
            <v>0</v>
          </cell>
          <cell r="C521">
            <v>0</v>
          </cell>
          <cell r="D521">
            <v>0</v>
          </cell>
        </row>
        <row r="522">
          <cell r="A522" t="str">
            <v>Préstamo Dom/8/003 Hidrol. Aguas Sub-Terraneas OIEA</v>
          </cell>
          <cell r="B522">
            <v>0</v>
          </cell>
          <cell r="C522">
            <v>0</v>
          </cell>
          <cell r="D522">
            <v>0</v>
          </cell>
        </row>
        <row r="523">
          <cell r="A523" t="str">
            <v>Donación ONU/PNUD Dom-85-E01 DesHidroe. Río Ocoa</v>
          </cell>
          <cell r="B523">
            <v>0</v>
          </cell>
          <cell r="C523">
            <v>0</v>
          </cell>
          <cell r="D523">
            <v>0</v>
          </cell>
        </row>
        <row r="524">
          <cell r="A524" t="str">
            <v>P-1438-100 Hidroeléctricalos Anones-Sueco</v>
          </cell>
          <cell r="B524">
            <v>0</v>
          </cell>
          <cell r="C524">
            <v>0</v>
          </cell>
          <cell r="D524">
            <v>0</v>
          </cell>
        </row>
        <row r="525">
          <cell r="A525" t="str">
            <v>Donación 4-3-86 Palomino-Sueco</v>
          </cell>
          <cell r="B525">
            <v>0</v>
          </cell>
          <cell r="C525">
            <v>0</v>
          </cell>
          <cell r="D525">
            <v>0</v>
          </cell>
        </row>
        <row r="526">
          <cell r="A526" t="str">
            <v>Construcción de Hoteles Nacionales, S. A.</v>
          </cell>
          <cell r="B526">
            <v>0</v>
          </cell>
          <cell r="C526">
            <v>0</v>
          </cell>
          <cell r="D526">
            <v>0</v>
          </cell>
        </row>
        <row r="527">
          <cell r="A527" t="str">
            <v>Rosario Dominicana, S. A.</v>
          </cell>
          <cell r="B527">
            <v>0</v>
          </cell>
          <cell r="C527">
            <v>0</v>
          </cell>
          <cell r="D527">
            <v>0</v>
          </cell>
        </row>
        <row r="529">
          <cell r="A529" t="str">
            <v>Transferencias Extraordinarias</v>
          </cell>
          <cell r="B529">
            <v>0</v>
          </cell>
          <cell r="C529">
            <v>0</v>
          </cell>
          <cell r="D529">
            <v>0</v>
          </cell>
        </row>
        <row r="530">
          <cell r="A530" t="str">
            <v>Transferencia del CORDE</v>
          </cell>
          <cell r="B530">
            <v>0</v>
          </cell>
          <cell r="C530">
            <v>0</v>
          </cell>
          <cell r="D530">
            <v>0</v>
          </cell>
        </row>
        <row r="531">
          <cell r="A531" t="str">
            <v>Transferencia de INESPRE</v>
          </cell>
          <cell r="B531">
            <v>0</v>
          </cell>
          <cell r="C531">
            <v>0</v>
          </cell>
          <cell r="D531">
            <v>0</v>
          </cell>
        </row>
        <row r="532">
          <cell r="A532" t="str">
            <v>Transferencia de la CFI</v>
          </cell>
          <cell r="B532">
            <v>0</v>
          </cell>
          <cell r="C532">
            <v>0</v>
          </cell>
          <cell r="D532">
            <v>0</v>
          </cell>
        </row>
        <row r="533">
          <cell r="A533" t="str">
            <v>Transferencia del Banco de Reservas</v>
          </cell>
          <cell r="B533">
            <v>0</v>
          </cell>
          <cell r="C533">
            <v>0</v>
          </cell>
          <cell r="D533">
            <v>0</v>
          </cell>
        </row>
        <row r="534">
          <cell r="A534" t="str">
            <v>Transferencia del CEA</v>
          </cell>
          <cell r="B534">
            <v>0</v>
          </cell>
          <cell r="C534">
            <v>0</v>
          </cell>
          <cell r="D534">
            <v>0</v>
          </cell>
        </row>
        <row r="535">
          <cell r="A535" t="str">
            <v>Transferencia del Banco Central</v>
          </cell>
          <cell r="B535">
            <v>0</v>
          </cell>
          <cell r="C535">
            <v>0</v>
          </cell>
          <cell r="D535">
            <v>0</v>
          </cell>
        </row>
        <row r="536">
          <cell r="A536" t="str">
            <v>Transferencia de la Corporación de Hatillo</v>
          </cell>
          <cell r="B536">
            <v>0</v>
          </cell>
          <cell r="C536">
            <v>0</v>
          </cell>
          <cell r="D536">
            <v>0</v>
          </cell>
        </row>
        <row r="537">
          <cell r="A537" t="str">
            <v>Transferencia del IAD</v>
          </cell>
          <cell r="B537">
            <v>0</v>
          </cell>
          <cell r="C537">
            <v>0</v>
          </cell>
          <cell r="D537">
            <v>0</v>
          </cell>
        </row>
        <row r="538">
          <cell r="A538" t="str">
            <v>Transferencia del INAZUCAR</v>
          </cell>
          <cell r="B538">
            <v>0</v>
          </cell>
          <cell r="C538">
            <v>0</v>
          </cell>
          <cell r="D538">
            <v>0</v>
          </cell>
        </row>
        <row r="539">
          <cell r="A539" t="str">
            <v>Transferencia del CEA</v>
          </cell>
          <cell r="B539">
            <v>0</v>
          </cell>
          <cell r="C539">
            <v>0</v>
          </cell>
          <cell r="D539">
            <v>0</v>
          </cell>
        </row>
        <row r="540">
          <cell r="A540" t="str">
            <v>Transferencia del Banco Nacional de la Vivienda</v>
          </cell>
          <cell r="B540">
            <v>0</v>
          </cell>
          <cell r="C540">
            <v>0</v>
          </cell>
          <cell r="D540">
            <v>0</v>
          </cell>
        </row>
        <row r="541">
          <cell r="A541" t="str">
            <v>Transferencia de la Superintendencia de Bancos</v>
          </cell>
          <cell r="B541">
            <v>0</v>
          </cell>
          <cell r="C541">
            <v>0</v>
          </cell>
          <cell r="D541">
            <v>0</v>
          </cell>
        </row>
        <row r="542">
          <cell r="A542" t="str">
            <v>Transferencia de la Superintendencia de Seguros</v>
          </cell>
          <cell r="B542">
            <v>0</v>
          </cell>
          <cell r="C542">
            <v>0</v>
          </cell>
          <cell r="D542">
            <v>0</v>
          </cell>
        </row>
        <row r="543">
          <cell r="A543" t="str">
            <v>Transferencia de la Fábrica Dominicana de Cemento</v>
          </cell>
          <cell r="B543">
            <v>0</v>
          </cell>
          <cell r="C543">
            <v>0</v>
          </cell>
          <cell r="D543">
            <v>0</v>
          </cell>
        </row>
        <row r="544">
          <cell r="A544" t="str">
            <v>Aportes Extraordinarios de Institciones Pública</v>
          </cell>
          <cell r="B544">
            <v>0</v>
          </cell>
          <cell r="C544">
            <v>0</v>
          </cell>
          <cell r="D544">
            <v>0</v>
          </cell>
        </row>
        <row r="545">
          <cell r="A545" t="str">
            <v>Transferencia de la CDE (Bonos de Amortización de la Deuda Combustible)</v>
          </cell>
          <cell r="B545">
            <v>0</v>
          </cell>
          <cell r="C545">
            <v>0</v>
          </cell>
          <cell r="D545">
            <v>0</v>
          </cell>
        </row>
        <row r="546">
          <cell r="A546" t="str">
            <v>Transferencia de la Universidad del Este</v>
          </cell>
          <cell r="B546">
            <v>0</v>
          </cell>
          <cell r="C546">
            <v>0</v>
          </cell>
          <cell r="D546">
            <v>0</v>
          </cell>
        </row>
        <row r="548">
          <cell r="A548" t="str">
            <v>Otros Recursos Internos</v>
          </cell>
          <cell r="B548">
            <v>0</v>
          </cell>
          <cell r="C548">
            <v>0</v>
          </cell>
          <cell r="D548">
            <v>0</v>
          </cell>
        </row>
        <row r="549">
          <cell r="A549" t="str">
            <v>Ahorro de la Dirección General Servicios Tecnológicos</v>
          </cell>
          <cell r="B549">
            <v>0</v>
          </cell>
          <cell r="C549">
            <v>0</v>
          </cell>
          <cell r="D549">
            <v>0</v>
          </cell>
        </row>
        <row r="550">
          <cell r="A550" t="str">
            <v>Amortización e Interés Préstamo No. 517-L-008</v>
          </cell>
          <cell r="B550">
            <v>0</v>
          </cell>
          <cell r="C550">
            <v>0</v>
          </cell>
          <cell r="D550">
            <v>0</v>
          </cell>
        </row>
        <row r="551">
          <cell r="A551" t="str">
            <v>Amortización e Intereses Préstamo No. 517-L-018</v>
          </cell>
          <cell r="B551">
            <v>0</v>
          </cell>
          <cell r="C551">
            <v>0</v>
          </cell>
          <cell r="D551">
            <v>0</v>
          </cell>
        </row>
        <row r="552">
          <cell r="A552" t="str">
            <v>Intereses Préstamo No. 517-K-011</v>
          </cell>
          <cell r="B552">
            <v>0</v>
          </cell>
          <cell r="C552">
            <v>0</v>
          </cell>
          <cell r="D552">
            <v>0</v>
          </cell>
        </row>
        <row r="553">
          <cell r="A553" t="str">
            <v>Intereses Préstamo No. 517-L-018</v>
          </cell>
          <cell r="B553">
            <v>0</v>
          </cell>
          <cell r="C553">
            <v>0</v>
          </cell>
          <cell r="D553">
            <v>0</v>
          </cell>
        </row>
        <row r="554">
          <cell r="A554" t="str">
            <v>Venta de Condecoraciones</v>
          </cell>
          <cell r="B554">
            <v>0</v>
          </cell>
          <cell r="C554">
            <v>0</v>
          </cell>
          <cell r="D554">
            <v>0</v>
          </cell>
        </row>
        <row r="555">
          <cell r="A555" t="str">
            <v>Devolución, Intereses Deuda Externa</v>
          </cell>
          <cell r="B555">
            <v>0</v>
          </cell>
          <cell r="C555">
            <v>0</v>
          </cell>
          <cell r="D555">
            <v>0</v>
          </cell>
        </row>
        <row r="556">
          <cell r="A556" t="str">
            <v>Misceláneos</v>
          </cell>
          <cell r="B556">
            <v>0</v>
          </cell>
          <cell r="C556">
            <v>0</v>
          </cell>
          <cell r="D556">
            <v>0</v>
          </cell>
        </row>
        <row r="557">
          <cell r="A557" t="str">
            <v>Amortización e Intereses</v>
          </cell>
          <cell r="B557">
            <v>0</v>
          </cell>
          <cell r="C557">
            <v>0</v>
          </cell>
          <cell r="D557">
            <v>0</v>
          </cell>
        </row>
        <row r="558">
          <cell r="A558" t="str">
            <v>Bonos Redimidos e Intereses sobre Bonos Propiedad del Estado</v>
          </cell>
          <cell r="B558">
            <v>0</v>
          </cell>
          <cell r="C558">
            <v>0</v>
          </cell>
          <cell r="D558">
            <v>0</v>
          </cell>
        </row>
        <row r="559">
          <cell r="A559" t="str">
            <v>Intereses sobre Préstamo de la Aid No. 517-L-026</v>
          </cell>
          <cell r="B559">
            <v>0</v>
          </cell>
          <cell r="C559">
            <v>0</v>
          </cell>
          <cell r="D559">
            <v>0</v>
          </cell>
        </row>
        <row r="560">
          <cell r="A560" t="str">
            <v>Remanentes de Aportes del Estado, para Programa Desayuno Escolar y Materno Infantil</v>
          </cell>
          <cell r="B560">
            <v>0</v>
          </cell>
          <cell r="C560">
            <v>0</v>
          </cell>
          <cell r="D560">
            <v>0</v>
          </cell>
        </row>
        <row r="561">
          <cell r="A561" t="str">
            <v>Intereses Devengados por Suma Depositada en Banco de Reservas por la Corporación de la Presa de Sabana Yegua</v>
          </cell>
          <cell r="B561">
            <v>0</v>
          </cell>
          <cell r="C561">
            <v>0</v>
          </cell>
          <cell r="D561">
            <v>0</v>
          </cell>
        </row>
        <row r="562">
          <cell r="A562" t="str">
            <v>2% sobre Préstamo Realizados a Oficiales de las Fuerzas Armadas</v>
          </cell>
          <cell r="B562">
            <v>0</v>
          </cell>
          <cell r="C562">
            <v>0</v>
          </cell>
          <cell r="D562">
            <v>0</v>
          </cell>
        </row>
        <row r="563">
          <cell r="A563" t="str">
            <v>Ahorro en Gastos Administrativos Corporación de Valdesia</v>
          </cell>
          <cell r="B563">
            <v>0</v>
          </cell>
          <cell r="C563">
            <v>0</v>
          </cell>
          <cell r="D563">
            <v>0</v>
          </cell>
        </row>
        <row r="564">
          <cell r="A564" t="str">
            <v>Confiscación de Pólizas de Seguros</v>
          </cell>
          <cell r="B564">
            <v>0</v>
          </cell>
          <cell r="C564">
            <v>0</v>
          </cell>
          <cell r="D564">
            <v>0</v>
          </cell>
        </row>
        <row r="565">
          <cell r="A565" t="str">
            <v>Reembolsos</v>
          </cell>
          <cell r="B565">
            <v>0</v>
          </cell>
          <cell r="C565">
            <v>0</v>
          </cell>
          <cell r="D565">
            <v>0</v>
          </cell>
        </row>
        <row r="566">
          <cell r="A566" t="str">
            <v>Intereses sobre Bonos Tesorería Nacional, para Reforma Agraría, Serie 1987</v>
          </cell>
          <cell r="B566">
            <v>0</v>
          </cell>
          <cell r="C566">
            <v>0</v>
          </cell>
          <cell r="D566">
            <v>0</v>
          </cell>
        </row>
        <row r="570">
          <cell r="A570" t="str">
            <v xml:space="preserve">Total Ingresos Fiscales </v>
          </cell>
          <cell r="B570">
            <v>1214196930</v>
          </cell>
          <cell r="C570">
            <v>410238324</v>
          </cell>
          <cell r="D570">
            <v>396211188</v>
          </cell>
        </row>
        <row r="571">
          <cell r="A571" t="str">
            <v>Fuente: Presupuesto de Ingresos y Ley de Gastos Públicos para el año 1981 (Ley No. 253)</v>
          </cell>
        </row>
      </sheetData>
      <sheetData sheetId="52" refreshError="1">
        <row r="15">
          <cell r="A15" t="str">
            <v>Impuesto sobre la Renta</v>
          </cell>
          <cell r="B15">
            <v>180000000</v>
          </cell>
        </row>
        <row r="16">
          <cell r="A16" t="str">
            <v>Impuesto Adicional sobre la Renta Global Imponible</v>
          </cell>
          <cell r="B16">
            <v>7000000</v>
          </cell>
        </row>
        <row r="17">
          <cell r="A17" t="str">
            <v>Impuesto Adicional sobre el Impuesto sobre la Renta</v>
          </cell>
          <cell r="B17">
            <v>5000000</v>
          </cell>
        </row>
        <row r="18">
          <cell r="A18" t="str">
            <v>Impuesto sobre las Ganancias de Capital (Plusvalía)</v>
          </cell>
          <cell r="B18">
            <v>0</v>
          </cell>
        </row>
        <row r="19">
          <cell r="A19" t="str">
            <v>Impuesto sobre Premios Mayores de la Lotería Nacional</v>
          </cell>
          <cell r="B19">
            <v>1700000</v>
          </cell>
        </row>
        <row r="20">
          <cell r="A20" t="str">
            <v>Impuesto sobre Honorarios Médicos en Hospitales del Estado</v>
          </cell>
          <cell r="B20">
            <v>0</v>
          </cell>
        </row>
        <row r="21">
          <cell r="A21" t="str">
            <v>Impuesto sobre los Derechos Percibidos por los Oficiales del Estado Civil</v>
          </cell>
          <cell r="B21">
            <v>12000</v>
          </cell>
        </row>
        <row r="22">
          <cell r="A22" t="str">
            <v xml:space="preserve">Impuesto sobre las Apuestas Ganadas en el Hipódromo, 10% </v>
          </cell>
          <cell r="B22">
            <v>700000</v>
          </cell>
        </row>
        <row r="23">
          <cell r="A23" t="str">
            <v>Impuesto sobre los Beneficios (Utilidades) de los Casinos de Juegos</v>
          </cell>
          <cell r="B23">
            <v>500000</v>
          </cell>
        </row>
        <row r="24">
          <cell r="A24" t="str">
            <v>Aportes de los Servidores Públicos (Descuentos en Nóminas) para Servicios Sociales</v>
          </cell>
          <cell r="B24">
            <v>3200000</v>
          </cell>
        </row>
        <row r="25">
          <cell r="A25" t="str">
            <v>Impuestos 10% sobre Apuestas en el Canódromo</v>
          </cell>
          <cell r="B25">
            <v>0</v>
          </cell>
        </row>
        <row r="27">
          <cell r="A27" t="str">
            <v xml:space="preserve">Impuestos sobre el Patrimonio </v>
          </cell>
          <cell r="B27">
            <v>25020000</v>
          </cell>
        </row>
        <row r="29">
          <cell r="A29" t="str">
            <v>Impuestos sobre la Tenencia del Patrimonio</v>
          </cell>
          <cell r="B29">
            <v>15820000</v>
          </cell>
        </row>
        <row r="30">
          <cell r="A30" t="str">
            <v>Impuesto sobre la Inscripción en el Registro de Tierras</v>
          </cell>
          <cell r="B30">
            <v>20000</v>
          </cell>
        </row>
        <row r="31">
          <cell r="A31" t="str">
            <v>Impuesto Adicional sobre la Inscripción en el Registro de Tierras</v>
          </cell>
          <cell r="B31">
            <v>150000</v>
          </cell>
        </row>
        <row r="32">
          <cell r="A32" t="str">
            <v>Impuesto sobre Vehículos (Placas)</v>
          </cell>
          <cell r="B32">
            <v>15000000</v>
          </cell>
        </row>
        <row r="33">
          <cell r="A33" t="str">
            <v>Impuesto Adicional sobre Placas Públicas</v>
          </cell>
          <cell r="B33">
            <v>50000</v>
          </cell>
        </row>
        <row r="34">
          <cell r="A34" t="str">
            <v>Impuesto sobre la Inscripción y Duplicado de Matrícula Vehículo de Motor</v>
          </cell>
          <cell r="B34">
            <v>600000</v>
          </cell>
        </row>
        <row r="35">
          <cell r="A35" t="str">
            <v>Impuesto sobre la Propiedad Inmobiliaria</v>
          </cell>
          <cell r="B35">
            <v>0</v>
          </cell>
        </row>
        <row r="36">
          <cell r="A36" t="str">
            <v>Impuesto Adicional Automóviles</v>
          </cell>
          <cell r="B36">
            <v>0</v>
          </cell>
        </row>
        <row r="38">
          <cell r="A38" t="str">
            <v>Impuesto sobre las Transferencias Patrimoniales</v>
          </cell>
          <cell r="B38">
            <v>9200000</v>
          </cell>
        </row>
        <row r="39">
          <cell r="A39" t="str">
            <v>Impuesto sobre la Constitución de Compañías por Acciones y en Comanditas por Acciones</v>
          </cell>
          <cell r="B39">
            <v>600000</v>
          </cell>
        </row>
        <row r="40">
          <cell r="A40" t="str">
            <v>Impuesto sobre Operaciones Inmobiliarias</v>
          </cell>
          <cell r="B40">
            <v>2000000</v>
          </cell>
        </row>
        <row r="41">
          <cell r="A41" t="str">
            <v>Impuesto Adicional sobre Operaciones Inmobiliarias</v>
          </cell>
          <cell r="B41">
            <v>1200000</v>
          </cell>
        </row>
        <row r="42">
          <cell r="A42" t="str">
            <v>Impuesto sobre Sucesiones y Donaciones</v>
          </cell>
          <cell r="B42">
            <v>2200000</v>
          </cell>
        </row>
        <row r="43">
          <cell r="A43" t="str">
            <v>Contribución 2% sobre Actos Traslativos de la Propiedad Mobiliaria</v>
          </cell>
          <cell r="B43">
            <v>2600000</v>
          </cell>
        </row>
        <row r="44">
          <cell r="A44" t="str">
            <v>Impuesto sobre Traspaso de Vehículos de Motor</v>
          </cell>
          <cell r="B44">
            <v>600000</v>
          </cell>
        </row>
        <row r="45">
          <cell r="A45" t="str">
            <v>Impuesto sobre las Ganancias de Capital</v>
          </cell>
          <cell r="B45">
            <v>0</v>
          </cell>
        </row>
        <row r="47">
          <cell r="A47" t="str">
            <v>Impuestos Internos sobre Mercancías y Servicios</v>
          </cell>
          <cell r="B47">
            <v>277200000</v>
          </cell>
        </row>
        <row r="48">
          <cell r="A48" t="str">
            <v/>
          </cell>
          <cell r="B48">
            <v>0</v>
          </cell>
        </row>
        <row r="49">
          <cell r="A49" t="str">
            <v>Impuestos Internos Especiales sobre las Mercancías</v>
          </cell>
          <cell r="B49">
            <v>246625000</v>
          </cell>
        </row>
        <row r="51">
          <cell r="A51" t="str">
            <v>Impuestos sobre Vegetales</v>
          </cell>
          <cell r="B51">
            <v>100000</v>
          </cell>
        </row>
        <row r="52">
          <cell r="A52" t="str">
            <v>Impuestos sobre las Ventas de Maderas Aserradas</v>
          </cell>
          <cell r="B52">
            <v>6000</v>
          </cell>
        </row>
        <row r="53">
          <cell r="A53" t="str">
            <v>Impuestos sobre la Madera Beneficiada</v>
          </cell>
          <cell r="B53">
            <v>94000</v>
          </cell>
        </row>
        <row r="55">
          <cell r="A55" t="str">
            <v>Impuestos sobre el Tabaco Manufacturado</v>
          </cell>
          <cell r="B55">
            <v>30000000</v>
          </cell>
        </row>
        <row r="56">
          <cell r="A56" t="str">
            <v>Impuesto sobre Cigarrillos</v>
          </cell>
          <cell r="B56">
            <v>30000000</v>
          </cell>
        </row>
        <row r="57">
          <cell r="A57" t="str">
            <v>Impuestos Adicionales sobre Cigarrillos</v>
          </cell>
          <cell r="B57">
            <v>0</v>
          </cell>
        </row>
        <row r="58">
          <cell r="A58" t="str">
            <v>Impuesto Adicional sobre Cigarrillos Ley 137-87</v>
          </cell>
          <cell r="B58">
            <v>0</v>
          </cell>
        </row>
        <row r="59">
          <cell r="A59" t="str">
            <v>Impuesto Adicional sobre Cigarrillos Ley 137-88</v>
          </cell>
          <cell r="B59">
            <v>0</v>
          </cell>
        </row>
        <row r="61">
          <cell r="A61" t="str">
            <v>Impuestos sobre las Bebidas Alcohólicas</v>
          </cell>
          <cell r="B61">
            <v>92800000</v>
          </cell>
        </row>
        <row r="62">
          <cell r="A62" t="str">
            <v>Impuestos sobre la Venta al por Mayor de Bebidas Alcohólicas Nacionales</v>
          </cell>
          <cell r="B62">
            <v>27000000</v>
          </cell>
        </row>
        <row r="63">
          <cell r="A63" t="str">
            <v>Impuesto Adicional sobre Ron, Whisky y Ginebra</v>
          </cell>
          <cell r="B63">
            <v>4000000</v>
          </cell>
        </row>
        <row r="64">
          <cell r="A64" t="str">
            <v>Impuesto Especial a las Bebidas Alcohólicas</v>
          </cell>
          <cell r="B64">
            <v>4000000</v>
          </cell>
        </row>
        <row r="65">
          <cell r="A65" t="str">
            <v>Impuesto sobre las Cervezas</v>
          </cell>
          <cell r="B65">
            <v>32000000</v>
          </cell>
        </row>
        <row r="66">
          <cell r="A66" t="str">
            <v>Impuesto Adicional sobre las Cervezas</v>
          </cell>
          <cell r="B66">
            <v>8000000</v>
          </cell>
        </row>
        <row r="67">
          <cell r="A67" t="str">
            <v>Impuesto sobre Alcohol para Envejecimiento de Licores</v>
          </cell>
          <cell r="B67">
            <v>15000000</v>
          </cell>
        </row>
        <row r="68">
          <cell r="A68" t="str">
            <v>Impuesto sobre Ron Ginebra y Licores Dulces</v>
          </cell>
          <cell r="B68">
            <v>1700000</v>
          </cell>
        </row>
        <row r="69">
          <cell r="A69" t="str">
            <v>Impuesto sobre Vinos</v>
          </cell>
          <cell r="B69">
            <v>150000</v>
          </cell>
        </row>
        <row r="70">
          <cell r="A70" t="str">
            <v>Impuesto Adicional sobre Vinos y Licores Dulces</v>
          </cell>
          <cell r="B70">
            <v>250000</v>
          </cell>
        </row>
        <row r="71">
          <cell r="A71" t="str">
            <v>8% Sobre Valor de Venta al por Mayor de la Producción de Alcohol de 95 Grados</v>
          </cell>
          <cell r="B71">
            <v>700000</v>
          </cell>
        </row>
        <row r="72">
          <cell r="A72" t="str">
            <v>Mercancías de Producción 7%</v>
          </cell>
          <cell r="B72">
            <v>0</v>
          </cell>
        </row>
        <row r="73">
          <cell r="A73" t="str">
            <v xml:space="preserve">Impuesto Adicional sobre Ron, Whisky y Ginebra </v>
          </cell>
          <cell r="B73">
            <v>0</v>
          </cell>
        </row>
        <row r="74">
          <cell r="A74" t="str">
            <v xml:space="preserve">Impuesto Adicional sobre Cervezas </v>
          </cell>
          <cell r="B74">
            <v>0</v>
          </cell>
        </row>
        <row r="75">
          <cell r="A75" t="str">
            <v>Impuesto Adicional sobre Cervezas Ley 39 Año 1988</v>
          </cell>
          <cell r="B75">
            <v>0</v>
          </cell>
        </row>
        <row r="76">
          <cell r="A76" t="str">
            <v>Impuesto Adicional sobre Cervezas Ley 39 Año 1989</v>
          </cell>
          <cell r="B76">
            <v>0</v>
          </cell>
        </row>
        <row r="78">
          <cell r="A78" t="str">
            <v>Impuestos sobre las Bebidas No Alcohólicas</v>
          </cell>
          <cell r="B78">
            <v>1000000</v>
          </cell>
        </row>
        <row r="79">
          <cell r="A79" t="str">
            <v>Impuesto sobre Bebidas Gaseosas</v>
          </cell>
          <cell r="B79">
            <v>1000000</v>
          </cell>
        </row>
        <row r="81">
          <cell r="A81" t="str">
            <v>Impuestos sobre Otros Bienes de Consumo</v>
          </cell>
          <cell r="B81">
            <v>121525000</v>
          </cell>
        </row>
        <row r="82">
          <cell r="A82" t="str">
            <v>Impuestos sobre los Fósforos</v>
          </cell>
          <cell r="B82">
            <v>700000</v>
          </cell>
        </row>
        <row r="83">
          <cell r="A83" t="str">
            <v>Impuesto Estampilla Fósforos</v>
          </cell>
          <cell r="B83">
            <v>25000</v>
          </cell>
        </row>
        <row r="84">
          <cell r="A84" t="str">
            <v>Diferencial Azúcar Consumo Interno</v>
          </cell>
          <cell r="B84">
            <v>0</v>
          </cell>
        </row>
        <row r="85">
          <cell r="A85" t="str">
            <v>Impuesto Adicional Gasolina</v>
          </cell>
          <cell r="B85">
            <v>0</v>
          </cell>
        </row>
        <row r="86">
          <cell r="A86" t="str">
            <v>RD$ 0.01 sobre Cada Galón de Gasolina</v>
          </cell>
          <cell r="B86">
            <v>0</v>
          </cell>
        </row>
        <row r="87">
          <cell r="A87" t="str">
            <v>Diferencial Petróleo (Decreto 2600)</v>
          </cell>
          <cell r="B87">
            <v>0</v>
          </cell>
        </row>
        <row r="88">
          <cell r="A88" t="str">
            <v>Diferencial Petróleo (Decreto 3221)</v>
          </cell>
          <cell r="B88">
            <v>0</v>
          </cell>
        </row>
        <row r="89">
          <cell r="A89" t="str">
            <v>Retención Diferencial Gravamen sobre Combustibles</v>
          </cell>
          <cell r="B89">
            <v>0</v>
          </cell>
        </row>
        <row r="90">
          <cell r="A90" t="str">
            <v xml:space="preserve">Diferencial Petróleo </v>
          </cell>
          <cell r="B90">
            <v>120800000</v>
          </cell>
        </row>
        <row r="91">
          <cell r="A91" t="str">
            <v>Diferencial Gasolina</v>
          </cell>
          <cell r="B91">
            <v>0</v>
          </cell>
        </row>
        <row r="92">
          <cell r="A92" t="str">
            <v xml:space="preserve">Diferencial sobre Fuel Oil </v>
          </cell>
          <cell r="B92">
            <v>0</v>
          </cell>
        </row>
        <row r="93">
          <cell r="A93" t="str">
            <v>Diferencial Gas Propano</v>
          </cell>
          <cell r="B93">
            <v>0</v>
          </cell>
        </row>
        <row r="94">
          <cell r="A94" t="str">
            <v>Diferencial Avtur</v>
          </cell>
          <cell r="B94">
            <v>0</v>
          </cell>
        </row>
        <row r="95">
          <cell r="A95" t="str">
            <v>Diferencial de Aceite Crudo Desgomado</v>
          </cell>
          <cell r="B95">
            <v>0</v>
          </cell>
        </row>
        <row r="97">
          <cell r="A97" t="str">
            <v>Impuestos sobre Combustibles y Lubricantes</v>
          </cell>
          <cell r="B97">
            <v>0</v>
          </cell>
        </row>
        <row r="98">
          <cell r="A98" t="str">
            <v>Impuesto sobre el Consumo de Petróleo y sus Derivados</v>
          </cell>
          <cell r="B98">
            <v>0</v>
          </cell>
        </row>
        <row r="100">
          <cell r="A100" t="str">
            <v>Impuestos sobre Otros Bienes de Producción o de Uso Alternativo</v>
          </cell>
          <cell r="B100">
            <v>1200000</v>
          </cell>
        </row>
        <row r="101">
          <cell r="A101" t="str">
            <v>Impuesto sobre Consumo de Alcoholes para Industrialización</v>
          </cell>
          <cell r="B101">
            <v>1000000</v>
          </cell>
        </row>
        <row r="102">
          <cell r="A102" t="str">
            <v>Impuestos a los Alcoholes y Bay Rum</v>
          </cell>
          <cell r="B102">
            <v>200000</v>
          </cell>
        </row>
        <row r="104">
          <cell r="A104" t="str">
            <v>Impuestos a las Transferencias de Bienes Industrializados</v>
          </cell>
          <cell r="B104">
            <v>0</v>
          </cell>
        </row>
        <row r="105">
          <cell r="A105" t="str">
            <v xml:space="preserve">Impuestos a las Transferencias de Bienes Industrializados </v>
          </cell>
          <cell r="B105">
            <v>0</v>
          </cell>
        </row>
        <row r="106">
          <cell r="A106" t="str">
            <v>Impuestos Internos Especiales sobre los Servicios</v>
          </cell>
          <cell r="B106">
            <v>30575000</v>
          </cell>
        </row>
        <row r="108">
          <cell r="A108" t="str">
            <v>Impuestos sobre Transportes</v>
          </cell>
          <cell r="B108">
            <v>11200000</v>
          </cell>
        </row>
        <row r="109">
          <cell r="A109" t="str">
            <v>Impuestos sobre la Venta de Pasajes al Exterior</v>
          </cell>
          <cell r="B109">
            <v>8000000</v>
          </cell>
        </row>
        <row r="110">
          <cell r="A110" t="str">
            <v>Impuesto Adicional sobre la Venta de Pasajes al Exterior</v>
          </cell>
          <cell r="B110">
            <v>750000</v>
          </cell>
        </row>
        <row r="111">
          <cell r="A111" t="str">
            <v>Impuesto Adicional sobre Pasajes Aéreos y Marítimos al Exterior</v>
          </cell>
          <cell r="B111">
            <v>750000</v>
          </cell>
        </row>
        <row r="112">
          <cell r="A112" t="str">
            <v>40% sobre el Impuesto a Salida de Pasajeros al Exterior (Decreto 791)</v>
          </cell>
          <cell r="B112">
            <v>1700000</v>
          </cell>
        </row>
        <row r="113">
          <cell r="A113" t="str">
            <v>Venta de Servicios Comisión Aeroportuaria</v>
          </cell>
          <cell r="B113">
            <v>0</v>
          </cell>
        </row>
        <row r="114">
          <cell r="A114" t="str">
            <v>Impuesto a Salida de Pasajeros al Exterior Regulación Fronteriza</v>
          </cell>
          <cell r="B114">
            <v>0</v>
          </cell>
        </row>
        <row r="116">
          <cell r="A116" t="str">
            <v>Impuestos sobre las Comunicaciones</v>
          </cell>
          <cell r="B116">
            <v>11770000</v>
          </cell>
        </row>
        <row r="117">
          <cell r="A117" t="str">
            <v>Impuesto sobre las Recaudaciones de la Compañía de Teléfonos</v>
          </cell>
          <cell r="B117">
            <v>8000000</v>
          </cell>
        </row>
        <row r="118">
          <cell r="A118" t="str">
            <v>Impuestos a las Llamadas a Larga Distancia</v>
          </cell>
          <cell r="B118">
            <v>50000</v>
          </cell>
        </row>
        <row r="119">
          <cell r="A119" t="str">
            <v>Impuesto Adicional a las Llamadas a Larga Distancia</v>
          </cell>
          <cell r="B119">
            <v>3000000</v>
          </cell>
        </row>
        <row r="120">
          <cell r="A120" t="str">
            <v>Impuesto sobre Mensajes Escritos al Exterior</v>
          </cell>
          <cell r="B120">
            <v>400000</v>
          </cell>
        </row>
        <row r="121">
          <cell r="A121" t="str">
            <v>Impuesto a las Estaciones Radioeléctricas</v>
          </cell>
          <cell r="B121">
            <v>100000</v>
          </cell>
        </row>
        <row r="122">
          <cell r="A122" t="str">
            <v>Sellos Semipostales para Hospital Antituberculoso</v>
          </cell>
          <cell r="B122">
            <v>15000</v>
          </cell>
        </row>
        <row r="123">
          <cell r="A123" t="str">
            <v>Sellos Semipostales para Protección de la Infancia</v>
          </cell>
          <cell r="B123">
            <v>25000</v>
          </cell>
        </row>
        <row r="124">
          <cell r="A124" t="str">
            <v>Sellos Semipostales para Liga Dominicana Contra el Cáncer</v>
          </cell>
          <cell r="B124">
            <v>25000</v>
          </cell>
        </row>
        <row r="125">
          <cell r="A125" t="str">
            <v>Sellos Semipostales para la Escuela Postal y Telegráfica</v>
          </cell>
          <cell r="B125">
            <v>150000</v>
          </cell>
        </row>
        <row r="126">
          <cell r="A126" t="str">
            <v>Sellos Semipostales para Rehabilitación de Inválidos</v>
          </cell>
          <cell r="B126">
            <v>5000</v>
          </cell>
        </row>
        <row r="127">
          <cell r="A127" t="str">
            <v>Sellos Patronato Lucha Contra la Diabetes</v>
          </cell>
          <cell r="B127">
            <v>0</v>
          </cell>
        </row>
        <row r="128">
          <cell r="A128" t="str">
            <v>Sellos Semipostales para la Cruz Roja Dominicana</v>
          </cell>
          <cell r="B128">
            <v>0</v>
          </cell>
        </row>
        <row r="129">
          <cell r="A129" t="str">
            <v xml:space="preserve">Sellos Especiales sobre Sentencia de Divorcio </v>
          </cell>
          <cell r="B129">
            <v>0</v>
          </cell>
        </row>
        <row r="130">
          <cell r="A130" t="str">
            <v xml:space="preserve">Ventas de Sellos Colegio de Abogados </v>
          </cell>
          <cell r="B130">
            <v>0</v>
          </cell>
        </row>
        <row r="131">
          <cell r="A131" t="str">
            <v>Impuestos sobre Prestaciones de los Servicios Telefónicos</v>
          </cell>
          <cell r="B131">
            <v>0</v>
          </cell>
        </row>
        <row r="132">
          <cell r="A132" t="str">
            <v>Sellos Semipostales para XII Juegos Deportivos</v>
          </cell>
          <cell r="B132">
            <v>0</v>
          </cell>
        </row>
        <row r="134">
          <cell r="A134" t="str">
            <v>Impuestos sobre Otros Servicios</v>
          </cell>
          <cell r="B134">
            <v>7605000</v>
          </cell>
        </row>
        <row r="135">
          <cell r="A135" t="str">
            <v>Impuestos sobre Ventas de Boletos en Espectáculos Públicos</v>
          </cell>
          <cell r="B135">
            <v>1300000</v>
          </cell>
        </row>
        <row r="136">
          <cell r="A136" t="str">
            <v>Impuestos sobre Ventas de Boletos en Espectáculos Deportivos</v>
          </cell>
          <cell r="B136">
            <v>5000</v>
          </cell>
        </row>
        <row r="137">
          <cell r="A137" t="str">
            <v>Impuestos sobre el Valor de las Habitaciones de Hoteles</v>
          </cell>
          <cell r="B137">
            <v>1000000</v>
          </cell>
        </row>
        <row r="138">
          <cell r="A138" t="str">
            <v>Impuestos sobre el 27% de las Recaudaciones de la Comisión Hípica Nacional</v>
          </cell>
          <cell r="B138">
            <v>200000</v>
          </cell>
        </row>
        <row r="139">
          <cell r="A139" t="str">
            <v>Impuestos sobre el Total de las Apuestas en el Hipódromo</v>
          </cell>
          <cell r="B139">
            <v>400000</v>
          </cell>
        </row>
        <row r="140">
          <cell r="A140" t="str">
            <v>Adicional al Impuesto sobre el Total de las Apuestas en el Hipódromo</v>
          </cell>
          <cell r="B140">
            <v>200000</v>
          </cell>
        </row>
        <row r="141">
          <cell r="A141" t="str">
            <v>Impuestos sobre Premios de Pólizas de las Compañías de Seguros</v>
          </cell>
          <cell r="B141">
            <v>4495000</v>
          </cell>
        </row>
        <row r="142">
          <cell r="A142" t="str">
            <v>Impuestos a las Primas sobre Constitución de Fianzas y Consignación de Valores</v>
          </cell>
          <cell r="B142">
            <v>5000</v>
          </cell>
        </row>
        <row r="143">
          <cell r="A143" t="str">
            <v>Impuesto para Negociación en el Ramo de Seguros</v>
          </cell>
          <cell r="B143">
            <v>0</v>
          </cell>
        </row>
        <row r="144">
          <cell r="A144" t="str">
            <v>Préstamo de Menor Cuantía</v>
          </cell>
          <cell r="B144">
            <v>0</v>
          </cell>
        </row>
        <row r="145">
          <cell r="A145" t="str">
            <v>Venta Boletos 0.25 sobre Palcos Estadios Deportivos</v>
          </cell>
          <cell r="B145">
            <v>0</v>
          </cell>
        </row>
        <row r="146">
          <cell r="A146" t="str">
            <v>Venta Boletos 0.10 sobre Preferencias Estadios Deportivos</v>
          </cell>
          <cell r="B146">
            <v>0</v>
          </cell>
        </row>
        <row r="147">
          <cell r="A147" t="str">
            <v xml:space="preserve">Impuesto a las Prestación de Servicio de Hoteles, Moteles, Cables, Telex y Televisión por Cable o Circuito Cerrado </v>
          </cell>
          <cell r="B147">
            <v>0</v>
          </cell>
        </row>
        <row r="150">
          <cell r="A150" t="str">
            <v>Impuestos sobre el Comercio Exterior</v>
          </cell>
          <cell r="B150">
            <v>221390000</v>
          </cell>
        </row>
        <row r="152">
          <cell r="A152" t="str">
            <v>Impuestos sobre las Importaciones</v>
          </cell>
          <cell r="B152">
            <v>211000000</v>
          </cell>
        </row>
        <row r="154">
          <cell r="A154" t="str">
            <v>Impuestos Arancelarios</v>
          </cell>
          <cell r="B154">
            <v>52000000</v>
          </cell>
        </row>
        <row r="155">
          <cell r="A155" t="str">
            <v>Arancel de Aduanas</v>
          </cell>
          <cell r="B155">
            <v>52000000</v>
          </cell>
        </row>
        <row r="156">
          <cell r="A156" t="str">
            <v>20% del Cambio Comisión de Aduanas</v>
          </cell>
          <cell r="B156">
            <v>0</v>
          </cell>
        </row>
        <row r="158">
          <cell r="A158" t="str">
            <v>Impuestos Complementarios y Adicionales</v>
          </cell>
          <cell r="B158">
            <v>159000000</v>
          </cell>
        </row>
        <row r="159">
          <cell r="A159" t="str">
            <v>Impuestos Unificados</v>
          </cell>
          <cell r="B159">
            <v>72156000</v>
          </cell>
        </row>
        <row r="160">
          <cell r="A160" t="str">
            <v>Impuestos Ad-Valorem</v>
          </cell>
          <cell r="B160">
            <v>33847000</v>
          </cell>
        </row>
        <row r="161">
          <cell r="A161" t="str">
            <v>Impuesto Adicional sobre las Importaciones</v>
          </cell>
          <cell r="B161">
            <v>6038000</v>
          </cell>
        </row>
        <row r="162">
          <cell r="A162" t="str">
            <v>Impuestos sobre Mercancías Liberadas y Exoneradas</v>
          </cell>
          <cell r="B162">
            <v>31195000</v>
          </cell>
        </row>
        <row r="163">
          <cell r="A163" t="str">
            <v xml:space="preserve">Impuesto Único Diesel Oil </v>
          </cell>
          <cell r="B163">
            <v>0</v>
          </cell>
        </row>
        <row r="164">
          <cell r="A164" t="str">
            <v>Impuesto Adicional Gasolina</v>
          </cell>
          <cell r="B164">
            <v>0</v>
          </cell>
        </row>
        <row r="165">
          <cell r="A165" t="str">
            <v>Impuesto Adicional Gasolina y Diesel Oil</v>
          </cell>
          <cell r="B165">
            <v>0</v>
          </cell>
        </row>
        <row r="166">
          <cell r="A166" t="str">
            <v>Impuesto Único Ad-Valorem sobre Maquinarias Industriales</v>
          </cell>
          <cell r="B166">
            <v>4038000</v>
          </cell>
        </row>
        <row r="167">
          <cell r="A167" t="str">
            <v>Impuesto Único Ad-Valorem sobre Maquinarias y Equipos Agrícolas y Otros</v>
          </cell>
          <cell r="B167">
            <v>0</v>
          </cell>
        </row>
        <row r="168">
          <cell r="A168" t="str">
            <v>Impuestos sobre Productos Lácteos</v>
          </cell>
          <cell r="B168">
            <v>67000</v>
          </cell>
        </row>
        <row r="169">
          <cell r="A169" t="str">
            <v>Impuestos sobre Madera Importada</v>
          </cell>
          <cell r="B169">
            <v>1500000</v>
          </cell>
        </row>
        <row r="170">
          <cell r="A170" t="str">
            <v>Impuesto Adicional sobre Varias Mercancías y Servicios (12%)</v>
          </cell>
          <cell r="B170">
            <v>1844000</v>
          </cell>
        </row>
        <row r="171">
          <cell r="A171" t="str">
            <v>Impuesto Único Ad-Valorem sobre Ciertos Alimentos</v>
          </cell>
          <cell r="B171">
            <v>4143000</v>
          </cell>
        </row>
        <row r="172">
          <cell r="A172" t="str">
            <v>Impuesto (Sellos) sobre Manifiestos de Importación</v>
          </cell>
          <cell r="B172">
            <v>40000</v>
          </cell>
        </row>
        <row r="173">
          <cell r="A173" t="str">
            <v>Impuestos (Estampillas) sobre Bebidas Alcohólicas Importadas</v>
          </cell>
          <cell r="B173">
            <v>178000</v>
          </cell>
        </row>
        <row r="174">
          <cell r="A174" t="str">
            <v>Impuesto Adicional sobre Bedidas Alcohólicas</v>
          </cell>
          <cell r="B174">
            <v>0</v>
          </cell>
        </row>
        <row r="175">
          <cell r="A175" t="str">
            <v>Remanentes Liquidación de Fianzas</v>
          </cell>
          <cell r="B175">
            <v>3039000</v>
          </cell>
        </row>
        <row r="176">
          <cell r="A176" t="str">
            <v>Impuestos sobre Descarga de Mercancías</v>
          </cell>
          <cell r="B176">
            <v>62000</v>
          </cell>
        </row>
        <row r="177">
          <cell r="A177" t="str">
            <v>Impuestos de Almacenaje de Mercancías</v>
          </cell>
          <cell r="B177">
            <v>816000</v>
          </cell>
        </row>
        <row r="178">
          <cell r="A178" t="str">
            <v>Impuesto sobre Tejido de Algodón Importado</v>
          </cell>
          <cell r="B178">
            <v>37000</v>
          </cell>
        </row>
        <row r="179">
          <cell r="A179" t="str">
            <v>Impuestos Adicionales 10% sobre Mercancías Importadas (Ley 48)</v>
          </cell>
          <cell r="B179">
            <v>0</v>
          </cell>
        </row>
        <row r="180">
          <cell r="A180" t="str">
            <v>Impuestos 2% sobre Artículos Suntuarios (Decreto 340)</v>
          </cell>
          <cell r="B180">
            <v>0</v>
          </cell>
        </row>
        <row r="181">
          <cell r="A181" t="str">
            <v>Impuestos sobre Productos Medicinales para la Higiene Bucal (Ley 553)</v>
          </cell>
          <cell r="B181">
            <v>0</v>
          </cell>
        </row>
        <row r="182">
          <cell r="A182" t="str">
            <v>Impuesto Adicional del 10% Ad-Valorem de las Mercancías Importada</v>
          </cell>
          <cell r="B182">
            <v>0</v>
          </cell>
        </row>
        <row r="183">
          <cell r="A183" t="str">
            <v>Impuesto a la Transfencia de Bienes Industrializados ITBIS Ley 74 (Importación)</v>
          </cell>
          <cell r="B183">
            <v>0</v>
          </cell>
        </row>
        <row r="184">
          <cell r="A184" t="str">
            <v>Impuesto sobre Algodón Importado</v>
          </cell>
          <cell r="B184">
            <v>0</v>
          </cell>
        </row>
        <row r="186">
          <cell r="A186" t="str">
            <v>Impuestos sobre las Exportaciones</v>
          </cell>
          <cell r="B186">
            <v>10390000</v>
          </cell>
        </row>
        <row r="187">
          <cell r="A187" t="str">
            <v>Impuestos sobre Azúcares y Mieles</v>
          </cell>
          <cell r="B187">
            <v>0</v>
          </cell>
        </row>
        <row r="188">
          <cell r="A188" t="str">
            <v>Impuestos sobre el Azúcar, Mercado Americano por Déficit de Otros Países</v>
          </cell>
          <cell r="B188">
            <v>0</v>
          </cell>
        </row>
        <row r="189">
          <cell r="A189" t="str">
            <v>Impuestos sobre el Azúcar, Mercado Americano a Cargo Cuota Inicial</v>
          </cell>
          <cell r="B189">
            <v>0</v>
          </cell>
        </row>
        <row r="190">
          <cell r="A190" t="str">
            <v>Impuesto sobre los Guineos</v>
          </cell>
          <cell r="B190">
            <v>0</v>
          </cell>
        </row>
        <row r="191">
          <cell r="A191" t="str">
            <v>Impuestos sobre las Exportaciones (6/8 del 1%)</v>
          </cell>
          <cell r="B191">
            <v>10000</v>
          </cell>
        </row>
        <row r="192">
          <cell r="A192" t="str">
            <v>Impuesto sobre Documentos de Aduanas</v>
          </cell>
          <cell r="B192">
            <v>20000</v>
          </cell>
        </row>
        <row r="193">
          <cell r="A193" t="str">
            <v>Patentes de Exportación</v>
          </cell>
          <cell r="B193">
            <v>10000</v>
          </cell>
        </row>
        <row r="194">
          <cell r="A194" t="str">
            <v>Adicional sobre Patentes de Exportación</v>
          </cell>
          <cell r="B194">
            <v>0</v>
          </cell>
        </row>
        <row r="195">
          <cell r="A195" t="str">
            <v>Impuesto sobre Ventas en Tiendas de las Zonas Francas</v>
          </cell>
          <cell r="B195">
            <v>600000</v>
          </cell>
        </row>
        <row r="196">
          <cell r="A196" t="str">
            <v>Remanentes de Liquidación de Fianzas</v>
          </cell>
          <cell r="B196">
            <v>150000</v>
          </cell>
        </row>
        <row r="197">
          <cell r="A197" t="str">
            <v>Impuestos sobre Beneficios Extraordinarios de la Exportación de Carne de Resolución Deshuesada</v>
          </cell>
          <cell r="B197">
            <v>0</v>
          </cell>
        </row>
        <row r="198">
          <cell r="A198" t="str">
            <v>Impuesto sobre Carga de Mercancías</v>
          </cell>
          <cell r="B198">
            <v>50000</v>
          </cell>
        </row>
        <row r="199">
          <cell r="A199" t="str">
            <v>Impuestos sobre Beneficios Extraordinarios Exportación de Azúcares y Mieles</v>
          </cell>
          <cell r="B199">
            <v>0</v>
          </cell>
        </row>
        <row r="200">
          <cell r="A200" t="str">
            <v>Impuesto Adicional sobre Varias Mercancías y Servicios</v>
          </cell>
          <cell r="B200">
            <v>50000</v>
          </cell>
        </row>
        <row r="201">
          <cell r="A201" t="str">
            <v>Impuestos sobre Ingresos Extraordinarios de Café y Cacao</v>
          </cell>
          <cell r="B201">
            <v>9000000</v>
          </cell>
        </row>
        <row r="202">
          <cell r="A202" t="str">
            <v>Impuestos Ad-Valorem Según Decreto No. 1621</v>
          </cell>
          <cell r="B202">
            <v>0</v>
          </cell>
        </row>
        <row r="203">
          <cell r="A203" t="str">
            <v>Impuestos sobre Ingresos Excesivos de la Exportación de Cacao</v>
          </cell>
          <cell r="B203">
            <v>500000</v>
          </cell>
        </row>
        <row r="205">
          <cell r="A205" t="str">
            <v>Otros Impuestos</v>
          </cell>
          <cell r="B205">
            <v>19850000</v>
          </cell>
        </row>
        <row r="206">
          <cell r="A206" t="str">
            <v>Patentes de Industria y Comercio</v>
          </cell>
          <cell r="B206">
            <v>8000000</v>
          </cell>
        </row>
        <row r="207">
          <cell r="A207" t="str">
            <v>Duplicados de Patentes</v>
          </cell>
          <cell r="B207">
            <v>0</v>
          </cell>
        </row>
        <row r="208">
          <cell r="A208" t="str">
            <v>Pago de Peajes</v>
          </cell>
          <cell r="B208">
            <v>3000000</v>
          </cell>
        </row>
        <row r="209">
          <cell r="A209" t="str">
            <v>Impuestos sobre la Tramitación de Documentos</v>
          </cell>
          <cell r="B209">
            <v>7000000</v>
          </cell>
        </row>
        <row r="210">
          <cell r="A210" t="str">
            <v>Impuestos sobre Ventas Condicionales de Muebles</v>
          </cell>
          <cell r="B210">
            <v>1500000</v>
          </cell>
        </row>
        <row r="211">
          <cell r="A211" t="str">
            <v>Misceláneos Varias Leyes</v>
          </cell>
          <cell r="B211">
            <v>350000</v>
          </cell>
        </row>
        <row r="214">
          <cell r="A214" t="str">
            <v>Tasas</v>
          </cell>
          <cell r="B214">
            <v>19990000</v>
          </cell>
        </row>
        <row r="216">
          <cell r="A216" t="str">
            <v>Tasas de Comunicaciones</v>
          </cell>
          <cell r="B216">
            <v>2860000</v>
          </cell>
        </row>
        <row r="217">
          <cell r="A217" t="str">
            <v>Sellos de Correos</v>
          </cell>
          <cell r="B217">
            <v>1200000</v>
          </cell>
        </row>
        <row r="218">
          <cell r="A218" t="str">
            <v>Entrega y Almacenaje de Encomiendas Postales</v>
          </cell>
          <cell r="B218">
            <v>10000</v>
          </cell>
        </row>
        <row r="219">
          <cell r="A219" t="str">
            <v>Sellos Postales Aéreos al Exterior</v>
          </cell>
          <cell r="B219">
            <v>700000</v>
          </cell>
        </row>
        <row r="220">
          <cell r="A220" t="str">
            <v>Intercambio de Bultos Postales</v>
          </cell>
          <cell r="B220">
            <v>400000</v>
          </cell>
        </row>
        <row r="221">
          <cell r="A221" t="str">
            <v>Apartado de Correos</v>
          </cell>
          <cell r="B221">
            <v>100000</v>
          </cell>
        </row>
        <row r="222">
          <cell r="A222" t="str">
            <v>Primas sobre Valores Declarados</v>
          </cell>
          <cell r="B222">
            <v>100000</v>
          </cell>
        </row>
        <row r="223">
          <cell r="A223" t="str">
            <v>Transmisión de Mensajes Telefónicos, Telegráficos y RadioTelegráficos</v>
          </cell>
          <cell r="B223">
            <v>350000</v>
          </cell>
        </row>
        <row r="224">
          <cell r="A224" t="str">
            <v>Transmisión de Mensajes Telefónicos, Telegráficos y RadioTelegráficos (Departamentos del Gobierno)</v>
          </cell>
          <cell r="B224">
            <v>0</v>
          </cell>
        </row>
        <row r="226">
          <cell r="A226" t="str">
            <v>Tasas Portuarías</v>
          </cell>
          <cell r="B226">
            <v>1275000</v>
          </cell>
        </row>
        <row r="227">
          <cell r="A227" t="str">
            <v>Derechos de Puertos-Importación</v>
          </cell>
          <cell r="B227">
            <v>75000</v>
          </cell>
        </row>
        <row r="228">
          <cell r="A228" t="str">
            <v>Derechos de Puertos-Exportación</v>
          </cell>
          <cell r="B228">
            <v>200000</v>
          </cell>
        </row>
        <row r="229">
          <cell r="A229" t="str">
            <v>Arrimo y Manejo de Carga</v>
          </cell>
          <cell r="B229">
            <v>900000</v>
          </cell>
        </row>
        <row r="230">
          <cell r="A230" t="str">
            <v>Carga, Servicio de Muelle y Almacenamiento</v>
          </cell>
          <cell r="B230">
            <v>100000</v>
          </cell>
        </row>
        <row r="232">
          <cell r="A232" t="str">
            <v>Tasas de Marcas y Patentes</v>
          </cell>
          <cell r="B232">
            <v>115000</v>
          </cell>
        </row>
        <row r="233">
          <cell r="A233" t="str">
            <v>Marcas de Fábrica</v>
          </cell>
          <cell r="B233">
            <v>60000</v>
          </cell>
        </row>
        <row r="234">
          <cell r="A234" t="str">
            <v>Patentes de Invención</v>
          </cell>
          <cell r="B234">
            <v>5000</v>
          </cell>
        </row>
        <row r="235">
          <cell r="A235" t="str">
            <v>Registro de Patentizados</v>
          </cell>
          <cell r="B235">
            <v>50000</v>
          </cell>
        </row>
        <row r="237">
          <cell r="A237" t="str">
            <v>Tasas Judiciales</v>
          </cell>
          <cell r="B237">
            <v>560000</v>
          </cell>
        </row>
        <row r="238">
          <cell r="A238" t="str">
            <v>Servicios Judiciales</v>
          </cell>
          <cell r="B238">
            <v>60000</v>
          </cell>
        </row>
        <row r="239">
          <cell r="A239" t="str">
            <v>Tasas Adicionales sobre Actos Expedidos por el Poder Judicial</v>
          </cell>
          <cell r="B239">
            <v>500000</v>
          </cell>
        </row>
        <row r="241">
          <cell r="A241" t="str">
            <v>Licencias y Permisos Varios</v>
          </cell>
          <cell r="B241">
            <v>3406000</v>
          </cell>
        </row>
        <row r="242">
          <cell r="A242" t="str">
            <v>Permisos para Ventas de Medicina</v>
          </cell>
          <cell r="B242">
            <v>3000</v>
          </cell>
        </row>
        <row r="243">
          <cell r="A243" t="str">
            <v>Permisos para Importar, Adquirir y Vender Materiales Explosivos</v>
          </cell>
          <cell r="B243">
            <v>3000</v>
          </cell>
        </row>
        <row r="244">
          <cell r="A244" t="str">
            <v>Licencias para Portar Armas de Fuego</v>
          </cell>
          <cell r="B244">
            <v>1000000</v>
          </cell>
        </row>
        <row r="245">
          <cell r="A245" t="str">
            <v>Tasa Adicional para Portar Armas de Fuego</v>
          </cell>
          <cell r="B245">
            <v>200000</v>
          </cell>
        </row>
        <row r="246">
          <cell r="A246" t="str">
            <v>Permisos para Instalación de Laboratorios Industriales y Farmaceúticos</v>
          </cell>
          <cell r="B246">
            <v>0</v>
          </cell>
        </row>
        <row r="247">
          <cell r="A247" t="str">
            <v>Permisos para Ventas Acumulativas</v>
          </cell>
          <cell r="B247">
            <v>0</v>
          </cell>
        </row>
        <row r="248">
          <cell r="A248" t="str">
            <v>Licencias para Manejar Vehículos de Motor</v>
          </cell>
          <cell r="B248">
            <v>1500000</v>
          </cell>
        </row>
        <row r="249">
          <cell r="A249" t="str">
            <v>Certificado de Registro de Profesionales y Oficios Médicos</v>
          </cell>
          <cell r="B249">
            <v>0</v>
          </cell>
        </row>
        <row r="250">
          <cell r="A250" t="str">
            <v xml:space="preserve">Derechos de Aprendizaje y Otros-Aviación Civil </v>
          </cell>
          <cell r="B250">
            <v>700000</v>
          </cell>
        </row>
        <row r="251">
          <cell r="A251" t="str">
            <v>Registro Fórmula de Alimentos para Animales</v>
          </cell>
          <cell r="B251">
            <v>0</v>
          </cell>
        </row>
        <row r="253">
          <cell r="A253" t="str">
            <v>Otras Tasas</v>
          </cell>
          <cell r="B253">
            <v>11774000</v>
          </cell>
        </row>
        <row r="254">
          <cell r="A254" t="str">
            <v>Certificados de Inscripción para Venta de Drogas</v>
          </cell>
          <cell r="B254">
            <v>7000</v>
          </cell>
        </row>
        <row r="255">
          <cell r="A255" t="str">
            <v>Sellos para Certificados de Salud</v>
          </cell>
          <cell r="B255">
            <v>80000</v>
          </cell>
        </row>
        <row r="256">
          <cell r="A256" t="str">
            <v>Tasas sobre Inmigración</v>
          </cell>
          <cell r="B256">
            <v>600000</v>
          </cell>
        </row>
        <row r="257">
          <cell r="A257" t="str">
            <v>Recargo Tasas sobre Inmigración</v>
          </cell>
          <cell r="B257">
            <v>40000</v>
          </cell>
        </row>
        <row r="258">
          <cell r="A258" t="str">
            <v>Tarjetas de Turismo (Visas)</v>
          </cell>
          <cell r="B258">
            <v>2000000</v>
          </cell>
        </row>
        <row r="259">
          <cell r="A259" t="str">
            <v>Naturalización de Extranjeros</v>
          </cell>
          <cell r="B259">
            <v>10000</v>
          </cell>
        </row>
        <row r="260">
          <cell r="A260" t="str">
            <v>Cédula Personal de Identidad</v>
          </cell>
          <cell r="B260">
            <v>1000000</v>
          </cell>
        </row>
        <row r="261">
          <cell r="A261" t="str">
            <v>Recargo Cédula Personal de Identidad</v>
          </cell>
          <cell r="B261">
            <v>400000</v>
          </cell>
        </row>
        <row r="262">
          <cell r="A262" t="str">
            <v>Tasas para Expedición, Renovación de Pasaportes</v>
          </cell>
          <cell r="B262">
            <v>4500000</v>
          </cell>
        </row>
        <row r="263">
          <cell r="A263" t="str">
            <v>Derechos Consulares</v>
          </cell>
          <cell r="B263">
            <v>500000</v>
          </cell>
        </row>
        <row r="264">
          <cell r="A264" t="str">
            <v>Venta de Formularios y Facturas Consulares</v>
          </cell>
          <cell r="B264">
            <v>480000</v>
          </cell>
        </row>
        <row r="265">
          <cell r="A265" t="str">
            <v>Venta de Sellos para Documentos Consulares</v>
          </cell>
          <cell r="B265">
            <v>800000</v>
          </cell>
        </row>
        <row r="266">
          <cell r="A266" t="str">
            <v>Tasas por Concepto de Mensuras Catastrales</v>
          </cell>
          <cell r="B266">
            <v>20000</v>
          </cell>
        </row>
        <row r="267">
          <cell r="A267" t="str">
            <v>Análisis de Productos Farmaceúticos y Alimenticios</v>
          </cell>
          <cell r="B267">
            <v>5000</v>
          </cell>
        </row>
        <row r="268">
          <cell r="A268" t="str">
            <v>Servicios de Laboratorios-Secretaría de Obras Públicas</v>
          </cell>
          <cell r="B268">
            <v>2000</v>
          </cell>
        </row>
        <row r="269">
          <cell r="A269" t="str">
            <v>Venta de Formularios (Incluye Certificados Médicos)</v>
          </cell>
          <cell r="B269">
            <v>700000</v>
          </cell>
        </row>
        <row r="270">
          <cell r="A270" t="str">
            <v>Venta de Sellos Pro-Parques</v>
          </cell>
          <cell r="B270">
            <v>630000</v>
          </cell>
        </row>
        <row r="272">
          <cell r="A272" t="str">
            <v>Ingresos No Tributarios</v>
          </cell>
          <cell r="B272">
            <v>127456000</v>
          </cell>
        </row>
        <row r="274">
          <cell r="A274" t="str">
            <v>Venta de Servicios del Estado</v>
          </cell>
          <cell r="B274">
            <v>23828000</v>
          </cell>
        </row>
        <row r="275">
          <cell r="A275" t="str">
            <v>Venta de Boletos Tren de Paseo de los Indios</v>
          </cell>
          <cell r="B275">
            <v>7000</v>
          </cell>
        </row>
        <row r="276">
          <cell r="A276" t="str">
            <v>Ingresos por Contratos y Concesiones de Exploración de Yacimientos Mineros</v>
          </cell>
          <cell r="B276">
            <v>10000000</v>
          </cell>
        </row>
        <row r="277">
          <cell r="A277" t="str">
            <v>Comisiones por Garantía de Préstamo Concedidos a la Falconbridge Dominicana</v>
          </cell>
          <cell r="B277">
            <v>300000</v>
          </cell>
        </row>
        <row r="278">
          <cell r="A278" t="str">
            <v>Visitas al Museo de la Casa del Tostado y Alcazar de Colón</v>
          </cell>
          <cell r="B278">
            <v>0</v>
          </cell>
        </row>
        <row r="279">
          <cell r="A279" t="str">
            <v>Ingresos por Servicios Privados en Hospitales del Estado</v>
          </cell>
          <cell r="B279">
            <v>1000</v>
          </cell>
        </row>
        <row r="280">
          <cell r="A280" t="str">
            <v>Ingresos por Permisos para Visitar Buques</v>
          </cell>
          <cell r="B280">
            <v>0</v>
          </cell>
        </row>
        <row r="281">
          <cell r="A281" t="str">
            <v>Inserción en Gaceta Oficial de Documentos y Avisos</v>
          </cell>
          <cell r="B281">
            <v>40000</v>
          </cell>
        </row>
        <row r="282">
          <cell r="A282" t="str">
            <v>Arrendamiento de Bienes Inmuebles</v>
          </cell>
          <cell r="B282">
            <v>300000</v>
          </cell>
        </row>
        <row r="283">
          <cell r="A283" t="str">
            <v>Ingresos por Arrendamiento de Propiedades Confiscadas</v>
          </cell>
          <cell r="B283">
            <v>0</v>
          </cell>
        </row>
        <row r="284">
          <cell r="A284" t="str">
            <v>Venta de Servicios Técnicos</v>
          </cell>
          <cell r="B284">
            <v>0</v>
          </cell>
        </row>
        <row r="285">
          <cell r="A285" t="str">
            <v>Inserción en Revista de Industria y Comercio</v>
          </cell>
          <cell r="B285">
            <v>40000</v>
          </cell>
        </row>
        <row r="286">
          <cell r="A286" t="str">
            <v>Contribución sobre Contrato Zona Franca la Romana</v>
          </cell>
          <cell r="B286">
            <v>30000</v>
          </cell>
        </row>
        <row r="287">
          <cell r="A287" t="str">
            <v>50% Exportación Yacimientos Mineros</v>
          </cell>
          <cell r="B287">
            <v>60000</v>
          </cell>
        </row>
        <row r="288">
          <cell r="A288" t="str">
            <v>RD $0.25 Suministro Medicina en Hospitales del Estado</v>
          </cell>
          <cell r="B288">
            <v>0</v>
          </cell>
        </row>
        <row r="289">
          <cell r="A289" t="str">
            <v>Venta de Boletos Funicular de Puerto Plata</v>
          </cell>
          <cell r="B289">
            <v>50000</v>
          </cell>
        </row>
        <row r="290">
          <cell r="A290" t="str">
            <v>Venta de Servicios de la Secretaría de Agricultura</v>
          </cell>
          <cell r="B290">
            <v>0</v>
          </cell>
        </row>
        <row r="291">
          <cell r="A291" t="str">
            <v>Venta de Boletos Minitrenes la Caleta</v>
          </cell>
          <cell r="B291">
            <v>0</v>
          </cell>
        </row>
        <row r="292">
          <cell r="A292" t="str">
            <v>Venta de Pasajes Minibuses Transporte Colectivo</v>
          </cell>
          <cell r="B292">
            <v>13000000</v>
          </cell>
        </row>
        <row r="293">
          <cell r="A293" t="str">
            <v>Alquiler Parqueo la Atarazana</v>
          </cell>
          <cell r="B293">
            <v>0</v>
          </cell>
        </row>
        <row r="294">
          <cell r="A294" t="str">
            <v>Consejo Nacional de Educación Superior-CETEC</v>
          </cell>
          <cell r="B294">
            <v>0</v>
          </cell>
        </row>
        <row r="295">
          <cell r="A295" t="str">
            <v>Remolque Buques en Distancias Comandancia</v>
          </cell>
          <cell r="B295">
            <v>0</v>
          </cell>
        </row>
        <row r="296">
          <cell r="A296" t="str">
            <v>Expedición Carnet Agente Marino</v>
          </cell>
          <cell r="B296">
            <v>0</v>
          </cell>
        </row>
        <row r="297">
          <cell r="A297" t="str">
            <v xml:space="preserve">Venta Servicios Aéreos Fuerzas Armadas </v>
          </cell>
          <cell r="B297">
            <v>0</v>
          </cell>
        </row>
        <row r="299">
          <cell r="A299" t="str">
            <v>Venta de Mercancías del Estado</v>
          </cell>
          <cell r="B299">
            <v>156000</v>
          </cell>
        </row>
        <row r="300">
          <cell r="A300" t="str">
            <v>Venta de la Gaceta Oficial</v>
          </cell>
          <cell r="B300">
            <v>6000</v>
          </cell>
        </row>
        <row r="301">
          <cell r="A301" t="str">
            <v>Venta de las Publicaciones Oficiales</v>
          </cell>
          <cell r="B301">
            <v>10000</v>
          </cell>
        </row>
        <row r="302">
          <cell r="A302" t="str">
            <v>Ventas en la Moneda (Pública Subasta)</v>
          </cell>
          <cell r="B302">
            <v>10000</v>
          </cell>
        </row>
        <row r="303">
          <cell r="A303" t="str">
            <v>Venta de Productos Finca Ansonia-Azua</v>
          </cell>
          <cell r="B303">
            <v>0</v>
          </cell>
        </row>
        <row r="304">
          <cell r="A304" t="str">
            <v>Venta de Productos Finca Vicente Noble</v>
          </cell>
          <cell r="B304">
            <v>0</v>
          </cell>
        </row>
        <row r="305">
          <cell r="A305" t="str">
            <v>Venta de Productos Proyecto Manzanillo</v>
          </cell>
          <cell r="B305">
            <v>0</v>
          </cell>
        </row>
        <row r="306">
          <cell r="A306" t="str">
            <v>Venta de Tomates Proyecto Manzanillo</v>
          </cell>
          <cell r="B306">
            <v>0</v>
          </cell>
        </row>
        <row r="307">
          <cell r="A307" t="str">
            <v>Venta de Semillas y Servicios Técnicos de la Secretaría de Agricultura</v>
          </cell>
          <cell r="B307">
            <v>0</v>
          </cell>
        </row>
        <row r="308">
          <cell r="A308" t="str">
            <v>Venta de Chatarra</v>
          </cell>
          <cell r="B308">
            <v>115000</v>
          </cell>
        </row>
        <row r="309">
          <cell r="A309" t="str">
            <v>Venta de Productos Cosechados en Batey Ginebra-Puerto Plata</v>
          </cell>
          <cell r="B309">
            <v>0</v>
          </cell>
        </row>
        <row r="310">
          <cell r="A310" t="str">
            <v>Venta de Productos Cosechados en Batey Banegas-la Canela</v>
          </cell>
          <cell r="B310">
            <v>0</v>
          </cell>
        </row>
        <row r="311">
          <cell r="A311" t="str">
            <v>Venta de Propiedad Moniliar del Estado-Inservible-</v>
          </cell>
          <cell r="B311">
            <v>0</v>
          </cell>
        </row>
        <row r="312">
          <cell r="A312" t="str">
            <v>Venta Algodón Oro y Sorgo</v>
          </cell>
          <cell r="B312">
            <v>0</v>
          </cell>
        </row>
        <row r="313">
          <cell r="A313" t="str">
            <v>Venta de Madera por la Dirección General de Foresta</v>
          </cell>
          <cell r="B313">
            <v>0</v>
          </cell>
        </row>
        <row r="314">
          <cell r="A314" t="str">
            <v>Venta de Sacos (Programa Rahabilitación Café)</v>
          </cell>
          <cell r="B314">
            <v>0</v>
          </cell>
        </row>
        <row r="315">
          <cell r="A315" t="str">
            <v>Venta de Ejemplares de Planos de la Ciudad de Santo Domingo</v>
          </cell>
          <cell r="B315">
            <v>15000</v>
          </cell>
        </row>
        <row r="316">
          <cell r="A316" t="str">
            <v xml:space="preserve">Ventas Plásticos Protectores de Cédula </v>
          </cell>
          <cell r="B316">
            <v>0</v>
          </cell>
        </row>
        <row r="317">
          <cell r="A317" t="str">
            <v>Venta Medicamento de Promese</v>
          </cell>
          <cell r="B317">
            <v>0</v>
          </cell>
        </row>
        <row r="318">
          <cell r="A318" t="str">
            <v>40% Producción de Cemento</v>
          </cell>
          <cell r="B318">
            <v>0</v>
          </cell>
        </row>
        <row r="320">
          <cell r="A320" t="str">
            <v>Transferencias Ordinarias</v>
          </cell>
          <cell r="B320">
            <v>100704000</v>
          </cell>
        </row>
        <row r="321">
          <cell r="A321" t="str">
            <v>Transferencias de la Lotería Nacional (Utilidades)</v>
          </cell>
          <cell r="B321">
            <v>20000000</v>
          </cell>
        </row>
        <row r="322">
          <cell r="A322" t="str">
            <v>Transferencias de la Lotería Nacional (Construcción Casas por Sorteos)</v>
          </cell>
          <cell r="B322">
            <v>0</v>
          </cell>
        </row>
        <row r="323">
          <cell r="A323" t="str">
            <v>Transferencias del CEA (60% de los Beneficios)</v>
          </cell>
          <cell r="B323">
            <v>0</v>
          </cell>
        </row>
        <row r="324">
          <cell r="A324" t="str">
            <v>Transferencias de la Rosario Dominicana, 50% de los Beneficios</v>
          </cell>
          <cell r="B324">
            <v>23000000</v>
          </cell>
        </row>
        <row r="325">
          <cell r="A325" t="str">
            <v>Transferencias de los Molinos Dominicanos</v>
          </cell>
          <cell r="B325">
            <v>0</v>
          </cell>
        </row>
        <row r="326">
          <cell r="A326" t="str">
            <v>Transferencias del Banco de Reservas</v>
          </cell>
          <cell r="B326">
            <v>1600000</v>
          </cell>
        </row>
        <row r="327">
          <cell r="A327" t="str">
            <v>Aportes de la Rosario Dominicana Según Contrato D/F 15-2-79</v>
          </cell>
          <cell r="B327">
            <v>50000000</v>
          </cell>
        </row>
        <row r="328">
          <cell r="A328" t="str">
            <v>Aporte de los Talleres Cima, C. por A. (Dividendos)</v>
          </cell>
          <cell r="B328">
            <v>3000</v>
          </cell>
        </row>
        <row r="329">
          <cell r="A329" t="str">
            <v>Contribución de la Rosario a la Provincia de Sánchez Ramírez</v>
          </cell>
          <cell r="B329">
            <v>1900000</v>
          </cell>
        </row>
        <row r="330">
          <cell r="A330" t="str">
            <v>Aporte de Fomento Industrial, Mercantil y Agrícola, C. por A. (Dividendos)</v>
          </cell>
          <cell r="B330">
            <v>1000</v>
          </cell>
        </row>
        <row r="331">
          <cell r="A331" t="str">
            <v>Contribución Rosario Dominicana sobre Contrato del 15-2-79 Artículo 3ro</v>
          </cell>
          <cell r="B331">
            <v>4200000</v>
          </cell>
        </row>
        <row r="332">
          <cell r="A332" t="str">
            <v>Aportes de Frutas Dominicanas sobre Contrato del 5-7-79, Artículo 4to</v>
          </cell>
          <cell r="B332">
            <v>0</v>
          </cell>
        </row>
        <row r="333">
          <cell r="A333" t="str">
            <v>Aportes de la Refinería Dominicana de Petróleo (Utilidades)</v>
          </cell>
          <cell r="B333">
            <v>0</v>
          </cell>
        </row>
        <row r="334">
          <cell r="A334" t="str">
            <v>Aporte de la Alcoa Exploration Company, para la Provincia Pedernales</v>
          </cell>
          <cell r="B334">
            <v>0</v>
          </cell>
        </row>
        <row r="335">
          <cell r="A335" t="str">
            <v>Aporte de Banco Nacional de la Vivienda (Dividendos)</v>
          </cell>
          <cell r="B335">
            <v>0</v>
          </cell>
        </row>
        <row r="336">
          <cell r="A336" t="str">
            <v>Aporte de las Salas de Juego de Bingo</v>
          </cell>
          <cell r="B336">
            <v>0</v>
          </cell>
        </row>
        <row r="337">
          <cell r="A337" t="str">
            <v>Contribución de Ideal Dominicana S.A</v>
          </cell>
          <cell r="B337">
            <v>0</v>
          </cell>
        </row>
        <row r="338">
          <cell r="A338" t="str">
            <v>Aporte de Hipódromo de Caballitos</v>
          </cell>
          <cell r="B338">
            <v>0</v>
          </cell>
        </row>
        <row r="339">
          <cell r="A339" t="str">
            <v>Contribución Zonas Francas Industriales</v>
          </cell>
          <cell r="B339">
            <v>0</v>
          </cell>
        </row>
        <row r="340">
          <cell r="A340" t="str">
            <v>Aporte de las Exportaciones de Azúcares y Minerales</v>
          </cell>
          <cell r="B340">
            <v>0</v>
          </cell>
        </row>
        <row r="341">
          <cell r="A341" t="str">
            <v>Aportes Falcombridge</v>
          </cell>
          <cell r="B341">
            <v>0</v>
          </cell>
        </row>
        <row r="343">
          <cell r="A343" t="str">
            <v>Otros Ingresos No Tributarios</v>
          </cell>
          <cell r="B343">
            <v>2768000</v>
          </cell>
        </row>
        <row r="345">
          <cell r="A345" t="str">
            <v>Recargos de Impuestos, por Mora</v>
          </cell>
          <cell r="B345">
            <v>1840000</v>
          </cell>
        </row>
        <row r="346">
          <cell r="A346" t="str">
            <v>Recargo por Mora Impuesto sobre la Renta</v>
          </cell>
          <cell r="B346">
            <v>1000000</v>
          </cell>
        </row>
        <row r="347">
          <cell r="A347" t="str">
            <v>Recargo por Mora Impuesto a la Renta Global Imponible</v>
          </cell>
          <cell r="B347">
            <v>400000</v>
          </cell>
        </row>
        <row r="348">
          <cell r="A348" t="str">
            <v>Recargo por Mora sobre el Impuesto a las Ganancias de Capital</v>
          </cell>
          <cell r="B348">
            <v>0</v>
          </cell>
        </row>
        <row r="349">
          <cell r="A349" t="str">
            <v>Recargo por Mora Inscripción en el Registro de Tierras</v>
          </cell>
          <cell r="B349">
            <v>17000</v>
          </cell>
        </row>
        <row r="350">
          <cell r="A350" t="str">
            <v>Recargo por Mora Impuesto sobre Operaciones Inmobiliarias</v>
          </cell>
          <cell r="B350">
            <v>3000</v>
          </cell>
        </row>
        <row r="351">
          <cell r="A351" t="str">
            <v>Recargo por Mora sobre las Sucesiones y Donaciones</v>
          </cell>
          <cell r="B351">
            <v>100000</v>
          </cell>
        </row>
        <row r="352">
          <cell r="A352" t="str">
            <v>Recargo por Mora a la Venta de Madera Beneficiada</v>
          </cell>
          <cell r="B352">
            <v>0</v>
          </cell>
        </row>
        <row r="353">
          <cell r="A353" t="str">
            <v>Recargo por Mora Impuesto a las Ventas Condicionales de Muebles</v>
          </cell>
          <cell r="B353">
            <v>3000</v>
          </cell>
        </row>
        <row r="354">
          <cell r="A354" t="str">
            <v>Recargo por Mora Impuesto sobre Pasajes al Exterior</v>
          </cell>
          <cell r="B354">
            <v>17000</v>
          </cell>
        </row>
        <row r="355">
          <cell r="A355" t="str">
            <v>Recargo por Mora Pago de Patentes Industriales y Comerciales</v>
          </cell>
          <cell r="B355">
            <v>300000</v>
          </cell>
        </row>
        <row r="356">
          <cell r="A356" t="str">
            <v>Recargo por Mora ITBIS Ley 74</v>
          </cell>
          <cell r="B356">
            <v>0</v>
          </cell>
        </row>
        <row r="357">
          <cell r="A357" t="str">
            <v>Recargo por Mora Vivienda Suntuaria</v>
          </cell>
          <cell r="B357">
            <v>0</v>
          </cell>
        </row>
        <row r="359">
          <cell r="A359" t="str">
            <v>Multas por Infracciones</v>
          </cell>
          <cell r="B359">
            <v>928000</v>
          </cell>
        </row>
        <row r="360">
          <cell r="A360" t="str">
            <v>Multas Tribunales</v>
          </cell>
          <cell r="B360">
            <v>90000</v>
          </cell>
        </row>
        <row r="361">
          <cell r="A361" t="str">
            <v>Multas Carreteras</v>
          </cell>
          <cell r="B361">
            <v>250000</v>
          </cell>
        </row>
        <row r="362">
          <cell r="A362" t="str">
            <v>Multas Patentes</v>
          </cell>
          <cell r="B362">
            <v>2000</v>
          </cell>
        </row>
        <row r="363">
          <cell r="A363" t="str">
            <v>Multas Salud Pública</v>
          </cell>
          <cell r="B363">
            <v>0</v>
          </cell>
        </row>
        <row r="364">
          <cell r="A364" t="str">
            <v>Multas Seguro Social y Contrato de Trabajo</v>
          </cell>
          <cell r="B364">
            <v>0</v>
          </cell>
        </row>
        <row r="365">
          <cell r="A365" t="str">
            <v>Multas Ley Forestal</v>
          </cell>
          <cell r="B365">
            <v>30000</v>
          </cell>
        </row>
        <row r="366">
          <cell r="A366" t="str">
            <v>Multas Violación Ley Aviación Civil</v>
          </cell>
          <cell r="B366">
            <v>1000</v>
          </cell>
        </row>
        <row r="367">
          <cell r="A367" t="str">
            <v>Multas Diversas</v>
          </cell>
          <cell r="B367">
            <v>365000</v>
          </cell>
        </row>
        <row r="368">
          <cell r="A368" t="str">
            <v>Multas Violación Ley sobre Drogas Narcóticas</v>
          </cell>
          <cell r="B368">
            <v>190000</v>
          </cell>
        </row>
        <row r="369">
          <cell r="A369" t="str">
            <v>Multas -ITBIS Ley 74</v>
          </cell>
          <cell r="B369">
            <v>0</v>
          </cell>
        </row>
        <row r="370">
          <cell r="A370" t="str">
            <v>10% Fondo Especial Ley 250</v>
          </cell>
          <cell r="B370">
            <v>0</v>
          </cell>
        </row>
        <row r="371">
          <cell r="A371" t="str">
            <v xml:space="preserve">Multas Aplicadas a la Banco por Deficiencia Encaje Legal </v>
          </cell>
          <cell r="B371">
            <v>0</v>
          </cell>
        </row>
        <row r="374">
          <cell r="A374" t="str">
            <v>Ingresos Extraordinarios</v>
          </cell>
          <cell r="B374">
            <v>165454879</v>
          </cell>
        </row>
        <row r="375">
          <cell r="A375" t="str">
            <v/>
          </cell>
          <cell r="B375">
            <v>0</v>
          </cell>
        </row>
        <row r="376">
          <cell r="A376" t="str">
            <v>Recursos Internos</v>
          </cell>
          <cell r="B376">
            <v>7000000</v>
          </cell>
        </row>
        <row r="378">
          <cell r="A378" t="str">
            <v>Recursos Externos</v>
          </cell>
          <cell r="B378">
            <v>153605814</v>
          </cell>
        </row>
        <row r="379">
          <cell r="A379" t="str">
            <v>Certificado del Tesorero Nacional, Serie 1975-A</v>
          </cell>
          <cell r="B379">
            <v>0</v>
          </cell>
        </row>
        <row r="380">
          <cell r="A380" t="str">
            <v>Préstamo No.Aid-517-U-028</v>
          </cell>
          <cell r="B380">
            <v>0</v>
          </cell>
        </row>
        <row r="381">
          <cell r="A381" t="str">
            <v>Préstamo No.Aid-517-U-029</v>
          </cell>
          <cell r="B381">
            <v>0</v>
          </cell>
        </row>
        <row r="382">
          <cell r="A382" t="str">
            <v>Préstamo No.Aid-517-U-028</v>
          </cell>
          <cell r="B382">
            <v>0</v>
          </cell>
        </row>
        <row r="383">
          <cell r="A383" t="str">
            <v>Construcción Presa de Sabaneta</v>
          </cell>
          <cell r="B383">
            <v>0</v>
          </cell>
        </row>
        <row r="384">
          <cell r="A384" t="str">
            <v>Préstamo No.Bm-1325-T-Do</v>
          </cell>
          <cell r="B384">
            <v>315320</v>
          </cell>
        </row>
        <row r="385">
          <cell r="A385" t="str">
            <v>Préstamo No.Bm-1442-Do</v>
          </cell>
          <cell r="B385">
            <v>3804400</v>
          </cell>
        </row>
        <row r="386">
          <cell r="A386" t="str">
            <v>Préstamo No.Bi-431-Sf-Dr</v>
          </cell>
          <cell r="B386">
            <v>12000000</v>
          </cell>
        </row>
        <row r="387">
          <cell r="A387" t="str">
            <v>Préstamo No.Bi-541-Sf-Dr</v>
          </cell>
          <cell r="B387">
            <v>0</v>
          </cell>
        </row>
        <row r="388">
          <cell r="A388" t="str">
            <v>Mejoramiento y Amoliación del Puerto de Haina</v>
          </cell>
          <cell r="B388">
            <v>0</v>
          </cell>
        </row>
        <row r="389">
          <cell r="A389" t="str">
            <v>Préstamo No.Aid-517-V-031</v>
          </cell>
          <cell r="B389">
            <v>0</v>
          </cell>
        </row>
        <row r="390">
          <cell r="A390" t="str">
            <v>Préstamo No.Aid-517-V-032</v>
          </cell>
          <cell r="B390">
            <v>1427334</v>
          </cell>
        </row>
        <row r="391">
          <cell r="A391" t="str">
            <v>Préstamo No.26-Vf/Dr</v>
          </cell>
          <cell r="B391">
            <v>0</v>
          </cell>
        </row>
        <row r="392">
          <cell r="A392" t="str">
            <v>Préstamo No.Aid-517-T-033</v>
          </cell>
          <cell r="B392">
            <v>2050400</v>
          </cell>
        </row>
        <row r="393">
          <cell r="A393" t="str">
            <v>Préstamo No.Bi-566-Sf-Dr</v>
          </cell>
          <cell r="B393">
            <v>3000000</v>
          </cell>
        </row>
        <row r="394">
          <cell r="A394" t="str">
            <v>Préstamo No.Bi-1688-Atn-Sf-Dr</v>
          </cell>
          <cell r="B394">
            <v>0</v>
          </cell>
        </row>
        <row r="395">
          <cell r="A395" t="str">
            <v>Préstamo No.Bi-382-Sf-Dr</v>
          </cell>
          <cell r="B395">
            <v>4877000</v>
          </cell>
        </row>
        <row r="396">
          <cell r="A396" t="str">
            <v>Préstamo No.Bi-570-Sf-Dr</v>
          </cell>
          <cell r="B396">
            <v>8545000</v>
          </cell>
        </row>
        <row r="397">
          <cell r="A397" t="str">
            <v>Préstamo No.Bi-358-Sf-Dr</v>
          </cell>
          <cell r="B397">
            <v>0</v>
          </cell>
        </row>
        <row r="398">
          <cell r="A398" t="str">
            <v>Préstamo No.Bi-352-Sf-Dr</v>
          </cell>
          <cell r="B398">
            <v>0</v>
          </cell>
        </row>
        <row r="399">
          <cell r="A399" t="str">
            <v>Préstamo No.Bm-235-Do</v>
          </cell>
          <cell r="B399">
            <v>0</v>
          </cell>
        </row>
        <row r="400">
          <cell r="A400" t="str">
            <v>Préstamo No.Bm-352-Do</v>
          </cell>
          <cell r="B400">
            <v>0</v>
          </cell>
        </row>
        <row r="401">
          <cell r="A401" t="str">
            <v>Préstamo No.Bm-1655-Do</v>
          </cell>
          <cell r="B401">
            <v>4878000</v>
          </cell>
        </row>
        <row r="402">
          <cell r="A402" t="str">
            <v>Préstamo No.Ccc/Pl-480</v>
          </cell>
          <cell r="B402">
            <v>0</v>
          </cell>
        </row>
        <row r="403">
          <cell r="A403" t="str">
            <v>Préstamo No.Ccc/Pl-480</v>
          </cell>
          <cell r="B403">
            <v>0</v>
          </cell>
        </row>
        <row r="404">
          <cell r="A404" t="str">
            <v>Préstamo No.69-P-Opep</v>
          </cell>
          <cell r="B404">
            <v>0</v>
          </cell>
        </row>
        <row r="405">
          <cell r="A405" t="str">
            <v>Préstamo No.Bi-408-Sf/Dr</v>
          </cell>
          <cell r="B405">
            <v>0</v>
          </cell>
        </row>
        <row r="406">
          <cell r="A406" t="str">
            <v>Préstamo No.Bi-21-Cd-Dr</v>
          </cell>
          <cell r="B406">
            <v>831000</v>
          </cell>
        </row>
        <row r="407">
          <cell r="A407" t="str">
            <v>Préstamo No.Bi-591-Sf/Dr</v>
          </cell>
          <cell r="B407">
            <v>0</v>
          </cell>
        </row>
        <row r="408">
          <cell r="A408" t="str">
            <v>Préstamo No.Aid-517-U-030</v>
          </cell>
          <cell r="B408">
            <v>3237260</v>
          </cell>
        </row>
        <row r="409">
          <cell r="A409" t="str">
            <v>Préstamo No.Bi-585-Sf-Dr</v>
          </cell>
          <cell r="B409">
            <v>8171519</v>
          </cell>
        </row>
        <row r="410">
          <cell r="A410" t="str">
            <v>Préstamo No.Bi-586-Sf-Dr</v>
          </cell>
          <cell r="B410">
            <v>18988681</v>
          </cell>
        </row>
        <row r="411">
          <cell r="A411" t="str">
            <v>Préstamo No.Bi-590-Sf-Dr</v>
          </cell>
          <cell r="B411">
            <v>11039000</v>
          </cell>
        </row>
        <row r="412">
          <cell r="A412" t="str">
            <v>Préstamo No.Bm-1783-Do</v>
          </cell>
          <cell r="B412">
            <v>9750000</v>
          </cell>
        </row>
        <row r="413">
          <cell r="A413" t="str">
            <v>Préstamo Instituciones de Crédito Oficial de España</v>
          </cell>
          <cell r="B413">
            <v>0</v>
          </cell>
        </row>
        <row r="414">
          <cell r="A414" t="str">
            <v>Préstamo No.Bm-1783-Do y Bm 1784-Do</v>
          </cell>
          <cell r="B414">
            <v>9020000</v>
          </cell>
        </row>
        <row r="415">
          <cell r="A415" t="str">
            <v>Préstamo No.Bi/IADb-21-Cd-Dr</v>
          </cell>
          <cell r="B415">
            <v>0</v>
          </cell>
        </row>
        <row r="416">
          <cell r="A416" t="str">
            <v>Convenio de San José/Fondo de Inversión de Venezuela</v>
          </cell>
          <cell r="B416">
            <v>50000000</v>
          </cell>
        </row>
        <row r="417">
          <cell r="A417" t="str">
            <v>Convenio Dominico-Japones</v>
          </cell>
          <cell r="B417">
            <v>1670900</v>
          </cell>
        </row>
        <row r="418">
          <cell r="A418" t="str">
            <v>Préstamo No.Fida-28-Do</v>
          </cell>
          <cell r="B418">
            <v>0</v>
          </cell>
        </row>
        <row r="419">
          <cell r="A419" t="str">
            <v>Préstamo No.Fida-28-Do</v>
          </cell>
          <cell r="B419">
            <v>0</v>
          </cell>
        </row>
        <row r="420">
          <cell r="A420" t="str">
            <v>Préstamo No.242-P-Oped</v>
          </cell>
          <cell r="B420">
            <v>0</v>
          </cell>
        </row>
        <row r="421">
          <cell r="A421" t="str">
            <v>Préstamo No.Bi-74-Ic-Dr</v>
          </cell>
          <cell r="B421">
            <v>0</v>
          </cell>
        </row>
        <row r="422">
          <cell r="A422" t="str">
            <v>Préstamo Bi-391-Oc-Dr</v>
          </cell>
          <cell r="B422">
            <v>0</v>
          </cell>
        </row>
        <row r="423">
          <cell r="A423" t="str">
            <v>Préstamo No.Bi-627-Sf-Dr</v>
          </cell>
          <cell r="B423">
            <v>0</v>
          </cell>
        </row>
        <row r="424">
          <cell r="A424" t="str">
            <v>Préstamo No.Bi-646-Sf-Dr</v>
          </cell>
          <cell r="B424">
            <v>0</v>
          </cell>
        </row>
        <row r="425">
          <cell r="A425" t="str">
            <v>Préstamo No.Bi-647-Sf-Dr</v>
          </cell>
          <cell r="B425">
            <v>0</v>
          </cell>
        </row>
        <row r="426">
          <cell r="A426" t="str">
            <v>Préstamo No.Bi-645-Sf-Dr</v>
          </cell>
          <cell r="B426">
            <v>0</v>
          </cell>
        </row>
        <row r="427">
          <cell r="A427" t="str">
            <v>Préstamo No.Bi-680-Sf-Dr</v>
          </cell>
          <cell r="B427">
            <v>0</v>
          </cell>
        </row>
        <row r="428">
          <cell r="A428" t="str">
            <v>Préstamo No.Bm-1760-Do</v>
          </cell>
          <cell r="B428">
            <v>0</v>
          </cell>
        </row>
        <row r="429">
          <cell r="A429" t="str">
            <v>Préstamo No.Bm-2023-Do</v>
          </cell>
          <cell r="B429">
            <v>0</v>
          </cell>
        </row>
        <row r="430">
          <cell r="A430" t="str">
            <v>Préstamo No.Bm-2104-Do</v>
          </cell>
          <cell r="B430">
            <v>0</v>
          </cell>
        </row>
        <row r="431">
          <cell r="A431" t="str">
            <v>Préstamo No.Aid-517-T-037Y 517-W-038</v>
          </cell>
          <cell r="B431">
            <v>0</v>
          </cell>
        </row>
        <row r="432">
          <cell r="A432" t="str">
            <v>Préstamo Banco del Comercio Exterior Francés</v>
          </cell>
          <cell r="B432">
            <v>0</v>
          </cell>
        </row>
        <row r="433">
          <cell r="A433" t="str">
            <v>Préstamo No.Aid-517-T-035</v>
          </cell>
          <cell r="B433">
            <v>0</v>
          </cell>
        </row>
        <row r="434">
          <cell r="A434" t="str">
            <v>Préstamo Banco Exterior de España</v>
          </cell>
          <cell r="B434">
            <v>0</v>
          </cell>
        </row>
        <row r="435">
          <cell r="A435" t="str">
            <v>Préstamo No.Aid-517-K-039</v>
          </cell>
          <cell r="B435">
            <v>0</v>
          </cell>
        </row>
        <row r="436">
          <cell r="A436" t="str">
            <v>Préstamo No.Bm-2104-D0</v>
          </cell>
          <cell r="B436">
            <v>0</v>
          </cell>
        </row>
        <row r="437">
          <cell r="A437" t="str">
            <v>Préstamo No.Aid-679-Sf-Dr</v>
          </cell>
          <cell r="B437">
            <v>0</v>
          </cell>
        </row>
        <row r="438">
          <cell r="A438" t="str">
            <v>Préstamo No.Aid-517-T-040</v>
          </cell>
          <cell r="B438">
            <v>0</v>
          </cell>
        </row>
        <row r="439">
          <cell r="A439" t="str">
            <v>Préstamo No.Aid-517-T-042</v>
          </cell>
          <cell r="B439">
            <v>0</v>
          </cell>
        </row>
        <row r="440">
          <cell r="A440" t="str">
            <v>Préstamo Banco Exterior de España</v>
          </cell>
          <cell r="B440">
            <v>0</v>
          </cell>
        </row>
        <row r="441">
          <cell r="A441" t="str">
            <v>Kfw-Dom-15.0M</v>
          </cell>
          <cell r="B441">
            <v>0</v>
          </cell>
        </row>
        <row r="442">
          <cell r="A442" t="str">
            <v>Préstamo No.Bi-21-Cd/Dr</v>
          </cell>
          <cell r="B442">
            <v>0</v>
          </cell>
        </row>
        <row r="443">
          <cell r="A443" t="str">
            <v>Préstamo Banco Exterior de España</v>
          </cell>
          <cell r="B443">
            <v>0</v>
          </cell>
        </row>
        <row r="444">
          <cell r="A444" t="str">
            <v>Préstamo Dominico Japones Do-P2-Aglipo</v>
          </cell>
          <cell r="B444">
            <v>0</v>
          </cell>
        </row>
        <row r="445">
          <cell r="A445" t="str">
            <v>Préstamo Banco Exterior de España</v>
          </cell>
          <cell r="B445">
            <v>0</v>
          </cell>
        </row>
        <row r="446">
          <cell r="A446" t="str">
            <v>Préstamo No.Aid-517-L-010</v>
          </cell>
          <cell r="B446">
            <v>0</v>
          </cell>
        </row>
        <row r="447">
          <cell r="A447" t="str">
            <v>Préstamo No.Fida98-Do</v>
          </cell>
          <cell r="B447">
            <v>0</v>
          </cell>
        </row>
        <row r="448">
          <cell r="A448" t="str">
            <v>Préstamo No.Aid-517-T-043 y 517-V-044</v>
          </cell>
          <cell r="B448">
            <v>0</v>
          </cell>
        </row>
        <row r="449">
          <cell r="A449" t="str">
            <v>Préstamo No.Aid-517-T-045</v>
          </cell>
          <cell r="B449">
            <v>0</v>
          </cell>
        </row>
        <row r="450">
          <cell r="A450" t="str">
            <v>Préstamo No.Bi-737-Sf y 455-Oc-Dr</v>
          </cell>
          <cell r="B450">
            <v>0</v>
          </cell>
        </row>
        <row r="451">
          <cell r="A451" t="str">
            <v>Préstamo No.Bm-2369-Do</v>
          </cell>
          <cell r="B451">
            <v>0</v>
          </cell>
        </row>
        <row r="452">
          <cell r="A452" t="str">
            <v>Préstamo Gobierno México-República Dominicana</v>
          </cell>
          <cell r="B452">
            <v>0</v>
          </cell>
        </row>
        <row r="453">
          <cell r="A453" t="str">
            <v>Préstamo No.Bm-2690-00</v>
          </cell>
          <cell r="B453">
            <v>0</v>
          </cell>
        </row>
        <row r="454">
          <cell r="A454" t="str">
            <v>Préstamo del Gobierno de Japón</v>
          </cell>
          <cell r="B454">
            <v>0</v>
          </cell>
        </row>
        <row r="455">
          <cell r="A455" t="str">
            <v>Kreditastait Fur Wiederautbau-Kfw-</v>
          </cell>
          <cell r="B455">
            <v>0</v>
          </cell>
        </row>
        <row r="456">
          <cell r="A456" t="str">
            <v xml:space="preserve">Préstamo del Gobierno de Francia </v>
          </cell>
          <cell r="B456">
            <v>0</v>
          </cell>
        </row>
        <row r="457">
          <cell r="A457" t="str">
            <v>2949-Do-</v>
          </cell>
          <cell r="B457">
            <v>0</v>
          </cell>
        </row>
        <row r="458">
          <cell r="A458" t="str">
            <v>17-0239</v>
          </cell>
          <cell r="B458">
            <v>0</v>
          </cell>
        </row>
        <row r="459">
          <cell r="A459" t="str">
            <v>Préstamo No.Bi-172/1C-Dr</v>
          </cell>
          <cell r="B459">
            <v>0</v>
          </cell>
        </row>
        <row r="461">
          <cell r="A461" t="str">
            <v>Venta de Activos</v>
          </cell>
          <cell r="B461">
            <v>7000000</v>
          </cell>
        </row>
        <row r="462">
          <cell r="A462" t="str">
            <v>Venta de Bienes Inmuebles y Terrenos del Dominio Privado del Estado</v>
          </cell>
          <cell r="B462">
            <v>6900000</v>
          </cell>
        </row>
        <row r="463">
          <cell r="A463" t="str">
            <v>Venta de Propiedad Mobiliar del Estado</v>
          </cell>
          <cell r="B463">
            <v>100000</v>
          </cell>
        </row>
        <row r="464">
          <cell r="A464" t="str">
            <v>Misceláneos</v>
          </cell>
          <cell r="B464">
            <v>0</v>
          </cell>
        </row>
        <row r="466">
          <cell r="A466" t="str">
            <v>Otros Recursos Internos</v>
          </cell>
          <cell r="B466">
            <v>0</v>
          </cell>
        </row>
        <row r="467">
          <cell r="A467" t="str">
            <v>Amortización e Intereses Aid/517-L018 F. 1449</v>
          </cell>
          <cell r="B467">
            <v>0</v>
          </cell>
        </row>
        <row r="468">
          <cell r="A468" t="str">
            <v>Pago Préstamo Lab. Hotel Jaragua Aid-517-2-008</v>
          </cell>
          <cell r="B468">
            <v>0</v>
          </cell>
        </row>
        <row r="469">
          <cell r="A469" t="str">
            <v>Amortización e Intreses /Préstamo Aid/517-L026 F. 1449</v>
          </cell>
          <cell r="B469">
            <v>0</v>
          </cell>
        </row>
        <row r="471">
          <cell r="A471" t="str">
            <v>Donaciones</v>
          </cell>
          <cell r="B471">
            <v>0</v>
          </cell>
        </row>
        <row r="472">
          <cell r="A472" t="str">
            <v>Donaciones Públicas y Privadas</v>
          </cell>
          <cell r="B472">
            <v>0</v>
          </cell>
        </row>
        <row r="474">
          <cell r="A474" t="str">
            <v>Aportes Extraordinarios</v>
          </cell>
          <cell r="B474">
            <v>0</v>
          </cell>
        </row>
        <row r="475">
          <cell r="A475" t="str">
            <v xml:space="preserve">Aportes Extraordinarios de Instituciones Públicas </v>
          </cell>
          <cell r="B475">
            <v>0</v>
          </cell>
        </row>
        <row r="477">
          <cell r="A477" t="str">
            <v>Donaciones</v>
          </cell>
          <cell r="B477">
            <v>4849065</v>
          </cell>
        </row>
        <row r="478">
          <cell r="A478" t="str">
            <v>Aid/517-0171/Cbi</v>
          </cell>
          <cell r="B478">
            <v>0</v>
          </cell>
        </row>
        <row r="479">
          <cell r="A479" t="str">
            <v>Convenio de Donación BID-Atn-1688-Sf--Dr</v>
          </cell>
          <cell r="B479">
            <v>600000</v>
          </cell>
        </row>
        <row r="480">
          <cell r="A480" t="str">
            <v>Convenio ONAPLAN-BID-Atn-1689-Sf--Dr</v>
          </cell>
          <cell r="B480">
            <v>187700</v>
          </cell>
        </row>
        <row r="481">
          <cell r="A481" t="str">
            <v>Convenio de Donación Aid-517-0130</v>
          </cell>
          <cell r="B481">
            <v>0</v>
          </cell>
        </row>
        <row r="482">
          <cell r="A482" t="str">
            <v>Aid-517-0145-21</v>
          </cell>
          <cell r="B482">
            <v>316423</v>
          </cell>
        </row>
        <row r="483">
          <cell r="A483" t="str">
            <v>Aid-517-0145-19</v>
          </cell>
          <cell r="B483">
            <v>0</v>
          </cell>
        </row>
        <row r="484">
          <cell r="A484" t="str">
            <v>Donación Canadá-Israel Ac-Di-D6</v>
          </cell>
          <cell r="B484">
            <v>1397000</v>
          </cell>
        </row>
        <row r="485">
          <cell r="A485" t="str">
            <v>Gobierno de Suecia</v>
          </cell>
          <cell r="B485">
            <v>673651</v>
          </cell>
        </row>
        <row r="486">
          <cell r="A486" t="str">
            <v>Donación ONU Dom.-T-01-A-71-99 y Dom, -83-P04-P03</v>
          </cell>
          <cell r="B486">
            <v>530050</v>
          </cell>
        </row>
        <row r="487">
          <cell r="A487" t="str">
            <v>Convenio ONAPLAN-BID-Atn-1862-Sf--Dr</v>
          </cell>
          <cell r="B487">
            <v>300000</v>
          </cell>
        </row>
        <row r="488">
          <cell r="A488" t="str">
            <v>Donación Aid/Foresta</v>
          </cell>
          <cell r="B488">
            <v>0</v>
          </cell>
        </row>
        <row r="489">
          <cell r="A489" t="str">
            <v>Donación Gobierno Aleman-Gtz/Aid</v>
          </cell>
          <cell r="B489">
            <v>0</v>
          </cell>
        </row>
        <row r="490">
          <cell r="A490" t="str">
            <v>Donación Comunidad Económica Europea -CEE/IAD-Pryn</v>
          </cell>
          <cell r="B490">
            <v>0</v>
          </cell>
        </row>
        <row r="491">
          <cell r="A491" t="str">
            <v>Convenio de Donación Organización Internacional del Azúcar-OIA-</v>
          </cell>
          <cell r="B491">
            <v>192000</v>
          </cell>
        </row>
        <row r="492">
          <cell r="A492" t="str">
            <v>Donación ONU UNICEF</v>
          </cell>
          <cell r="B492">
            <v>52241</v>
          </cell>
        </row>
        <row r="493">
          <cell r="A493" t="str">
            <v>Fondo Noruego de Preinversión</v>
          </cell>
          <cell r="B493">
            <v>600000</v>
          </cell>
        </row>
        <row r="494">
          <cell r="A494" t="str">
            <v>Aid-517-0126 Manejo de Recursos Naturales</v>
          </cell>
          <cell r="B494">
            <v>0</v>
          </cell>
        </row>
        <row r="495">
          <cell r="A495" t="str">
            <v>Aid-517-0144 Proyecto Mini-Hidro</v>
          </cell>
          <cell r="B495">
            <v>0</v>
          </cell>
        </row>
        <row r="496">
          <cell r="A496" t="str">
            <v>Aid-936-5807</v>
          </cell>
          <cell r="B496">
            <v>0</v>
          </cell>
        </row>
        <row r="497">
          <cell r="A497" t="str">
            <v xml:space="preserve"> Donación Aid-517-0171-Cbi</v>
          </cell>
          <cell r="B497">
            <v>0</v>
          </cell>
        </row>
        <row r="498">
          <cell r="A498" t="str">
            <v>CEE-Na-82-15</v>
          </cell>
          <cell r="B498">
            <v>0</v>
          </cell>
        </row>
        <row r="499">
          <cell r="A499" t="str">
            <v>Fao-PNUD-Dom-81-005-067</v>
          </cell>
          <cell r="B499">
            <v>0</v>
          </cell>
        </row>
        <row r="500">
          <cell r="A500" t="str">
            <v>PNUD-Dom-81-012</v>
          </cell>
          <cell r="B500">
            <v>0</v>
          </cell>
        </row>
        <row r="501">
          <cell r="A501" t="str">
            <v>PNUD-Cee</v>
          </cell>
          <cell r="B501">
            <v>0</v>
          </cell>
        </row>
        <row r="502">
          <cell r="A502" t="str">
            <v>Cee</v>
          </cell>
          <cell r="B502">
            <v>0</v>
          </cell>
        </row>
        <row r="503">
          <cell r="A503" t="str">
            <v>BID-Atn-225-Sf/Dr</v>
          </cell>
          <cell r="B503">
            <v>0</v>
          </cell>
        </row>
        <row r="504">
          <cell r="A504" t="str">
            <v>PNUD</v>
          </cell>
          <cell r="B504">
            <v>0</v>
          </cell>
        </row>
        <row r="505">
          <cell r="A505" t="str">
            <v>Donación UNICEF/Zw-10G-4</v>
          </cell>
          <cell r="B505">
            <v>0</v>
          </cell>
        </row>
        <row r="506">
          <cell r="A506" t="str">
            <v>Donación PNUD/91-011-S-01-14</v>
          </cell>
          <cell r="B506">
            <v>0</v>
          </cell>
        </row>
        <row r="507">
          <cell r="A507" t="str">
            <v>Donación Italia</v>
          </cell>
          <cell r="B507">
            <v>0</v>
          </cell>
        </row>
        <row r="508">
          <cell r="A508" t="str">
            <v>Donación CEE-958-84-Rd</v>
          </cell>
          <cell r="B508">
            <v>0</v>
          </cell>
        </row>
        <row r="509">
          <cell r="A509" t="str">
            <v>Zw-10-6-4Programa de Servicio Básicos Proyecto de Educación UNICEF</v>
          </cell>
          <cell r="B509">
            <v>0</v>
          </cell>
        </row>
        <row r="510">
          <cell r="A510" t="str">
            <v>Donación 517-0153 Asesoría-Manejo Sistema de Salud</v>
          </cell>
          <cell r="B510">
            <v>0</v>
          </cell>
        </row>
        <row r="511">
          <cell r="A511" t="str">
            <v xml:space="preserve">Donación Dhs-12 Ops-Oms </v>
          </cell>
          <cell r="B511">
            <v>0</v>
          </cell>
        </row>
        <row r="512">
          <cell r="A512" t="str">
            <v>Proyecto Educación Población Dom/87/P01 UNESCO</v>
          </cell>
          <cell r="B512">
            <v>0</v>
          </cell>
        </row>
        <row r="513">
          <cell r="A513" t="str">
            <v>Donación Dej-42950 Gts</v>
          </cell>
          <cell r="B513">
            <v>0</v>
          </cell>
        </row>
        <row r="514">
          <cell r="A514" t="str">
            <v>Na-80-36 CEE-Juancho Pedernales</v>
          </cell>
          <cell r="B514">
            <v>0</v>
          </cell>
        </row>
        <row r="515">
          <cell r="A515" t="str">
            <v>Donación Gobierno Chino Programa Pequeños Proyecto Hidroeléctricos</v>
          </cell>
          <cell r="B515">
            <v>0</v>
          </cell>
        </row>
        <row r="516">
          <cell r="A516" t="str">
            <v>Donación Estudio Proyecto Monción BID</v>
          </cell>
          <cell r="B516">
            <v>0</v>
          </cell>
        </row>
        <row r="517">
          <cell r="A517" t="str">
            <v>Préstamo Nopn83-2120-0 Fortalecimiento del Indrhi-Bmz/Gtz.</v>
          </cell>
          <cell r="B517">
            <v>0</v>
          </cell>
        </row>
        <row r="518">
          <cell r="A518" t="str">
            <v>Préstamo Dom/8/004 Optimización Recargo Hídricos Pnvd/Omm.</v>
          </cell>
          <cell r="B518">
            <v>0</v>
          </cell>
        </row>
        <row r="519">
          <cell r="A519" t="str">
            <v>Préstamo Dom/8/002 Isótopos en Hidrol. OIEA</v>
          </cell>
          <cell r="B519">
            <v>0</v>
          </cell>
        </row>
        <row r="520">
          <cell r="A520" t="str">
            <v>Préstamo Dom/8/003 Hidrol. Aguas Sub-Terraneas OIEA</v>
          </cell>
          <cell r="B520">
            <v>0</v>
          </cell>
        </row>
        <row r="521">
          <cell r="A521" t="str">
            <v>Donación ONU/PNUD Dom-85-E01 DesHidroe. Río Ocoa</v>
          </cell>
          <cell r="B521">
            <v>0</v>
          </cell>
        </row>
        <row r="522">
          <cell r="A522" t="str">
            <v>P-1438-100 Hidroeléctricalos Anones-Sueco</v>
          </cell>
          <cell r="B522">
            <v>0</v>
          </cell>
        </row>
        <row r="523">
          <cell r="A523" t="str">
            <v>Donación 4-3-86 Palomino-Sueco</v>
          </cell>
          <cell r="B523">
            <v>0</v>
          </cell>
        </row>
        <row r="524">
          <cell r="A524" t="str">
            <v>Construcción de Hoteles Nacionales, S. A.</v>
          </cell>
          <cell r="B524">
            <v>0</v>
          </cell>
        </row>
        <row r="525">
          <cell r="A525" t="str">
            <v>Rosario Dominicana, S. A.</v>
          </cell>
          <cell r="B525">
            <v>0</v>
          </cell>
        </row>
        <row r="527">
          <cell r="A527" t="str">
            <v>Transferencias Extraordinarias</v>
          </cell>
          <cell r="B527">
            <v>0</v>
          </cell>
        </row>
        <row r="528">
          <cell r="A528" t="str">
            <v>Transferencia del CORDE</v>
          </cell>
          <cell r="B528">
            <v>0</v>
          </cell>
        </row>
        <row r="529">
          <cell r="A529" t="str">
            <v>Transferencia de INESPRE</v>
          </cell>
          <cell r="B529">
            <v>0</v>
          </cell>
        </row>
        <row r="530">
          <cell r="A530" t="str">
            <v>Transferencia de la CFI</v>
          </cell>
          <cell r="B530">
            <v>0</v>
          </cell>
        </row>
        <row r="531">
          <cell r="A531" t="str">
            <v>Transferencia del Banco de Reservas</v>
          </cell>
          <cell r="B531">
            <v>0</v>
          </cell>
        </row>
        <row r="532">
          <cell r="A532" t="str">
            <v>Transferencia del CEA</v>
          </cell>
          <cell r="B532">
            <v>0</v>
          </cell>
        </row>
        <row r="533">
          <cell r="A533" t="str">
            <v>Transferencia del Banco Central</v>
          </cell>
          <cell r="B533">
            <v>0</v>
          </cell>
        </row>
        <row r="534">
          <cell r="A534" t="str">
            <v>Transferencia de la Corporación de Hatillo</v>
          </cell>
          <cell r="B534">
            <v>0</v>
          </cell>
        </row>
        <row r="535">
          <cell r="A535" t="str">
            <v>Transferencia del IAD</v>
          </cell>
          <cell r="B535">
            <v>0</v>
          </cell>
        </row>
        <row r="536">
          <cell r="A536" t="str">
            <v>Transferencia del INAZUCAR</v>
          </cell>
          <cell r="B536">
            <v>0</v>
          </cell>
        </row>
        <row r="537">
          <cell r="A537" t="str">
            <v>Transferencia del CEA</v>
          </cell>
          <cell r="B537">
            <v>0</v>
          </cell>
        </row>
        <row r="538">
          <cell r="A538" t="str">
            <v>Transferencia del Banco Nacional de la Vivienda</v>
          </cell>
          <cell r="B538">
            <v>0</v>
          </cell>
        </row>
        <row r="539">
          <cell r="A539" t="str">
            <v>Transferencia de la Superintendencia de Bancos</v>
          </cell>
          <cell r="B539">
            <v>0</v>
          </cell>
        </row>
        <row r="540">
          <cell r="A540" t="str">
            <v>Transferencia de la Superintendencia de Seguros</v>
          </cell>
          <cell r="B540">
            <v>0</v>
          </cell>
        </row>
        <row r="541">
          <cell r="A541" t="str">
            <v>Transferencia de la Fábrica Dominicana de Cemento</v>
          </cell>
          <cell r="B541">
            <v>0</v>
          </cell>
        </row>
        <row r="542">
          <cell r="A542" t="str">
            <v>Aportes Extraordinarios de Institciones Pública</v>
          </cell>
          <cell r="B542">
            <v>0</v>
          </cell>
        </row>
        <row r="543">
          <cell r="A543" t="str">
            <v>Transferencia de la CDE (Bonos de Amortización de la Deuda Combustible)</v>
          </cell>
          <cell r="B543">
            <v>0</v>
          </cell>
        </row>
        <row r="544">
          <cell r="A544" t="str">
            <v>Transferencia de la Universidad del Este</v>
          </cell>
          <cell r="B544">
            <v>0</v>
          </cell>
        </row>
        <row r="546">
          <cell r="A546" t="str">
            <v>Otros Recursos Internos</v>
          </cell>
          <cell r="B546">
            <v>0</v>
          </cell>
        </row>
        <row r="547">
          <cell r="A547" t="str">
            <v>Ahorro de la Dirección General Servicios Tecnológicos</v>
          </cell>
          <cell r="B547">
            <v>0</v>
          </cell>
        </row>
        <row r="548">
          <cell r="A548" t="str">
            <v>Amortización e Interés Préstamo No. 517-L-008</v>
          </cell>
          <cell r="B548">
            <v>0</v>
          </cell>
        </row>
        <row r="549">
          <cell r="A549" t="str">
            <v>Amortización e Intereses Préstamo No. 517-L-018</v>
          </cell>
          <cell r="B549">
            <v>0</v>
          </cell>
        </row>
        <row r="550">
          <cell r="A550" t="str">
            <v>Intereses Préstamo No. 517-K-011</v>
          </cell>
          <cell r="B550">
            <v>0</v>
          </cell>
        </row>
        <row r="551">
          <cell r="A551" t="str">
            <v>Intereses Préstamo No. 517-L-018</v>
          </cell>
          <cell r="B551">
            <v>0</v>
          </cell>
        </row>
        <row r="552">
          <cell r="A552" t="str">
            <v>Venta de Condecoraciones</v>
          </cell>
          <cell r="B552">
            <v>0</v>
          </cell>
        </row>
        <row r="553">
          <cell r="A553" t="str">
            <v>Devolución, Intereses Deuda Externa</v>
          </cell>
          <cell r="B553">
            <v>0</v>
          </cell>
        </row>
        <row r="554">
          <cell r="A554" t="str">
            <v>Misceláneos</v>
          </cell>
          <cell r="B554">
            <v>0</v>
          </cell>
        </row>
        <row r="555">
          <cell r="A555" t="str">
            <v>Amortización e Intereses</v>
          </cell>
          <cell r="B555">
            <v>0</v>
          </cell>
        </row>
        <row r="556">
          <cell r="A556" t="str">
            <v>Bonos Redimidos e Intereses sobre Bonos Propiedad del Estado</v>
          </cell>
          <cell r="B556">
            <v>0</v>
          </cell>
        </row>
        <row r="557">
          <cell r="A557" t="str">
            <v>Intereses sobre Préstamo de la Aid No. 517-L-026</v>
          </cell>
          <cell r="B557">
            <v>0</v>
          </cell>
        </row>
        <row r="558">
          <cell r="A558" t="str">
            <v>Remanentes de Aportes del Estado, para Programa Desayuno Escolar y Materno Infantil</v>
          </cell>
          <cell r="B558">
            <v>0</v>
          </cell>
        </row>
        <row r="559">
          <cell r="A559" t="str">
            <v>Intereses Devengados por Suma Depositada en Banco de Reservas por la Corporación de la Presa de Sabana Yegua</v>
          </cell>
          <cell r="B559">
            <v>0</v>
          </cell>
        </row>
        <row r="560">
          <cell r="A560" t="str">
            <v>2% sobre Préstamo Realizados a Oficiales de las Fuerzas Armadas</v>
          </cell>
          <cell r="B560">
            <v>0</v>
          </cell>
        </row>
        <row r="561">
          <cell r="A561" t="str">
            <v>Ahorro en Gastos Administrativos Corporación de Valdesia</v>
          </cell>
          <cell r="B561">
            <v>0</v>
          </cell>
        </row>
        <row r="562">
          <cell r="A562" t="str">
            <v>Confiscación de Pólizas de Seguros</v>
          </cell>
          <cell r="B562">
            <v>0</v>
          </cell>
        </row>
        <row r="563">
          <cell r="A563" t="str">
            <v>Reembolsos</v>
          </cell>
          <cell r="B563">
            <v>0</v>
          </cell>
        </row>
        <row r="564">
          <cell r="A564" t="str">
            <v>Intereses sobre Bonos Tesorería Nacional, para Reforma Agraría, Serie 1987</v>
          </cell>
          <cell r="B564">
            <v>0</v>
          </cell>
        </row>
        <row r="565">
          <cell r="A565" t="str">
            <v/>
          </cell>
        </row>
        <row r="566">
          <cell r="A566" t="str">
            <v xml:space="preserve">Total Ingresos Fiscales </v>
          </cell>
          <cell r="B566">
            <v>1054472879</v>
          </cell>
        </row>
        <row r="567">
          <cell r="A567" t="str">
            <v>Fuente: Presupuesto de Ingresos y Ley de Gastos Públicos para el año 1982 (Ley No. 408)</v>
          </cell>
        </row>
      </sheetData>
      <sheetData sheetId="53" refreshError="1">
        <row r="15">
          <cell r="A15" t="str">
            <v>Impuesto sobre la Renta</v>
          </cell>
          <cell r="B15">
            <v>166671440</v>
          </cell>
        </row>
        <row r="16">
          <cell r="A16" t="str">
            <v>Impuesto Adicional sobre la Renta Global Imponible</v>
          </cell>
          <cell r="B16">
            <v>6332600</v>
          </cell>
        </row>
        <row r="17">
          <cell r="A17" t="str">
            <v>Impuesto Adicional sobre el Impuesto sobre la Renta</v>
          </cell>
          <cell r="B17">
            <v>3394500</v>
          </cell>
        </row>
        <row r="18">
          <cell r="A18" t="str">
            <v>Impuesto sobre las Ganancias de Capital (Plusvalía)</v>
          </cell>
          <cell r="B18">
            <v>0</v>
          </cell>
        </row>
        <row r="19">
          <cell r="A19" t="str">
            <v>Impuesto sobre Premios Mayores de la Lotería Nacional</v>
          </cell>
          <cell r="B19">
            <v>1536400</v>
          </cell>
        </row>
        <row r="20">
          <cell r="A20" t="str">
            <v>Impuesto sobre Honorarios Médicos en Hospitales del Estado</v>
          </cell>
          <cell r="B20">
            <v>100</v>
          </cell>
        </row>
        <row r="21">
          <cell r="A21" t="str">
            <v>Impuesto sobre los Derechos Percibidos por los Oficiales del Estado Civil</v>
          </cell>
          <cell r="B21">
            <v>9100</v>
          </cell>
        </row>
        <row r="22">
          <cell r="A22" t="str">
            <v xml:space="preserve">Impuesto sobre las Apuestas Ganadas en el Hipódromo, 10% </v>
          </cell>
          <cell r="B22">
            <v>371800</v>
          </cell>
        </row>
        <row r="23">
          <cell r="A23" t="str">
            <v>Impuesto sobre los Beneficios (Utilidades) de los Casinos de Juegos</v>
          </cell>
          <cell r="B23">
            <v>378000</v>
          </cell>
        </row>
        <row r="24">
          <cell r="A24" t="str">
            <v>Aportes de los Servidores Públicos (Descuentos en Nóminas) para Servicios Sociales</v>
          </cell>
          <cell r="B24">
            <v>7000000</v>
          </cell>
        </row>
        <row r="25">
          <cell r="A25" t="str">
            <v>Impuestos 10% sobre Apuestas en el Canódromo</v>
          </cell>
          <cell r="B25">
            <v>0</v>
          </cell>
        </row>
        <row r="27">
          <cell r="A27" t="str">
            <v xml:space="preserve">Impuestos sobre el Patrimonio </v>
          </cell>
          <cell r="B27">
            <v>31003600</v>
          </cell>
        </row>
        <row r="29">
          <cell r="A29" t="str">
            <v>Impuestos sobre la Tenencia del Patrimonio</v>
          </cell>
          <cell r="B29">
            <v>20181400</v>
          </cell>
        </row>
        <row r="30">
          <cell r="A30" t="str">
            <v>Impuesto sobre la Inscripción en el Registro de Tierras</v>
          </cell>
          <cell r="B30">
            <v>10400</v>
          </cell>
        </row>
        <row r="31">
          <cell r="A31" t="str">
            <v>Impuesto Adicional sobre la Inscripción en el Registro de Tierras</v>
          </cell>
          <cell r="B31">
            <v>131200</v>
          </cell>
        </row>
        <row r="32">
          <cell r="A32" t="str">
            <v>Impuesto sobre Vehículos (Placas)</v>
          </cell>
          <cell r="B32">
            <v>19500000</v>
          </cell>
        </row>
        <row r="33">
          <cell r="A33" t="str">
            <v>Impuesto Adicional sobre Placas Públicas</v>
          </cell>
          <cell r="B33">
            <v>39800</v>
          </cell>
        </row>
        <row r="34">
          <cell r="A34" t="str">
            <v>Impuesto sobre la Inscripción y Duplicado de Matrícula Vehículo de Motor</v>
          </cell>
          <cell r="B34">
            <v>500000</v>
          </cell>
        </row>
        <row r="35">
          <cell r="A35" t="str">
            <v>Impuesto sobre la Propiedad Inmobiliaria</v>
          </cell>
          <cell r="B35">
            <v>0</v>
          </cell>
        </row>
        <row r="36">
          <cell r="A36" t="str">
            <v>Impuesto Adicional Automóviles</v>
          </cell>
          <cell r="B36">
            <v>0</v>
          </cell>
        </row>
        <row r="38">
          <cell r="A38" t="str">
            <v>Impuesto sobre las Transferencias Patrimoniales</v>
          </cell>
          <cell r="B38">
            <v>10822200</v>
          </cell>
        </row>
        <row r="39">
          <cell r="A39" t="str">
            <v>Impuesto sobre la Constitución de Compañías por Acciones y en Comanditas por Acciones</v>
          </cell>
          <cell r="B39">
            <v>455900</v>
          </cell>
        </row>
        <row r="40">
          <cell r="A40" t="str">
            <v>Impuesto sobre Operaciones Inmobiliarias</v>
          </cell>
          <cell r="B40">
            <v>1683600</v>
          </cell>
        </row>
        <row r="41">
          <cell r="A41" t="str">
            <v>Impuesto Adicional sobre Operaciones Inmobiliarias</v>
          </cell>
          <cell r="B41">
            <v>4083200</v>
          </cell>
        </row>
        <row r="42">
          <cell r="A42" t="str">
            <v>Impuesto sobre Sucesiones y Donaciones</v>
          </cell>
          <cell r="B42">
            <v>1496700</v>
          </cell>
        </row>
        <row r="43">
          <cell r="A43" t="str">
            <v>Contribución 2% sobre Actos Traslativos de la Propiedad Mobiliaria</v>
          </cell>
          <cell r="B43">
            <v>2500000</v>
          </cell>
        </row>
        <row r="44">
          <cell r="A44" t="str">
            <v>Impuesto sobre Traspaso de Vehículos de Motor</v>
          </cell>
          <cell r="B44">
            <v>602800</v>
          </cell>
        </row>
        <row r="45">
          <cell r="A45" t="str">
            <v>Impuesto sobre las Ganancias de Capital</v>
          </cell>
          <cell r="B45">
            <v>0</v>
          </cell>
        </row>
        <row r="47">
          <cell r="A47" t="str">
            <v>Impuestos Internos sobre Mercancías y Servicios</v>
          </cell>
          <cell r="B47">
            <v>257191372</v>
          </cell>
        </row>
        <row r="48">
          <cell r="A48" t="str">
            <v/>
          </cell>
          <cell r="B48">
            <v>0</v>
          </cell>
        </row>
        <row r="49">
          <cell r="A49" t="str">
            <v>Impuestos Internos Especiales sobre las Mercancías</v>
          </cell>
          <cell r="B49">
            <v>225818272</v>
          </cell>
        </row>
        <row r="51">
          <cell r="A51" t="str">
            <v>Impuestos sobre Vegetales</v>
          </cell>
          <cell r="B51">
            <v>91400</v>
          </cell>
        </row>
        <row r="52">
          <cell r="A52" t="str">
            <v>Impuestos sobre las Ventas de Maderas Aserradas</v>
          </cell>
          <cell r="B52">
            <v>1400</v>
          </cell>
        </row>
        <row r="53">
          <cell r="A53" t="str">
            <v>Impuestos sobre la Madera Beneficiada</v>
          </cell>
          <cell r="B53">
            <v>90000</v>
          </cell>
        </row>
        <row r="55">
          <cell r="A55" t="str">
            <v>Impuestos sobre el Tabaco Manufacturado</v>
          </cell>
          <cell r="B55">
            <v>34600000</v>
          </cell>
        </row>
        <row r="56">
          <cell r="A56" t="str">
            <v>Impuesto sobre Cigarrillos</v>
          </cell>
          <cell r="B56">
            <v>34600000</v>
          </cell>
        </row>
        <row r="57">
          <cell r="A57" t="str">
            <v>Impuestos Adicionales sobre Cigarrillos</v>
          </cell>
          <cell r="B57">
            <v>0</v>
          </cell>
        </row>
        <row r="58">
          <cell r="A58" t="str">
            <v>Impuesto Adicional sobre Cigarrillos Ley 137-87</v>
          </cell>
          <cell r="B58">
            <v>0</v>
          </cell>
        </row>
        <row r="59">
          <cell r="A59" t="str">
            <v>Impuesto Adicional sobre Cigarrillos Ley 137-88</v>
          </cell>
          <cell r="B59">
            <v>0</v>
          </cell>
        </row>
        <row r="61">
          <cell r="A61" t="str">
            <v>Impuestos sobre las Bebidas Alcohólicas</v>
          </cell>
          <cell r="B61">
            <v>91634472</v>
          </cell>
        </row>
        <row r="62">
          <cell r="A62" t="str">
            <v>Impuestos sobre la Venta al por Mayor de Bebidas Alcohólicas Nacionales</v>
          </cell>
          <cell r="B62">
            <v>27535850</v>
          </cell>
        </row>
        <row r="63">
          <cell r="A63" t="str">
            <v>Impuesto Adicional sobre Ron, Whisky y Ginebra</v>
          </cell>
          <cell r="B63">
            <v>2580000</v>
          </cell>
        </row>
        <row r="64">
          <cell r="A64" t="str">
            <v>Impuesto Especial a las Bebidas Alcohólicas</v>
          </cell>
          <cell r="B64">
            <v>2504300</v>
          </cell>
        </row>
        <row r="65">
          <cell r="A65" t="str">
            <v>Impuesto sobre las Cervezas</v>
          </cell>
          <cell r="B65">
            <v>33535850</v>
          </cell>
        </row>
        <row r="66">
          <cell r="A66" t="str">
            <v>Impuesto Adicional sobre las Cervezas</v>
          </cell>
          <cell r="B66">
            <v>8405300</v>
          </cell>
        </row>
        <row r="67">
          <cell r="A67" t="str">
            <v>Impuesto sobre Alcohol para Envejecimiento de Licores</v>
          </cell>
          <cell r="B67">
            <v>14805272</v>
          </cell>
        </row>
        <row r="68">
          <cell r="A68" t="str">
            <v>Impuesto sobre Ron Ginebra y Licores Dulces</v>
          </cell>
          <cell r="B68">
            <v>1812400</v>
          </cell>
        </row>
        <row r="69">
          <cell r="A69" t="str">
            <v>Impuesto sobre Vinos</v>
          </cell>
          <cell r="B69">
            <v>84100</v>
          </cell>
        </row>
        <row r="70">
          <cell r="A70" t="str">
            <v>Impuesto Adicional sobre Vinos y Licores Dulces</v>
          </cell>
          <cell r="B70">
            <v>55700</v>
          </cell>
        </row>
        <row r="71">
          <cell r="A71" t="str">
            <v>8% Sobre Valor de Venta al por Mayor de la Producción de Alcohol de 95 Grados</v>
          </cell>
          <cell r="B71">
            <v>315700</v>
          </cell>
        </row>
        <row r="72">
          <cell r="A72" t="str">
            <v>Mercancías de Producción 7%</v>
          </cell>
          <cell r="B72">
            <v>0</v>
          </cell>
        </row>
        <row r="73">
          <cell r="A73" t="str">
            <v xml:space="preserve">Impuesto Adicional sobre Ron, Whisky y Ginebra </v>
          </cell>
          <cell r="B73">
            <v>0</v>
          </cell>
        </row>
        <row r="74">
          <cell r="A74" t="str">
            <v xml:space="preserve">Impuesto Adicional sobre Cervezas </v>
          </cell>
          <cell r="B74">
            <v>0</v>
          </cell>
        </row>
        <row r="75">
          <cell r="A75" t="str">
            <v>Impuesto Adicional sobre Cervezas Ley 39 Año 1988</v>
          </cell>
          <cell r="B75">
            <v>0</v>
          </cell>
        </row>
        <row r="76">
          <cell r="A76" t="str">
            <v>Impuesto Adicional sobre Cervezas Ley 39 Año 1989</v>
          </cell>
          <cell r="B76">
            <v>0</v>
          </cell>
        </row>
        <row r="78">
          <cell r="A78" t="str">
            <v>Impuestos sobre las Bebidas No Alcohólicas</v>
          </cell>
          <cell r="B78">
            <v>1000000</v>
          </cell>
        </row>
        <row r="79">
          <cell r="A79" t="str">
            <v>Impuesto sobre Bebidas Gaseosas</v>
          </cell>
          <cell r="B79">
            <v>1000000</v>
          </cell>
        </row>
        <row r="81">
          <cell r="A81" t="str">
            <v>Impuestos sobre Otros Bienes de Consumo</v>
          </cell>
          <cell r="B81">
            <v>97147900</v>
          </cell>
        </row>
        <row r="82">
          <cell r="A82" t="str">
            <v>Impuestos sobre los Fósforos</v>
          </cell>
          <cell r="B82">
            <v>1100000</v>
          </cell>
        </row>
        <row r="83">
          <cell r="A83" t="str">
            <v>Impuesto Estampilla Fósforos</v>
          </cell>
          <cell r="B83">
            <v>147900</v>
          </cell>
        </row>
        <row r="84">
          <cell r="A84" t="str">
            <v>Diferencial Azúcar Consumo Interno</v>
          </cell>
          <cell r="B84">
            <v>0</v>
          </cell>
        </row>
        <row r="85">
          <cell r="A85" t="str">
            <v>Impuesto Adicional Gasolina</v>
          </cell>
          <cell r="B85">
            <v>0</v>
          </cell>
        </row>
        <row r="86">
          <cell r="A86" t="str">
            <v>RD$ 0.01 sobre Cada Galón de Gasolina</v>
          </cell>
          <cell r="B86">
            <v>0</v>
          </cell>
        </row>
        <row r="87">
          <cell r="A87" t="str">
            <v>Diferencial Petróleo (Decreto 2600)</v>
          </cell>
          <cell r="B87">
            <v>0</v>
          </cell>
        </row>
        <row r="88">
          <cell r="A88" t="str">
            <v>Diferencial Petróleo (Decreto 3221)</v>
          </cell>
          <cell r="B88">
            <v>0</v>
          </cell>
        </row>
        <row r="89">
          <cell r="A89" t="str">
            <v>Retención Diferencial Gravamen sobre Combustibles</v>
          </cell>
          <cell r="B89">
            <v>0</v>
          </cell>
        </row>
        <row r="90">
          <cell r="A90" t="str">
            <v xml:space="preserve">Diferencial Petróleo </v>
          </cell>
          <cell r="B90">
            <v>36000000</v>
          </cell>
        </row>
        <row r="91">
          <cell r="A91" t="str">
            <v>Diferencial Gasolina</v>
          </cell>
          <cell r="B91">
            <v>51000000</v>
          </cell>
        </row>
        <row r="92">
          <cell r="A92" t="str">
            <v xml:space="preserve">Diferencial sobre Fuel Oil </v>
          </cell>
          <cell r="B92">
            <v>8700000</v>
          </cell>
        </row>
        <row r="93">
          <cell r="A93" t="str">
            <v>Diferencial Gas Propano</v>
          </cell>
          <cell r="B93">
            <v>200000</v>
          </cell>
        </row>
        <row r="94">
          <cell r="A94" t="str">
            <v>Diferencial Avtur</v>
          </cell>
          <cell r="B94">
            <v>0</v>
          </cell>
        </row>
        <row r="95">
          <cell r="A95" t="str">
            <v>Diferencial de Aceite Crudo Desgomado</v>
          </cell>
          <cell r="B95">
            <v>0</v>
          </cell>
        </row>
        <row r="97">
          <cell r="A97" t="str">
            <v>Impuestos sobre Combustibles y Lubricantes</v>
          </cell>
          <cell r="B97">
            <v>0</v>
          </cell>
        </row>
        <row r="98">
          <cell r="A98" t="str">
            <v>Impuesto sobre el Consumo de Petróleo y sus Derivados</v>
          </cell>
          <cell r="B98">
            <v>0</v>
          </cell>
        </row>
        <row r="100">
          <cell r="A100" t="str">
            <v>Impuestos sobre Otros Bienes de Producción o de Uso Alternativo</v>
          </cell>
          <cell r="B100">
            <v>1344500</v>
          </cell>
        </row>
        <row r="101">
          <cell r="A101" t="str">
            <v>Impuesto sobre Consumo de Alcoholes para Industrialización</v>
          </cell>
          <cell r="B101">
            <v>1200000</v>
          </cell>
        </row>
        <row r="102">
          <cell r="A102" t="str">
            <v>Impuestos a los Alcoholes y Bay Rum</v>
          </cell>
          <cell r="B102">
            <v>144500</v>
          </cell>
        </row>
        <row r="104">
          <cell r="A104" t="str">
            <v>Impuestos a las Transferencias de Bienes Industrializados</v>
          </cell>
          <cell r="B104">
            <v>0</v>
          </cell>
        </row>
        <row r="105">
          <cell r="A105" t="str">
            <v xml:space="preserve">Impuestos a las Transferencias de Bienes Industrializados </v>
          </cell>
          <cell r="B105">
            <v>0</v>
          </cell>
        </row>
        <row r="106">
          <cell r="A106" t="str">
            <v>Impuestos Internos Especiales sobre los Servicios</v>
          </cell>
          <cell r="B106">
            <v>31373100</v>
          </cell>
        </row>
        <row r="108">
          <cell r="A108" t="str">
            <v>Impuestos sobre Transportes</v>
          </cell>
          <cell r="B108">
            <v>14760000</v>
          </cell>
        </row>
        <row r="109">
          <cell r="A109" t="str">
            <v>Impuestos sobre la Venta de Pasajes al Exterior</v>
          </cell>
          <cell r="B109">
            <v>11000000</v>
          </cell>
        </row>
        <row r="110">
          <cell r="A110" t="str">
            <v>Impuesto Adicional sobre la Venta de Pasajes al Exterior</v>
          </cell>
          <cell r="B110">
            <v>280000</v>
          </cell>
        </row>
        <row r="111">
          <cell r="A111" t="str">
            <v>Impuesto Adicional sobre Pasajes Aéreos y Marítimos al Exterior</v>
          </cell>
          <cell r="B111">
            <v>280000</v>
          </cell>
        </row>
        <row r="112">
          <cell r="A112" t="str">
            <v>40% sobre el Impuesto a Salida de Pasajeros al Exterior (Decreto 791)</v>
          </cell>
          <cell r="B112">
            <v>3200000</v>
          </cell>
        </row>
        <row r="113">
          <cell r="A113" t="str">
            <v>Venta de Servicios Comisión Aeroportuaria</v>
          </cell>
          <cell r="B113">
            <v>0</v>
          </cell>
        </row>
        <row r="114">
          <cell r="A114" t="str">
            <v>Impuesto a Salida de Pasajeros al Exterior Regulación Fronteriza</v>
          </cell>
          <cell r="B114">
            <v>0</v>
          </cell>
        </row>
        <row r="116">
          <cell r="A116" t="str">
            <v>Impuestos sobre las Comunicaciones</v>
          </cell>
          <cell r="B116">
            <v>9355900</v>
          </cell>
        </row>
        <row r="117">
          <cell r="A117" t="str">
            <v>Impuesto sobre las Recaudaciones de la Compañía de Teléfonos</v>
          </cell>
          <cell r="B117">
            <v>6000000</v>
          </cell>
        </row>
        <row r="118">
          <cell r="A118" t="str">
            <v>Impuestos a las Llamadas a Larga Distancia</v>
          </cell>
          <cell r="B118">
            <v>15300</v>
          </cell>
        </row>
        <row r="119">
          <cell r="A119" t="str">
            <v>Impuesto Adicional a las Llamadas a Larga Distancia</v>
          </cell>
          <cell r="B119">
            <v>2500000</v>
          </cell>
        </row>
        <row r="120">
          <cell r="A120" t="str">
            <v>Impuesto sobre Mensajes Escritos al Exterior</v>
          </cell>
          <cell r="B120">
            <v>458000</v>
          </cell>
        </row>
        <row r="121">
          <cell r="A121" t="str">
            <v>Impuesto a las Estaciones Radioeléctricas</v>
          </cell>
          <cell r="B121">
            <v>248600</v>
          </cell>
        </row>
        <row r="122">
          <cell r="A122" t="str">
            <v>Sellos Semipostales para Hospital Antituberculoso</v>
          </cell>
          <cell r="B122">
            <v>8400</v>
          </cell>
        </row>
        <row r="123">
          <cell r="A123" t="str">
            <v>Sellos Semipostales para Protección de la Infancia</v>
          </cell>
          <cell r="B123">
            <v>13100</v>
          </cell>
        </row>
        <row r="124">
          <cell r="A124" t="str">
            <v>Sellos Semipostales para Liga Dominicana Contra el Cáncer</v>
          </cell>
          <cell r="B124">
            <v>6300</v>
          </cell>
        </row>
        <row r="125">
          <cell r="A125" t="str">
            <v>Sellos Semipostales para la Escuela Postal y Telegráfica</v>
          </cell>
          <cell r="B125">
            <v>86100</v>
          </cell>
        </row>
        <row r="126">
          <cell r="A126" t="str">
            <v>Sellos Semipostales para Rehabilitación de Inválidos</v>
          </cell>
          <cell r="B126">
            <v>20100</v>
          </cell>
        </row>
        <row r="127">
          <cell r="A127" t="str">
            <v>Sellos Patronato Lucha Contra la Diabetes</v>
          </cell>
          <cell r="B127">
            <v>0</v>
          </cell>
        </row>
        <row r="128">
          <cell r="A128" t="str">
            <v>Sellos Semipostales para la Cruz Roja Dominicana</v>
          </cell>
          <cell r="B128">
            <v>0</v>
          </cell>
        </row>
        <row r="129">
          <cell r="A129" t="str">
            <v xml:space="preserve">Sellos Especiales sobre Sentencia de Divorcio </v>
          </cell>
          <cell r="B129">
            <v>0</v>
          </cell>
        </row>
        <row r="130">
          <cell r="A130" t="str">
            <v xml:space="preserve">Ventas de Sellos Colegio de Abogados </v>
          </cell>
          <cell r="B130">
            <v>0</v>
          </cell>
        </row>
        <row r="131">
          <cell r="A131" t="str">
            <v>Impuestos sobre Prestaciones de los Servicios Telefónicos</v>
          </cell>
          <cell r="B131">
            <v>0</v>
          </cell>
        </row>
        <row r="132">
          <cell r="A132" t="str">
            <v>Sellos Semipostales para XII Juegos Deportivos</v>
          </cell>
          <cell r="B132">
            <v>0</v>
          </cell>
        </row>
        <row r="134">
          <cell r="A134" t="str">
            <v>Impuestos sobre Otros Servicios</v>
          </cell>
          <cell r="B134">
            <v>7257200</v>
          </cell>
        </row>
        <row r="135">
          <cell r="A135" t="str">
            <v>Impuestos sobre Ventas de Boletos en Espectáculos Públicos</v>
          </cell>
          <cell r="B135">
            <v>1300000</v>
          </cell>
        </row>
        <row r="136">
          <cell r="A136" t="str">
            <v>Impuestos sobre Ventas de Boletos en Espectáculos Deportivos</v>
          </cell>
          <cell r="B136">
            <v>18400</v>
          </cell>
        </row>
        <row r="137">
          <cell r="A137" t="str">
            <v>Impuestos sobre el Valor de las Habitaciones de Hoteles</v>
          </cell>
          <cell r="B137">
            <v>890100</v>
          </cell>
        </row>
        <row r="138">
          <cell r="A138" t="str">
            <v>Impuestos sobre el 27% de las Recaudaciones de la Comisión Hípica Nacional</v>
          </cell>
          <cell r="B138">
            <v>134100</v>
          </cell>
        </row>
        <row r="139">
          <cell r="A139" t="str">
            <v>Impuestos sobre el Total de las Apuestas en el Hipódromo</v>
          </cell>
          <cell r="B139">
            <v>268300</v>
          </cell>
        </row>
        <row r="140">
          <cell r="A140" t="str">
            <v>Adicional al Impuesto sobre el Total de las Apuestas en el Hipódromo</v>
          </cell>
          <cell r="B140">
            <v>134100</v>
          </cell>
        </row>
        <row r="141">
          <cell r="A141" t="str">
            <v>Impuestos sobre Premios de Pólizas de las Compañías de Seguros</v>
          </cell>
          <cell r="B141">
            <v>4500000</v>
          </cell>
        </row>
        <row r="142">
          <cell r="A142" t="str">
            <v>Impuestos a las Primas sobre Constitución de Fianzas y Consignación de Valores</v>
          </cell>
          <cell r="B142">
            <v>12200</v>
          </cell>
        </row>
        <row r="143">
          <cell r="A143" t="str">
            <v>Impuesto para Negociación en el Ramo de Seguros</v>
          </cell>
          <cell r="B143">
            <v>0</v>
          </cell>
        </row>
        <row r="144">
          <cell r="A144" t="str">
            <v>Préstamo de Menor Cuantía</v>
          </cell>
          <cell r="B144">
            <v>0</v>
          </cell>
        </row>
        <row r="145">
          <cell r="A145" t="str">
            <v>Venta Boletos 0.25 sobre Palcos Estadios Deportivos</v>
          </cell>
          <cell r="B145">
            <v>0</v>
          </cell>
        </row>
        <row r="146">
          <cell r="A146" t="str">
            <v>Venta Boletos 0.10 sobre Preferencias Estadios Deportivos</v>
          </cell>
          <cell r="B146">
            <v>0</v>
          </cell>
        </row>
        <row r="147">
          <cell r="A147" t="str">
            <v xml:space="preserve">Impuesto a las Prestación de Servicio de Hoteles, Moteles, Cables, Telex y Televisión por Cable o Circuito Cerrado </v>
          </cell>
          <cell r="B147">
            <v>0</v>
          </cell>
        </row>
        <row r="148">
          <cell r="A148" t="str">
            <v>Impuestos sobre el Comercio Exterior</v>
          </cell>
          <cell r="B148">
            <v>194789208</v>
          </cell>
        </row>
        <row r="150">
          <cell r="A150" t="str">
            <v>Impuestos sobre las Importaciones</v>
          </cell>
          <cell r="B150">
            <v>186652008</v>
          </cell>
        </row>
        <row r="152">
          <cell r="A152" t="str">
            <v>Impuestos Arancelarios</v>
          </cell>
          <cell r="B152">
            <v>38663604</v>
          </cell>
        </row>
        <row r="153">
          <cell r="A153" t="str">
            <v>Arancel de Aduanas</v>
          </cell>
          <cell r="B153">
            <v>38663604</v>
          </cell>
        </row>
        <row r="154">
          <cell r="A154" t="str">
            <v>20% del Cambio Comisión de Aduanas</v>
          </cell>
          <cell r="B154">
            <v>0</v>
          </cell>
        </row>
        <row r="156">
          <cell r="A156" t="str">
            <v>Impuestos Complementarios y Adicionales</v>
          </cell>
          <cell r="B156">
            <v>147988404</v>
          </cell>
        </row>
        <row r="157">
          <cell r="A157" t="str">
            <v>Impuestos Unificados</v>
          </cell>
          <cell r="B157">
            <v>42016704</v>
          </cell>
        </row>
        <row r="158">
          <cell r="A158" t="str">
            <v>Impuestos Ad-Valorem</v>
          </cell>
          <cell r="B158">
            <v>70200000</v>
          </cell>
        </row>
        <row r="159">
          <cell r="A159" t="str">
            <v>Impuesto Adicional sobre las Importaciones</v>
          </cell>
          <cell r="B159">
            <v>4538200</v>
          </cell>
        </row>
        <row r="160">
          <cell r="A160" t="str">
            <v>Impuestos sobre Mercancías Liberadas y Exoneradas</v>
          </cell>
          <cell r="B160">
            <v>18993600</v>
          </cell>
        </row>
        <row r="161">
          <cell r="A161" t="str">
            <v xml:space="preserve">Impuesto Único Diesel Oil </v>
          </cell>
          <cell r="B161">
            <v>0</v>
          </cell>
        </row>
        <row r="162">
          <cell r="A162" t="str">
            <v>Impuesto Adicional Gasolina</v>
          </cell>
          <cell r="B162">
            <v>0</v>
          </cell>
        </row>
        <row r="163">
          <cell r="A163" t="str">
            <v>Impuesto Adicional Gasolina y Diesel Oil</v>
          </cell>
          <cell r="B163">
            <v>0</v>
          </cell>
        </row>
        <row r="164">
          <cell r="A164" t="str">
            <v>Impuesto Único Ad-Valorem sobre Maquinarias Industriales</v>
          </cell>
          <cell r="B164">
            <v>3091300</v>
          </cell>
        </row>
        <row r="165">
          <cell r="A165" t="str">
            <v>Impuesto Único Ad-Valorem sobre Maquinarias y Equipos Agrícolas y Otros</v>
          </cell>
          <cell r="B165">
            <v>200200</v>
          </cell>
        </row>
        <row r="166">
          <cell r="A166" t="str">
            <v>Impuestos sobre Productos Lácteos</v>
          </cell>
          <cell r="B166">
            <v>14700</v>
          </cell>
        </row>
        <row r="167">
          <cell r="A167" t="str">
            <v>Impuestos sobre Madera Importada</v>
          </cell>
          <cell r="B167">
            <v>1409200</v>
          </cell>
        </row>
        <row r="168">
          <cell r="A168" t="str">
            <v>Impuesto Adicional sobre Varias Mercancías y Servicios (12%)</v>
          </cell>
          <cell r="B168">
            <v>1857300</v>
          </cell>
        </row>
        <row r="169">
          <cell r="A169" t="str">
            <v>Impuesto Único Ad-Valorem sobre Ciertos Alimentos</v>
          </cell>
          <cell r="B169">
            <v>3300400</v>
          </cell>
        </row>
        <row r="170">
          <cell r="A170" t="str">
            <v>Impuesto (Sellos) sobre Manifiestos de Importación</v>
          </cell>
          <cell r="B170">
            <v>35700</v>
          </cell>
        </row>
        <row r="171">
          <cell r="A171" t="str">
            <v>Impuestos (Estampillas) sobre Bebidas Alcohólicas Importadas</v>
          </cell>
          <cell r="B171">
            <v>182900</v>
          </cell>
        </row>
        <row r="172">
          <cell r="A172" t="str">
            <v>Impuesto Adicional sobre Bedidas Alcohólicas</v>
          </cell>
          <cell r="B172">
            <v>0</v>
          </cell>
        </row>
        <row r="173">
          <cell r="A173" t="str">
            <v>Remanentes Liquidación de Fianzas</v>
          </cell>
          <cell r="B173">
            <v>1709600</v>
          </cell>
        </row>
        <row r="174">
          <cell r="A174" t="str">
            <v>Impuestos sobre Descarga de Mercancías</v>
          </cell>
          <cell r="B174">
            <v>30600</v>
          </cell>
        </row>
        <row r="175">
          <cell r="A175" t="str">
            <v>Impuestos de Almacenaje de Mercancías</v>
          </cell>
          <cell r="B175">
            <v>208000</v>
          </cell>
        </row>
        <row r="176">
          <cell r="A176" t="str">
            <v>Impuesto sobre Tejido de Algodón Importado</v>
          </cell>
          <cell r="B176">
            <v>200000</v>
          </cell>
        </row>
        <row r="177">
          <cell r="A177" t="str">
            <v>Impuestos Adicionales 10% sobre Mercancías Importadas (Ley 48)</v>
          </cell>
          <cell r="B177">
            <v>0</v>
          </cell>
        </row>
        <row r="178">
          <cell r="A178" t="str">
            <v>Impuestos 2% sobre Artículos Suntuarios (Decreto 340)</v>
          </cell>
          <cell r="B178">
            <v>0</v>
          </cell>
        </row>
        <row r="179">
          <cell r="A179" t="str">
            <v>Impuestos sobre Productos Medicinales para la Higiene Bucal (Ley 553)</v>
          </cell>
          <cell r="B179">
            <v>0</v>
          </cell>
        </row>
        <row r="180">
          <cell r="A180" t="str">
            <v>Impuesto Adicional del 10% Ad-Valorem de las Mercancías Importada</v>
          </cell>
          <cell r="B180">
            <v>0</v>
          </cell>
        </row>
        <row r="181">
          <cell r="A181" t="str">
            <v>Impuesto a la Transfencia de Bienes Industrializados ITBIS Ley 74 (Importación)</v>
          </cell>
          <cell r="B181">
            <v>0</v>
          </cell>
        </row>
        <row r="182">
          <cell r="A182" t="str">
            <v>Impuesto sobre Algodón Importado</v>
          </cell>
          <cell r="B182">
            <v>0</v>
          </cell>
        </row>
        <row r="184">
          <cell r="A184" t="str">
            <v>Impuestos sobre las Exportaciones</v>
          </cell>
          <cell r="B184">
            <v>8137200</v>
          </cell>
        </row>
        <row r="185">
          <cell r="A185" t="str">
            <v>Impuestos sobre Azúcares y Mieles</v>
          </cell>
          <cell r="B185">
            <v>0</v>
          </cell>
        </row>
        <row r="186">
          <cell r="A186" t="str">
            <v>Impuestos sobre el Azúcar, Mercado Americano por Déficit de Otros Países</v>
          </cell>
          <cell r="B186">
            <v>0</v>
          </cell>
        </row>
        <row r="187">
          <cell r="A187" t="str">
            <v>Impuestos sobre el Azúcar, Mercado Americano a Cargo Cuota Inicial</v>
          </cell>
          <cell r="B187">
            <v>0</v>
          </cell>
        </row>
        <row r="188">
          <cell r="A188" t="str">
            <v>Impuesto sobre los Guineos</v>
          </cell>
          <cell r="B188">
            <v>100</v>
          </cell>
        </row>
        <row r="189">
          <cell r="A189" t="str">
            <v>Impuestos sobre las Exportaciones (6/8 del 1%)</v>
          </cell>
          <cell r="B189">
            <v>900</v>
          </cell>
        </row>
        <row r="190">
          <cell r="A190" t="str">
            <v>Impuesto sobre Documentos de Aduanas</v>
          </cell>
          <cell r="B190">
            <v>5900</v>
          </cell>
        </row>
        <row r="191">
          <cell r="A191" t="str">
            <v>Patentes de Exportación</v>
          </cell>
          <cell r="B191">
            <v>3800</v>
          </cell>
        </row>
        <row r="192">
          <cell r="A192" t="str">
            <v>Adicional sobre Patentes de Exportación</v>
          </cell>
          <cell r="B192">
            <v>0</v>
          </cell>
        </row>
        <row r="193">
          <cell r="A193" t="str">
            <v>Impuesto sobre Ventas en Tiendas de las Zonas Francas</v>
          </cell>
          <cell r="B193">
            <v>496500</v>
          </cell>
        </row>
        <row r="194">
          <cell r="A194" t="str">
            <v>Remanentes de Liquidación de Fianzas</v>
          </cell>
          <cell r="B194">
            <v>200000</v>
          </cell>
        </row>
        <row r="195">
          <cell r="A195" t="str">
            <v>Impuestos sobre Beneficios Extraordinarios de la Exportación de Carne de Resolución Deshuesada</v>
          </cell>
          <cell r="B195">
            <v>0</v>
          </cell>
        </row>
        <row r="196">
          <cell r="A196" t="str">
            <v>Impuesto sobre Carga de Mercancías</v>
          </cell>
          <cell r="B196">
            <v>150000</v>
          </cell>
        </row>
        <row r="197">
          <cell r="A197" t="str">
            <v>Impuestos sobre Beneficios Extraordinarios Exportación de Azúcares y Mieles</v>
          </cell>
          <cell r="B197">
            <v>0</v>
          </cell>
        </row>
        <row r="198">
          <cell r="A198" t="str">
            <v>Impuesto Adicional sobre Varias Mercancías y Servicios</v>
          </cell>
          <cell r="B198">
            <v>80000</v>
          </cell>
        </row>
        <row r="199">
          <cell r="A199" t="str">
            <v>Impuestos sobre Ingresos Extraordinarios de Café y Cacao</v>
          </cell>
          <cell r="B199">
            <v>7200000</v>
          </cell>
        </row>
        <row r="200">
          <cell r="A200" t="str">
            <v>Impuestos Ad-Valorem Según Decreto No. 1621</v>
          </cell>
          <cell r="B200">
            <v>0</v>
          </cell>
        </row>
        <row r="201">
          <cell r="A201" t="str">
            <v>Impuestos sobre Ingresos Excesivos de la Exportación de Cacao</v>
          </cell>
          <cell r="B201">
            <v>0</v>
          </cell>
        </row>
        <row r="203">
          <cell r="A203" t="str">
            <v>Otros Impuestos</v>
          </cell>
          <cell r="B203">
            <v>17535000</v>
          </cell>
        </row>
        <row r="204">
          <cell r="A204" t="str">
            <v>Patentes de Industria y Comercio</v>
          </cell>
          <cell r="B204">
            <v>5500000</v>
          </cell>
        </row>
        <row r="205">
          <cell r="A205" t="str">
            <v>Duplicados de Patentes</v>
          </cell>
          <cell r="B205">
            <v>200</v>
          </cell>
        </row>
        <row r="206">
          <cell r="A206" t="str">
            <v>Pago de Peajes</v>
          </cell>
          <cell r="B206">
            <v>2500000</v>
          </cell>
        </row>
        <row r="207">
          <cell r="A207" t="str">
            <v>Impuestos sobre la Tramitación de Documentos</v>
          </cell>
          <cell r="B207">
            <v>8000000</v>
          </cell>
        </row>
        <row r="208">
          <cell r="A208" t="str">
            <v>Impuestos sobre Ventas Condicionales de Muebles</v>
          </cell>
          <cell r="B208">
            <v>1200500</v>
          </cell>
        </row>
        <row r="209">
          <cell r="A209" t="str">
            <v>Misceláneos Varias Leyes</v>
          </cell>
          <cell r="B209">
            <v>334300</v>
          </cell>
        </row>
        <row r="211">
          <cell r="A211" t="str">
            <v>Tasas</v>
          </cell>
          <cell r="B211">
            <v>15154500</v>
          </cell>
        </row>
        <row r="213">
          <cell r="A213" t="str">
            <v>Tasas de Comunicaciones</v>
          </cell>
          <cell r="B213">
            <v>2009400</v>
          </cell>
        </row>
        <row r="214">
          <cell r="A214" t="str">
            <v>Sellos de Correos</v>
          </cell>
          <cell r="B214">
            <v>800000</v>
          </cell>
        </row>
        <row r="215">
          <cell r="A215" t="str">
            <v>Entrega y Almacenaje de Encomiendas Postales</v>
          </cell>
          <cell r="B215">
            <v>7300</v>
          </cell>
        </row>
        <row r="216">
          <cell r="A216" t="str">
            <v>Sellos Postales Aéreos al Exterior</v>
          </cell>
          <cell r="B216">
            <v>700000</v>
          </cell>
        </row>
        <row r="217">
          <cell r="A217" t="str">
            <v>Intercambio de Bultos Postales</v>
          </cell>
          <cell r="B217">
            <v>200000</v>
          </cell>
        </row>
        <row r="218">
          <cell r="A218" t="str">
            <v>Apartado de Correos</v>
          </cell>
          <cell r="B218">
            <v>74600</v>
          </cell>
        </row>
        <row r="219">
          <cell r="A219" t="str">
            <v>Primas sobre Valores Declarados</v>
          </cell>
          <cell r="B219">
            <v>49800</v>
          </cell>
        </row>
        <row r="220">
          <cell r="A220" t="str">
            <v>Transmisión de Mensajes Telefónicos, Telegráficos y RadioTelegráficos</v>
          </cell>
          <cell r="B220">
            <v>177700</v>
          </cell>
        </row>
        <row r="221">
          <cell r="A221" t="str">
            <v>Transmisión de Mensajes Telefónicos, Telegráficos y RadioTelegráficos (Departamentos del Gobierno)</v>
          </cell>
          <cell r="B221">
            <v>0</v>
          </cell>
        </row>
        <row r="223">
          <cell r="A223" t="str">
            <v>Tasas Portuarías</v>
          </cell>
          <cell r="B223">
            <v>571500</v>
          </cell>
        </row>
        <row r="224">
          <cell r="A224" t="str">
            <v>Derechos de Puertos-Importación</v>
          </cell>
          <cell r="B224">
            <v>56800</v>
          </cell>
        </row>
        <row r="225">
          <cell r="A225" t="str">
            <v>Derechos de Puertos-Exportación</v>
          </cell>
          <cell r="B225">
            <v>257700</v>
          </cell>
        </row>
        <row r="226">
          <cell r="A226" t="str">
            <v>Arrimo y Manejo de Carga</v>
          </cell>
          <cell r="B226">
            <v>200000</v>
          </cell>
        </row>
        <row r="227">
          <cell r="A227" t="str">
            <v>Carga, Servicio de Muelle y Almacenamiento</v>
          </cell>
          <cell r="B227">
            <v>57000</v>
          </cell>
        </row>
        <row r="229">
          <cell r="A229" t="str">
            <v>Tasas de Marcas y Patentes</v>
          </cell>
          <cell r="B229">
            <v>97000</v>
          </cell>
        </row>
        <row r="230">
          <cell r="A230" t="str">
            <v>Marcas de Fábrica</v>
          </cell>
          <cell r="B230">
            <v>68700</v>
          </cell>
        </row>
        <row r="231">
          <cell r="A231" t="str">
            <v>Patentes de Invención</v>
          </cell>
          <cell r="B231">
            <v>6100</v>
          </cell>
        </row>
        <row r="232">
          <cell r="A232" t="str">
            <v>Registro de Patentizados</v>
          </cell>
          <cell r="B232">
            <v>22200</v>
          </cell>
        </row>
        <row r="234">
          <cell r="A234" t="str">
            <v>Tasas Judiciales</v>
          </cell>
          <cell r="B234">
            <v>210900</v>
          </cell>
        </row>
        <row r="235">
          <cell r="A235" t="str">
            <v>Servicios Judiciales</v>
          </cell>
          <cell r="B235">
            <v>46500</v>
          </cell>
        </row>
        <row r="236">
          <cell r="A236" t="str">
            <v>Tasas Adicionales sobre Actos Expedidos por el Poder Judicial</v>
          </cell>
          <cell r="B236">
            <v>164400</v>
          </cell>
        </row>
        <row r="238">
          <cell r="A238" t="str">
            <v>Licencias y Permisos Varios</v>
          </cell>
          <cell r="B238">
            <v>1558600</v>
          </cell>
        </row>
        <row r="239">
          <cell r="A239" t="str">
            <v>Permisos para Ventas de Medicina</v>
          </cell>
          <cell r="B239">
            <v>2200</v>
          </cell>
        </row>
        <row r="240">
          <cell r="A240" t="str">
            <v>Permisos para Importar, Adquirir y Vender Materiales Explosivos</v>
          </cell>
          <cell r="B240">
            <v>2500</v>
          </cell>
        </row>
        <row r="241">
          <cell r="A241" t="str">
            <v>Licencias para Portar Armas de Fuego</v>
          </cell>
          <cell r="B241">
            <v>1287300</v>
          </cell>
        </row>
        <row r="242">
          <cell r="A242" t="str">
            <v>Tasa Adicional para Portar Armas de Fuego</v>
          </cell>
          <cell r="B242">
            <v>162100</v>
          </cell>
        </row>
        <row r="243">
          <cell r="A243" t="str">
            <v>Permisos para Instalación de Laboratorios Industriales y Farmaceúticos</v>
          </cell>
          <cell r="B243">
            <v>0</v>
          </cell>
        </row>
        <row r="244">
          <cell r="A244" t="str">
            <v>Permisos para Ventas Acumulativas</v>
          </cell>
          <cell r="B244">
            <v>0</v>
          </cell>
        </row>
        <row r="245">
          <cell r="A245" t="str">
            <v>Licencias para Manejar Vehículos de Motor</v>
          </cell>
          <cell r="B245">
            <v>100</v>
          </cell>
        </row>
        <row r="246">
          <cell r="A246" t="str">
            <v>Certificado de Registro de Profesionales y Oficios Médicos</v>
          </cell>
          <cell r="B246">
            <v>0</v>
          </cell>
        </row>
        <row r="247">
          <cell r="A247" t="str">
            <v xml:space="preserve">Derechos de Aprendizaje y Otros-Aviación Civil </v>
          </cell>
          <cell r="B247">
            <v>104400</v>
          </cell>
        </row>
        <row r="248">
          <cell r="A248" t="str">
            <v>Registro Fórmula de Alimentos para Animales</v>
          </cell>
          <cell r="B248">
            <v>0</v>
          </cell>
        </row>
        <row r="250">
          <cell r="A250" t="str">
            <v>Otras Tasas</v>
          </cell>
          <cell r="B250">
            <v>10707100</v>
          </cell>
        </row>
        <row r="251">
          <cell r="A251" t="str">
            <v>Certificados de Inscripción para Venta de Drogas</v>
          </cell>
          <cell r="B251">
            <v>6900</v>
          </cell>
        </row>
        <row r="252">
          <cell r="A252" t="str">
            <v>Sellos para Certificados de Salud</v>
          </cell>
          <cell r="B252">
            <v>56400</v>
          </cell>
        </row>
        <row r="253">
          <cell r="A253" t="str">
            <v>Tasas sobre Inmigración</v>
          </cell>
          <cell r="B253">
            <v>700000</v>
          </cell>
        </row>
        <row r="254">
          <cell r="A254" t="str">
            <v>Recargo Tasas sobre Inmigración</v>
          </cell>
          <cell r="B254">
            <v>31300</v>
          </cell>
        </row>
        <row r="255">
          <cell r="A255" t="str">
            <v>Tarjetas de Turismo (Visas)</v>
          </cell>
          <cell r="B255">
            <v>1500000</v>
          </cell>
        </row>
        <row r="256">
          <cell r="A256" t="str">
            <v>Naturalización de Extranjeros</v>
          </cell>
          <cell r="B256">
            <v>7500</v>
          </cell>
        </row>
        <row r="257">
          <cell r="A257" t="str">
            <v>Cédula Personal de Identidad</v>
          </cell>
          <cell r="B257">
            <v>1254700</v>
          </cell>
        </row>
        <row r="258">
          <cell r="A258" t="str">
            <v>Recargo Cédula Personal de Identidad</v>
          </cell>
          <cell r="B258">
            <v>123000</v>
          </cell>
        </row>
        <row r="259">
          <cell r="A259" t="str">
            <v>Tasas para Expedición, Renovación de Pasaportes</v>
          </cell>
          <cell r="B259">
            <v>4000000</v>
          </cell>
        </row>
        <row r="260">
          <cell r="A260" t="str">
            <v>Derechos Consulares</v>
          </cell>
          <cell r="B260">
            <v>412900</v>
          </cell>
        </row>
        <row r="261">
          <cell r="A261" t="str">
            <v>Venta de Formularios y Facturas Consulares</v>
          </cell>
          <cell r="B261">
            <v>373100</v>
          </cell>
        </row>
        <row r="262">
          <cell r="A262" t="str">
            <v>Venta de Sellos para Documentos Consulares</v>
          </cell>
          <cell r="B262">
            <v>800000</v>
          </cell>
        </row>
        <row r="263">
          <cell r="A263" t="str">
            <v>Tasas por Concepto de Mensuras Catastrales</v>
          </cell>
          <cell r="B263">
            <v>21500</v>
          </cell>
        </row>
        <row r="264">
          <cell r="A264" t="str">
            <v>Análisis de Productos Farmaceúticos y Alimenticios</v>
          </cell>
          <cell r="B264">
            <v>3300</v>
          </cell>
        </row>
        <row r="265">
          <cell r="A265" t="str">
            <v>Servicios de Laboratorios-Secretaría de Obras Públicas</v>
          </cell>
          <cell r="B265">
            <v>16500</v>
          </cell>
        </row>
        <row r="266">
          <cell r="A266" t="str">
            <v>Venta de Formularios (Incluye Certificados Médicos)</v>
          </cell>
          <cell r="B266">
            <v>700000</v>
          </cell>
        </row>
        <row r="267">
          <cell r="A267" t="str">
            <v>Venta de Sellos Pro-Parques</v>
          </cell>
          <cell r="B267">
            <v>700000</v>
          </cell>
        </row>
        <row r="269">
          <cell r="A269" t="str">
            <v>Ingresos No Tributarios</v>
          </cell>
          <cell r="B269">
            <v>103624000</v>
          </cell>
        </row>
        <row r="271">
          <cell r="A271" t="str">
            <v>Venta de Servicios del Estado</v>
          </cell>
          <cell r="B271">
            <v>13544200</v>
          </cell>
        </row>
        <row r="272">
          <cell r="A272" t="str">
            <v>Venta de Boletos Tren de Paseo de los Indios</v>
          </cell>
          <cell r="B272">
            <v>2300</v>
          </cell>
        </row>
        <row r="273">
          <cell r="A273" t="str">
            <v>Ingresos por Contratos y Concesiones de Exploración de Yacimientos Mineros</v>
          </cell>
          <cell r="B273">
            <v>5000000</v>
          </cell>
        </row>
        <row r="274">
          <cell r="A274" t="str">
            <v>Comisiones por Garantía de Préstamo Concedidos a la Falconbridge Dominicana</v>
          </cell>
          <cell r="B274">
            <v>128000</v>
          </cell>
        </row>
        <row r="275">
          <cell r="A275" t="str">
            <v>Visitas al Museo de la Casa del Tostado y Alcazar de Colón</v>
          </cell>
          <cell r="B275">
            <v>0</v>
          </cell>
        </row>
        <row r="276">
          <cell r="A276" t="str">
            <v>Ingresos por Servicios Privados en Hospitales del Estado</v>
          </cell>
          <cell r="B276">
            <v>600</v>
          </cell>
        </row>
        <row r="277">
          <cell r="A277" t="str">
            <v>Ingresos por Permisos para Visitar Buques</v>
          </cell>
          <cell r="B277">
            <v>0</v>
          </cell>
        </row>
        <row r="278">
          <cell r="A278" t="str">
            <v>Inserción en Gaceta Oficial de Documentos y Avisos</v>
          </cell>
          <cell r="B278">
            <v>6800</v>
          </cell>
        </row>
        <row r="279">
          <cell r="A279" t="str">
            <v>Arrendamiento de Bienes Inmuebles</v>
          </cell>
          <cell r="B279">
            <v>270000</v>
          </cell>
        </row>
        <row r="280">
          <cell r="A280" t="str">
            <v>Ingresos por Arrendamiento de Propiedades Confiscadas</v>
          </cell>
          <cell r="B280">
            <v>0</v>
          </cell>
        </row>
        <row r="281">
          <cell r="A281" t="str">
            <v>Venta de Servicios Técnicos</v>
          </cell>
          <cell r="B281">
            <v>0</v>
          </cell>
        </row>
        <row r="282">
          <cell r="A282" t="str">
            <v>Inserción en Revista de Industria y Comercio</v>
          </cell>
          <cell r="B282">
            <v>39100</v>
          </cell>
        </row>
        <row r="283">
          <cell r="A283" t="str">
            <v>Contribución sobre Contrato Zona Franca la Romana</v>
          </cell>
          <cell r="B283">
            <v>30000</v>
          </cell>
        </row>
        <row r="284">
          <cell r="A284" t="str">
            <v>50% Exportación Yacimientos Mineros</v>
          </cell>
          <cell r="B284">
            <v>67400</v>
          </cell>
        </row>
        <row r="285">
          <cell r="A285" t="str">
            <v>RD $0.25 Suministro Medicina en Hospitales del Estado</v>
          </cell>
          <cell r="B285">
            <v>0</v>
          </cell>
        </row>
        <row r="286">
          <cell r="A286" t="str">
            <v>Venta de Boletos Funicular de Puerto Plata</v>
          </cell>
          <cell r="B286">
            <v>0</v>
          </cell>
        </row>
        <row r="287">
          <cell r="A287" t="str">
            <v>Venta de Servicios de la Secretaría de Agricultura</v>
          </cell>
          <cell r="B287">
            <v>0</v>
          </cell>
        </row>
        <row r="288">
          <cell r="A288" t="str">
            <v>Venta de Boletos Minitrenes la Caleta</v>
          </cell>
          <cell r="B288">
            <v>0</v>
          </cell>
        </row>
        <row r="289">
          <cell r="A289" t="str">
            <v>Venta de Pasajes Minibuses Transporte Colectivo</v>
          </cell>
          <cell r="B289">
            <v>8000000</v>
          </cell>
        </row>
        <row r="290">
          <cell r="A290" t="str">
            <v>Alquiler Parqueo la Atarazana</v>
          </cell>
          <cell r="B290">
            <v>0</v>
          </cell>
        </row>
        <row r="291">
          <cell r="A291" t="str">
            <v>Consejo Nacional de Educación Superior-CETEC</v>
          </cell>
          <cell r="B291">
            <v>0</v>
          </cell>
        </row>
        <row r="292">
          <cell r="A292" t="str">
            <v>Remolque Buques en Distancias Comandancia</v>
          </cell>
          <cell r="B292">
            <v>0</v>
          </cell>
        </row>
        <row r="293">
          <cell r="A293" t="str">
            <v>Expedición Carnet Agente Marino</v>
          </cell>
          <cell r="B293">
            <v>0</v>
          </cell>
        </row>
        <row r="294">
          <cell r="A294" t="str">
            <v xml:space="preserve">Venta Servicios Aéreos Fuerzas Armadas </v>
          </cell>
          <cell r="B294">
            <v>0</v>
          </cell>
        </row>
        <row r="296">
          <cell r="A296" t="str">
            <v>Venta de Mercancías del Estado</v>
          </cell>
          <cell r="B296">
            <v>138800</v>
          </cell>
        </row>
        <row r="297">
          <cell r="A297" t="str">
            <v>Venta de la Gaceta Oficial</v>
          </cell>
          <cell r="B297">
            <v>3900</v>
          </cell>
        </row>
        <row r="298">
          <cell r="A298" t="str">
            <v>Venta de las Publicaciones Oficiales</v>
          </cell>
          <cell r="B298">
            <v>27300</v>
          </cell>
        </row>
        <row r="299">
          <cell r="A299" t="str">
            <v>Ventas en la Moneda (Pública Subasta)</v>
          </cell>
          <cell r="B299">
            <v>38400</v>
          </cell>
        </row>
        <row r="300">
          <cell r="A300" t="str">
            <v>Venta de Productos Finca Ansonia-Azua</v>
          </cell>
          <cell r="B300">
            <v>0</v>
          </cell>
        </row>
        <row r="301">
          <cell r="A301" t="str">
            <v>Venta de Productos Finca Vicente Noble</v>
          </cell>
          <cell r="B301">
            <v>0</v>
          </cell>
        </row>
        <row r="302">
          <cell r="A302" t="str">
            <v>Venta de Productos Proyecto Manzanillo</v>
          </cell>
          <cell r="B302">
            <v>0</v>
          </cell>
        </row>
        <row r="303">
          <cell r="A303" t="str">
            <v>Venta de Tomates Proyecto Manzanillo</v>
          </cell>
          <cell r="B303">
            <v>0</v>
          </cell>
        </row>
        <row r="304">
          <cell r="A304" t="str">
            <v>Venta de Semillas y Servicios Técnicos de la Secretaría de Agricultura</v>
          </cell>
          <cell r="B304">
            <v>0</v>
          </cell>
        </row>
        <row r="305">
          <cell r="A305" t="str">
            <v>Venta de Chatarra</v>
          </cell>
          <cell r="B305">
            <v>69200</v>
          </cell>
        </row>
        <row r="306">
          <cell r="A306" t="str">
            <v>Venta de Productos Cosechados en Batey Ginebra-Puerto Plata</v>
          </cell>
          <cell r="B306">
            <v>0</v>
          </cell>
        </row>
        <row r="307">
          <cell r="A307" t="str">
            <v>Venta de Productos Cosechados en Batey Banegas-la Canela</v>
          </cell>
          <cell r="B307">
            <v>0</v>
          </cell>
        </row>
        <row r="308">
          <cell r="A308" t="str">
            <v>Venta de Propiedad Moniliar del Estado-Inservible-</v>
          </cell>
          <cell r="B308">
            <v>0</v>
          </cell>
        </row>
        <row r="309">
          <cell r="A309" t="str">
            <v>Venta Algodón Oro y Sorgo</v>
          </cell>
          <cell r="B309">
            <v>0</v>
          </cell>
        </row>
        <row r="310">
          <cell r="A310" t="str">
            <v>Venta de Madera por la Dirección General de Foresta</v>
          </cell>
          <cell r="B310">
            <v>0</v>
          </cell>
        </row>
        <row r="311">
          <cell r="A311" t="str">
            <v>Venta de Sacos (Programa Rahabilitación Café)</v>
          </cell>
          <cell r="B311">
            <v>0</v>
          </cell>
        </row>
        <row r="312">
          <cell r="A312" t="str">
            <v>Venta de Ejemplares de Planos de la Ciudad de Santo Domingo</v>
          </cell>
          <cell r="B312">
            <v>0</v>
          </cell>
        </row>
        <row r="313">
          <cell r="A313" t="str">
            <v xml:space="preserve">Ventas Plásticos Protectores de Cédula </v>
          </cell>
          <cell r="B313">
            <v>0</v>
          </cell>
        </row>
        <row r="314">
          <cell r="A314" t="str">
            <v>Venta Medicamento de Promese</v>
          </cell>
          <cell r="B314">
            <v>0</v>
          </cell>
        </row>
        <row r="315">
          <cell r="A315" t="str">
            <v>40% Producción de Cemento</v>
          </cell>
          <cell r="B315">
            <v>0</v>
          </cell>
        </row>
        <row r="317">
          <cell r="A317" t="str">
            <v>Aportes Ordinarios</v>
          </cell>
          <cell r="B317">
            <v>86503000</v>
          </cell>
        </row>
        <row r="318">
          <cell r="A318" t="str">
            <v>Transferencias de la Lotería Nacional (Utilidades)</v>
          </cell>
          <cell r="B318">
            <v>16000000</v>
          </cell>
        </row>
        <row r="319">
          <cell r="A319" t="str">
            <v>Transferencias de la Lotería Nacional (Construcción Casas por Sorteos)</v>
          </cell>
          <cell r="B319">
            <v>0</v>
          </cell>
        </row>
        <row r="320">
          <cell r="A320" t="str">
            <v>Transferencias del CEA (60% de los Beneficios)</v>
          </cell>
          <cell r="B320">
            <v>0</v>
          </cell>
        </row>
        <row r="321">
          <cell r="A321" t="str">
            <v>Transferencias de la Rosario Dominicana, 50% de los Beneficios</v>
          </cell>
          <cell r="B321">
            <v>15800000</v>
          </cell>
        </row>
        <row r="322">
          <cell r="A322" t="str">
            <v>Transferencias de los Molinos Dominicanos</v>
          </cell>
          <cell r="B322">
            <v>0</v>
          </cell>
        </row>
        <row r="323">
          <cell r="A323" t="str">
            <v>Transferencias del Banco de Reservas</v>
          </cell>
          <cell r="B323">
            <v>2000000</v>
          </cell>
        </row>
        <row r="324">
          <cell r="A324" t="str">
            <v>Aportes de la Rosario Dominicana Según Contrato D/F 15-2-79</v>
          </cell>
          <cell r="B324">
            <v>49200000</v>
          </cell>
        </row>
        <row r="325">
          <cell r="A325" t="str">
            <v>Aporte de los Talleres Cima, C. por A. (Dividendos)</v>
          </cell>
          <cell r="B325">
            <v>1000</v>
          </cell>
        </row>
        <row r="326">
          <cell r="A326" t="str">
            <v>Contribución de la Rosario a la Provincia de Sánchez Ramírez</v>
          </cell>
          <cell r="B326">
            <v>1000000</v>
          </cell>
        </row>
        <row r="327">
          <cell r="A327" t="str">
            <v>Aporte de Fomento Industrial, Mercantil y Agrícola, C. por A. (Dividendos)</v>
          </cell>
          <cell r="B327">
            <v>1000</v>
          </cell>
        </row>
        <row r="328">
          <cell r="A328" t="str">
            <v>Contribución Rosario Dominicana sobre Contrato del 15-2-79 Artículo 3ro</v>
          </cell>
          <cell r="B328">
            <v>2500000</v>
          </cell>
        </row>
        <row r="329">
          <cell r="A329" t="str">
            <v>Aportes de Frutas Dominicanas sobre Contrato del 5-7-79, Artículo 4to</v>
          </cell>
          <cell r="B329">
            <v>1000</v>
          </cell>
        </row>
        <row r="330">
          <cell r="A330" t="str">
            <v>Aportes de la Refinería Dominicana de Petróleo (Utilidades)</v>
          </cell>
          <cell r="B330">
            <v>0</v>
          </cell>
        </row>
        <row r="331">
          <cell r="A331" t="str">
            <v>Aporte de la Alcoa Exploration Company, para la Provincia Pedernales</v>
          </cell>
          <cell r="B331">
            <v>0</v>
          </cell>
        </row>
        <row r="332">
          <cell r="A332" t="str">
            <v>Aporte de Banco Nacional de la Vivienda (Dividendos)</v>
          </cell>
          <cell r="B332">
            <v>0</v>
          </cell>
        </row>
        <row r="333">
          <cell r="A333" t="str">
            <v>Aporte de las Salas de Juego de Bingo</v>
          </cell>
          <cell r="B333">
            <v>0</v>
          </cell>
        </row>
        <row r="334">
          <cell r="A334" t="str">
            <v>Contribución de Ideal Dominicana S.A</v>
          </cell>
          <cell r="B334">
            <v>0</v>
          </cell>
        </row>
        <row r="335">
          <cell r="A335" t="str">
            <v>Aporte de Hipódromo de Caballitos</v>
          </cell>
          <cell r="B335">
            <v>0</v>
          </cell>
        </row>
        <row r="336">
          <cell r="A336" t="str">
            <v>Contribución Zonas Francas Industriales</v>
          </cell>
          <cell r="B336">
            <v>0</v>
          </cell>
        </row>
        <row r="337">
          <cell r="A337" t="str">
            <v>Aporte de las Exportaciones de Azúcares y Minerales</v>
          </cell>
          <cell r="B337">
            <v>0</v>
          </cell>
        </row>
        <row r="338">
          <cell r="A338" t="str">
            <v>Aportes Falcombridge</v>
          </cell>
          <cell r="B338">
            <v>0</v>
          </cell>
        </row>
        <row r="340">
          <cell r="A340" t="str">
            <v>Otros Ingresos No Tributarios</v>
          </cell>
          <cell r="B340">
            <v>3438000</v>
          </cell>
        </row>
        <row r="342">
          <cell r="A342" t="str">
            <v>Recargos de Impuestos, por Mora</v>
          </cell>
          <cell r="B342">
            <v>1789800</v>
          </cell>
        </row>
        <row r="343">
          <cell r="A343" t="str">
            <v>Recargo por Mora Impuesto sobre la Renta</v>
          </cell>
          <cell r="B343">
            <v>1000000</v>
          </cell>
        </row>
        <row r="344">
          <cell r="A344" t="str">
            <v>Recargo por Mora Impuesto a la Renta Global Imponible</v>
          </cell>
          <cell r="B344">
            <v>300000</v>
          </cell>
        </row>
        <row r="345">
          <cell r="A345" t="str">
            <v>Recargo por Mora sobre el Impuesto a las Ganancias de Capital</v>
          </cell>
          <cell r="B345">
            <v>0</v>
          </cell>
        </row>
        <row r="346">
          <cell r="A346" t="str">
            <v>Recargo por Mora Inscripción en el Registro de Tierras</v>
          </cell>
          <cell r="B346">
            <v>19700</v>
          </cell>
        </row>
        <row r="347">
          <cell r="A347" t="str">
            <v>Recargo por Mora Impuesto sobre Operaciones Inmobiliarias</v>
          </cell>
          <cell r="B347">
            <v>1600</v>
          </cell>
        </row>
        <row r="348">
          <cell r="A348" t="str">
            <v>Recargo por Mora sobre las Sucesiones y Donaciones</v>
          </cell>
          <cell r="B348">
            <v>79000</v>
          </cell>
        </row>
        <row r="349">
          <cell r="A349" t="str">
            <v>Recargo por Mora a la Venta de Madera Beneficiada</v>
          </cell>
          <cell r="B349">
            <v>0</v>
          </cell>
        </row>
        <row r="350">
          <cell r="A350" t="str">
            <v>Recargo por Mora Impuesto a las Ventas Condicionales de Muebles</v>
          </cell>
          <cell r="B350">
            <v>400</v>
          </cell>
        </row>
        <row r="351">
          <cell r="A351" t="str">
            <v>Recargo por Mora Impuesto sobre Pasajes al Exterior</v>
          </cell>
          <cell r="B351">
            <v>10000</v>
          </cell>
        </row>
        <row r="352">
          <cell r="A352" t="str">
            <v>Recargo por Mora Pago de Patentes Industriales y Comerciales</v>
          </cell>
          <cell r="B352">
            <v>379100</v>
          </cell>
        </row>
        <row r="353">
          <cell r="A353" t="str">
            <v>Recargo por Mora ITBIS Ley 74</v>
          </cell>
          <cell r="B353">
            <v>0</v>
          </cell>
        </row>
        <row r="354">
          <cell r="A354" t="str">
            <v>Recargo por Mora Vivienda Suntuaria</v>
          </cell>
          <cell r="B354">
            <v>0</v>
          </cell>
        </row>
        <row r="356">
          <cell r="A356" t="str">
            <v>Multas por Infracciones</v>
          </cell>
          <cell r="B356">
            <v>1648200</v>
          </cell>
        </row>
        <row r="357">
          <cell r="A357" t="str">
            <v>Multas Tribunales</v>
          </cell>
          <cell r="B357">
            <v>100400</v>
          </cell>
        </row>
        <row r="358">
          <cell r="A358" t="str">
            <v>Multas Carreteras</v>
          </cell>
          <cell r="B358">
            <v>285000</v>
          </cell>
        </row>
        <row r="359">
          <cell r="A359" t="str">
            <v>Multas Patentes</v>
          </cell>
          <cell r="B359">
            <v>6900</v>
          </cell>
        </row>
        <row r="360">
          <cell r="A360" t="str">
            <v>Multas Salud Pública</v>
          </cell>
          <cell r="B360">
            <v>0</v>
          </cell>
        </row>
        <row r="361">
          <cell r="A361" t="str">
            <v>Multas Seguro Social y Contrato de Trabajo</v>
          </cell>
          <cell r="B361">
            <v>25000</v>
          </cell>
        </row>
        <row r="362">
          <cell r="A362" t="str">
            <v>Multas Ley Forestal</v>
          </cell>
          <cell r="B362">
            <v>13900</v>
          </cell>
        </row>
        <row r="363">
          <cell r="A363" t="str">
            <v>Multas Violación Ley Aviación Civil</v>
          </cell>
          <cell r="B363">
            <v>27000</v>
          </cell>
        </row>
        <row r="364">
          <cell r="A364" t="str">
            <v>Multas Diversas</v>
          </cell>
          <cell r="B364">
            <v>760000</v>
          </cell>
        </row>
        <row r="365">
          <cell r="A365" t="str">
            <v>Multas Violación Ley sobre Drogas Narcóticas</v>
          </cell>
          <cell r="B365">
            <v>430000</v>
          </cell>
        </row>
        <row r="366">
          <cell r="A366" t="str">
            <v>Multas -ITBIS Ley 74</v>
          </cell>
          <cell r="B366">
            <v>0</v>
          </cell>
        </row>
        <row r="367">
          <cell r="A367" t="str">
            <v>10% Fondo Especial Ley 250</v>
          </cell>
          <cell r="B367">
            <v>0</v>
          </cell>
        </row>
        <row r="368">
          <cell r="A368" t="str">
            <v xml:space="preserve">Multas Aplicadas a la Banco por Deficiencia Encaje Legal </v>
          </cell>
          <cell r="B368">
            <v>0</v>
          </cell>
        </row>
        <row r="370">
          <cell r="A370" t="str">
            <v>Ingresos Extraordinarios</v>
          </cell>
          <cell r="B370">
            <v>212200000</v>
          </cell>
        </row>
        <row r="372">
          <cell r="A372" t="str">
            <v>Recursos Internos</v>
          </cell>
          <cell r="B372">
            <v>15000000</v>
          </cell>
        </row>
        <row r="374">
          <cell r="A374" t="str">
            <v>Recursos Externos</v>
          </cell>
          <cell r="B374">
            <v>197000000</v>
          </cell>
        </row>
        <row r="375">
          <cell r="A375" t="str">
            <v>Certificado del Tesorero Nacional, Serie 1975-A</v>
          </cell>
          <cell r="B375">
            <v>0</v>
          </cell>
        </row>
        <row r="376">
          <cell r="A376" t="str">
            <v>Préstamo No.Aid-517-U-028</v>
          </cell>
          <cell r="B376">
            <v>0</v>
          </cell>
        </row>
        <row r="377">
          <cell r="A377" t="str">
            <v>Préstamo No.Aid-517-U-029</v>
          </cell>
          <cell r="B377">
            <v>0</v>
          </cell>
        </row>
        <row r="378">
          <cell r="A378" t="str">
            <v>Préstamo No.Aid-517-U-028</v>
          </cell>
          <cell r="B378">
            <v>0</v>
          </cell>
        </row>
        <row r="379">
          <cell r="A379" t="str">
            <v>Construcción Presa de Sabaneta</v>
          </cell>
          <cell r="B379">
            <v>0</v>
          </cell>
        </row>
        <row r="380">
          <cell r="A380" t="str">
            <v>Préstamo No.Bm-1325-T-Do</v>
          </cell>
          <cell r="B380">
            <v>0</v>
          </cell>
        </row>
        <row r="381">
          <cell r="A381" t="str">
            <v>Préstamo No.Bm-1442-Do</v>
          </cell>
          <cell r="B381">
            <v>2300000</v>
          </cell>
        </row>
        <row r="382">
          <cell r="A382" t="str">
            <v>Préstamo No.Bi-431-Sf-Dr</v>
          </cell>
          <cell r="B382">
            <v>7100000</v>
          </cell>
        </row>
        <row r="383">
          <cell r="A383" t="str">
            <v>Préstamo No.Bi-541-Sf-Dr</v>
          </cell>
          <cell r="B383">
            <v>0</v>
          </cell>
        </row>
        <row r="384">
          <cell r="A384" t="str">
            <v>Mejoramiento y Amoliación del Puerto de Haina</v>
          </cell>
          <cell r="B384">
            <v>0</v>
          </cell>
        </row>
        <row r="385">
          <cell r="A385" t="str">
            <v>Préstamo No.Aid-517-V-031</v>
          </cell>
          <cell r="B385">
            <v>0</v>
          </cell>
        </row>
        <row r="386">
          <cell r="A386" t="str">
            <v>Préstamo No.Aid-517-V-032</v>
          </cell>
          <cell r="B386">
            <v>1100000</v>
          </cell>
        </row>
        <row r="387">
          <cell r="A387" t="str">
            <v>Préstamo No.26-Vf/Dr</v>
          </cell>
          <cell r="B387">
            <v>0</v>
          </cell>
        </row>
        <row r="388">
          <cell r="A388" t="str">
            <v>Préstamo No.Aid-517-T-033</v>
          </cell>
          <cell r="B388">
            <v>400000</v>
          </cell>
        </row>
        <row r="389">
          <cell r="A389" t="str">
            <v>Préstamo No.Bi-566-Sf-Dr</v>
          </cell>
          <cell r="B389">
            <v>700000</v>
          </cell>
        </row>
        <row r="390">
          <cell r="A390" t="str">
            <v>Préstamo No.Bi-1688-Atn-Sf-Dr</v>
          </cell>
          <cell r="B390">
            <v>0</v>
          </cell>
        </row>
        <row r="391">
          <cell r="A391" t="str">
            <v>Préstamo No.Bi-382-Sf-Dr</v>
          </cell>
          <cell r="B391">
            <v>0</v>
          </cell>
        </row>
        <row r="392">
          <cell r="A392" t="str">
            <v>Préstamo No.Bi-570-Sf-Dr</v>
          </cell>
          <cell r="B392">
            <v>10400000</v>
          </cell>
        </row>
        <row r="393">
          <cell r="A393" t="str">
            <v>Préstamo No.Bi-358-Sf-Dr</v>
          </cell>
          <cell r="B393">
            <v>0</v>
          </cell>
        </row>
        <row r="394">
          <cell r="A394" t="str">
            <v>Préstamo No.Bi-352-Sf-Dr</v>
          </cell>
          <cell r="B394">
            <v>0</v>
          </cell>
        </row>
        <row r="395">
          <cell r="A395" t="str">
            <v>Préstamo No.Bm-235-Do</v>
          </cell>
          <cell r="B395">
            <v>0</v>
          </cell>
        </row>
        <row r="396">
          <cell r="A396" t="str">
            <v>Préstamo No.Bm-352-Do</v>
          </cell>
          <cell r="B396">
            <v>0</v>
          </cell>
        </row>
        <row r="397">
          <cell r="A397" t="str">
            <v>Préstamo No.Bm-1655-Do</v>
          </cell>
          <cell r="B397">
            <v>8600000</v>
          </cell>
        </row>
        <row r="398">
          <cell r="A398" t="str">
            <v>Préstamo No.Ccc/Pl-480</v>
          </cell>
          <cell r="B398">
            <v>18100000</v>
          </cell>
        </row>
        <row r="399">
          <cell r="A399" t="str">
            <v>Préstamo No.Ccc/Pl-480</v>
          </cell>
          <cell r="B399">
            <v>0</v>
          </cell>
        </row>
        <row r="400">
          <cell r="A400" t="str">
            <v>Préstamo No.69-P-Opep</v>
          </cell>
          <cell r="B400">
            <v>0</v>
          </cell>
        </row>
        <row r="401">
          <cell r="A401" t="str">
            <v>Préstamo No.Bi-408-Sf/Dr</v>
          </cell>
          <cell r="B401">
            <v>0</v>
          </cell>
        </row>
        <row r="402">
          <cell r="A402" t="str">
            <v>Préstamo No.Bi-21-Cd-Dr</v>
          </cell>
          <cell r="B402">
            <v>0</v>
          </cell>
        </row>
        <row r="403">
          <cell r="A403" t="str">
            <v>Préstamo No.Bi-591-Sf/Dr</v>
          </cell>
          <cell r="B403">
            <v>0</v>
          </cell>
        </row>
        <row r="404">
          <cell r="A404" t="str">
            <v>Préstamo No.Aid-517-U-030</v>
          </cell>
          <cell r="B404">
            <v>2900000</v>
          </cell>
        </row>
        <row r="405">
          <cell r="A405" t="str">
            <v>Préstamo No.Bi-585-Sf-Dr</v>
          </cell>
          <cell r="B405">
            <v>7200000</v>
          </cell>
        </row>
        <row r="406">
          <cell r="A406" t="str">
            <v>Préstamo No.Bi-586-Sf-Dr</v>
          </cell>
          <cell r="B406">
            <v>7000000</v>
          </cell>
        </row>
        <row r="407">
          <cell r="A407" t="str">
            <v>Préstamo No.Bi-590-Sf-Dr</v>
          </cell>
          <cell r="B407">
            <v>1000000</v>
          </cell>
        </row>
        <row r="408">
          <cell r="A408" t="str">
            <v>Préstamo No.Bm-1783-Do</v>
          </cell>
          <cell r="B408">
            <v>5500000</v>
          </cell>
        </row>
        <row r="409">
          <cell r="A409" t="str">
            <v>Préstamo Instituciones de Crédito Oficial de España</v>
          </cell>
          <cell r="B409">
            <v>1000000</v>
          </cell>
        </row>
        <row r="410">
          <cell r="A410" t="str">
            <v>Préstamo No.Bm-1783-Do y Bm 1784-Do</v>
          </cell>
          <cell r="B410">
            <v>7200000</v>
          </cell>
        </row>
        <row r="411">
          <cell r="A411" t="str">
            <v>Préstamo No.Bi/IADb-21-Cd-Dr</v>
          </cell>
          <cell r="B411">
            <v>0</v>
          </cell>
        </row>
        <row r="412">
          <cell r="A412" t="str">
            <v>Convenio de San José/Fondo de Inversión de Venezuela</v>
          </cell>
          <cell r="B412">
            <v>37800000</v>
          </cell>
        </row>
        <row r="413">
          <cell r="A413" t="str">
            <v>Convenio Dominico-Japones</v>
          </cell>
          <cell r="B413">
            <v>3300000</v>
          </cell>
        </row>
        <row r="414">
          <cell r="A414" t="str">
            <v>Préstamo No.Fida-28-Do</v>
          </cell>
          <cell r="B414">
            <v>2600000</v>
          </cell>
        </row>
        <row r="415">
          <cell r="A415" t="str">
            <v>Préstamo No.Fida-28-Do</v>
          </cell>
          <cell r="B415">
            <v>0</v>
          </cell>
        </row>
        <row r="416">
          <cell r="A416" t="str">
            <v>Préstamo No.242-P-Oped</v>
          </cell>
          <cell r="B416">
            <v>0</v>
          </cell>
        </row>
        <row r="417">
          <cell r="A417" t="str">
            <v>Préstamo No.Bi-74-Ic-Dr</v>
          </cell>
          <cell r="B417">
            <v>3350000</v>
          </cell>
        </row>
        <row r="418">
          <cell r="A418" t="str">
            <v>Préstamo Bi-391-Oc-Dr</v>
          </cell>
          <cell r="B418">
            <v>4900000</v>
          </cell>
          <cell r="C418">
            <v>0</v>
          </cell>
        </row>
        <row r="419">
          <cell r="A419" t="str">
            <v>Préstamo No.Bi-627-Sf-Dr</v>
          </cell>
          <cell r="B419">
            <v>2600000</v>
          </cell>
          <cell r="C419">
            <v>0</v>
          </cell>
        </row>
        <row r="420">
          <cell r="A420" t="str">
            <v>Préstamo No.Bi-646-Sf-Dr</v>
          </cell>
          <cell r="B420">
            <v>3350000</v>
          </cell>
          <cell r="C420">
            <v>0</v>
          </cell>
        </row>
        <row r="421">
          <cell r="A421" t="str">
            <v>Préstamo No.Bi-647-Sf-Dr</v>
          </cell>
          <cell r="B421">
            <v>1300000</v>
          </cell>
          <cell r="C421">
            <v>0</v>
          </cell>
        </row>
        <row r="422">
          <cell r="A422" t="str">
            <v>Préstamo No.Bi-645-Sf-Dr</v>
          </cell>
          <cell r="B422">
            <v>2100000</v>
          </cell>
          <cell r="C422">
            <v>0</v>
          </cell>
        </row>
        <row r="423">
          <cell r="A423" t="str">
            <v>Préstamo No.Bi-680-Sf-Dr</v>
          </cell>
          <cell r="B423">
            <v>7000000</v>
          </cell>
          <cell r="C423">
            <v>0</v>
          </cell>
        </row>
        <row r="424">
          <cell r="A424" t="str">
            <v>Préstamo No.Bm-1760-Do</v>
          </cell>
          <cell r="B424">
            <v>11400000</v>
          </cell>
          <cell r="C424">
            <v>0</v>
          </cell>
        </row>
        <row r="425">
          <cell r="A425" t="str">
            <v>Préstamo No.Bm-2023-Do</v>
          </cell>
          <cell r="B425">
            <v>6100000</v>
          </cell>
          <cell r="C425">
            <v>0</v>
          </cell>
        </row>
        <row r="426">
          <cell r="A426" t="str">
            <v>Préstamo No.Bm-2104-Do</v>
          </cell>
          <cell r="B426">
            <v>5800000</v>
          </cell>
          <cell r="C426">
            <v>0</v>
          </cell>
        </row>
        <row r="427">
          <cell r="A427" t="str">
            <v>Préstamo No.Aid-517-T-037Y 517-W-038</v>
          </cell>
          <cell r="B427">
            <v>300000</v>
          </cell>
          <cell r="C427">
            <v>0</v>
          </cell>
        </row>
        <row r="428">
          <cell r="A428" t="str">
            <v>Préstamo Banco del Comercio Exterior Francés</v>
          </cell>
          <cell r="B428">
            <v>3200000</v>
          </cell>
          <cell r="C428">
            <v>0</v>
          </cell>
        </row>
        <row r="429">
          <cell r="A429" t="str">
            <v>Préstamo No.Aid-517-T-035</v>
          </cell>
          <cell r="B429">
            <v>1400000</v>
          </cell>
          <cell r="C429">
            <v>0</v>
          </cell>
        </row>
        <row r="430">
          <cell r="A430" t="str">
            <v>Préstamo Banco Exterior de España</v>
          </cell>
          <cell r="B430">
            <v>0</v>
          </cell>
          <cell r="C430">
            <v>0</v>
          </cell>
        </row>
        <row r="431">
          <cell r="A431" t="str">
            <v>Préstamo No.Aid-517-K-039</v>
          </cell>
          <cell r="B431">
            <v>20000000</v>
          </cell>
          <cell r="C431">
            <v>0</v>
          </cell>
        </row>
        <row r="432">
          <cell r="A432" t="str">
            <v>Préstamo No.Bm-2104-D0</v>
          </cell>
          <cell r="B432">
            <v>0</v>
          </cell>
          <cell r="C432">
            <v>0</v>
          </cell>
        </row>
        <row r="433">
          <cell r="A433" t="str">
            <v>Préstamo No.Aid-679-Sf-Dr</v>
          </cell>
          <cell r="B433">
            <v>0</v>
          </cell>
          <cell r="C433">
            <v>0</v>
          </cell>
        </row>
        <row r="434">
          <cell r="A434" t="str">
            <v>Préstamo No.Aid-517-T-040</v>
          </cell>
          <cell r="B434">
            <v>0</v>
          </cell>
          <cell r="C434">
            <v>0</v>
          </cell>
        </row>
        <row r="435">
          <cell r="A435" t="str">
            <v>Préstamo No.Aid-517-T-042</v>
          </cell>
          <cell r="B435">
            <v>0</v>
          </cell>
          <cell r="C435">
            <v>0</v>
          </cell>
        </row>
        <row r="436">
          <cell r="A436" t="str">
            <v>Préstamo Banco Exterior de España</v>
          </cell>
          <cell r="B436">
            <v>0</v>
          </cell>
          <cell r="C436">
            <v>0</v>
          </cell>
        </row>
        <row r="437">
          <cell r="A437" t="str">
            <v>Kfw-Dom-15.0M</v>
          </cell>
          <cell r="B437">
            <v>0</v>
          </cell>
          <cell r="C437">
            <v>0</v>
          </cell>
        </row>
        <row r="438">
          <cell r="A438" t="str">
            <v>Préstamo No.Bi-21-Cd/Dr</v>
          </cell>
          <cell r="B438">
            <v>0</v>
          </cell>
          <cell r="C438">
            <v>0</v>
          </cell>
        </row>
        <row r="439">
          <cell r="A439" t="str">
            <v>Préstamo Banco Exterior de España</v>
          </cell>
          <cell r="B439">
            <v>0</v>
          </cell>
          <cell r="C439">
            <v>0</v>
          </cell>
        </row>
        <row r="440">
          <cell r="A440" t="str">
            <v>Préstamo Dominico Japones Do-P2-Aglipo</v>
          </cell>
          <cell r="B440">
            <v>0</v>
          </cell>
          <cell r="C440">
            <v>0</v>
          </cell>
        </row>
        <row r="441">
          <cell r="A441" t="str">
            <v>Préstamo Banco Exterior de España</v>
          </cell>
          <cell r="B441">
            <v>0</v>
          </cell>
          <cell r="C441">
            <v>0</v>
          </cell>
        </row>
        <row r="442">
          <cell r="A442" t="str">
            <v>Préstamo No.Aid-517-L-010</v>
          </cell>
          <cell r="B442">
            <v>0</v>
          </cell>
          <cell r="C442">
            <v>0</v>
          </cell>
        </row>
        <row r="443">
          <cell r="A443" t="str">
            <v>Préstamo No.Fida98-Do</v>
          </cell>
          <cell r="B443">
            <v>0</v>
          </cell>
          <cell r="C443">
            <v>0</v>
          </cell>
        </row>
        <row r="444">
          <cell r="A444" t="str">
            <v>Préstamo No.Aid-517-T-043 y 517-V-044</v>
          </cell>
          <cell r="B444">
            <v>0</v>
          </cell>
          <cell r="C444">
            <v>0</v>
          </cell>
        </row>
        <row r="445">
          <cell r="A445" t="str">
            <v>Préstamo No.Aid-517-T-045</v>
          </cell>
          <cell r="B445">
            <v>0</v>
          </cell>
          <cell r="C445">
            <v>0</v>
          </cell>
        </row>
        <row r="446">
          <cell r="A446" t="str">
            <v>Préstamo No.Bi-737-Sf y 455-Oc-Dr</v>
          </cell>
          <cell r="B446">
            <v>0</v>
          </cell>
          <cell r="C446">
            <v>0</v>
          </cell>
        </row>
        <row r="447">
          <cell r="A447" t="str">
            <v>Préstamo No.Bm-2369-Do</v>
          </cell>
          <cell r="B447">
            <v>0</v>
          </cell>
          <cell r="C447">
            <v>0</v>
          </cell>
        </row>
        <row r="448">
          <cell r="A448" t="str">
            <v>Préstamo Gobierno México-República Dominicana</v>
          </cell>
          <cell r="B448">
            <v>0</v>
          </cell>
          <cell r="C448">
            <v>0</v>
          </cell>
        </row>
        <row r="449">
          <cell r="A449" t="str">
            <v>Préstamo No.Bm-2690-00</v>
          </cell>
          <cell r="B449">
            <v>0</v>
          </cell>
          <cell r="C449">
            <v>0</v>
          </cell>
        </row>
        <row r="450">
          <cell r="A450" t="str">
            <v>Préstamo del Gobierno de Japón</v>
          </cell>
          <cell r="B450">
            <v>0</v>
          </cell>
          <cell r="C450">
            <v>0</v>
          </cell>
        </row>
        <row r="451">
          <cell r="A451" t="str">
            <v>Kreditastait Fur Wiederautbau-Kfw-</v>
          </cell>
          <cell r="B451">
            <v>0</v>
          </cell>
          <cell r="C451">
            <v>0</v>
          </cell>
        </row>
        <row r="452">
          <cell r="A452" t="str">
            <v xml:space="preserve">Préstamo del Gobierno de Francia </v>
          </cell>
          <cell r="B452">
            <v>0</v>
          </cell>
          <cell r="C452">
            <v>0</v>
          </cell>
        </row>
        <row r="453">
          <cell r="A453" t="str">
            <v>2949-Do-</v>
          </cell>
          <cell r="B453">
            <v>0</v>
          </cell>
          <cell r="C453">
            <v>0</v>
          </cell>
        </row>
        <row r="454">
          <cell r="A454" t="str">
            <v>17-0239</v>
          </cell>
          <cell r="B454">
            <v>0</v>
          </cell>
          <cell r="C454">
            <v>0</v>
          </cell>
        </row>
        <row r="455">
          <cell r="A455" t="str">
            <v>Préstamo No.Bi-172/1C-Dr</v>
          </cell>
          <cell r="B455">
            <v>0</v>
          </cell>
          <cell r="C455">
            <v>0</v>
          </cell>
        </row>
        <row r="457">
          <cell r="A457" t="str">
            <v>Venta de Activos</v>
          </cell>
          <cell r="B457">
            <v>13000000</v>
          </cell>
          <cell r="C457">
            <v>0</v>
          </cell>
        </row>
        <row r="458">
          <cell r="A458" t="str">
            <v>Venta de Bienes Inmuebles y Terrenos del Dominio Privado del Estado</v>
          </cell>
          <cell r="B458">
            <v>9720000</v>
          </cell>
          <cell r="C458">
            <v>0</v>
          </cell>
        </row>
        <row r="459">
          <cell r="A459" t="str">
            <v>Venta de Propiedad Mobiliar del Estado</v>
          </cell>
          <cell r="B459">
            <v>3280000</v>
          </cell>
          <cell r="C459">
            <v>0</v>
          </cell>
        </row>
        <row r="460">
          <cell r="A460" t="str">
            <v>Misceláneos</v>
          </cell>
          <cell r="B460">
            <v>0</v>
          </cell>
          <cell r="C460">
            <v>0</v>
          </cell>
        </row>
        <row r="462">
          <cell r="A462" t="str">
            <v>Otros Recursos Internos</v>
          </cell>
          <cell r="B462">
            <v>2000000</v>
          </cell>
          <cell r="C462">
            <v>0</v>
          </cell>
        </row>
        <row r="463">
          <cell r="A463" t="str">
            <v>Amortización e Intereses Aid/517-L018 F. 1449</v>
          </cell>
          <cell r="B463">
            <v>0</v>
          </cell>
          <cell r="C463">
            <v>0</v>
          </cell>
        </row>
        <row r="464">
          <cell r="A464" t="str">
            <v>Pago Préstamo Lab. Hotel Jaragua Aid-517-2-008</v>
          </cell>
          <cell r="B464">
            <v>0</v>
          </cell>
          <cell r="C464">
            <v>0</v>
          </cell>
        </row>
        <row r="465">
          <cell r="A465" t="str">
            <v>Amortización e Intreses /Préstamo Aid/517-L026 F. 1449</v>
          </cell>
          <cell r="B465">
            <v>0</v>
          </cell>
          <cell r="C465">
            <v>0</v>
          </cell>
        </row>
        <row r="467">
          <cell r="A467" t="str">
            <v>Donaciones</v>
          </cell>
          <cell r="B467">
            <v>0</v>
          </cell>
          <cell r="C467">
            <v>0</v>
          </cell>
        </row>
        <row r="468">
          <cell r="A468" t="str">
            <v>Donaciones Públicas y Privadas</v>
          </cell>
          <cell r="B468">
            <v>0</v>
          </cell>
          <cell r="C468">
            <v>0</v>
          </cell>
        </row>
        <row r="470">
          <cell r="A470" t="str">
            <v>Aportes Extraordinarios</v>
          </cell>
          <cell r="B470">
            <v>0</v>
          </cell>
          <cell r="C470">
            <v>0</v>
          </cell>
        </row>
        <row r="471">
          <cell r="A471" t="str">
            <v xml:space="preserve">Aportes Extraordinarios de Instituciones Públicas </v>
          </cell>
          <cell r="B471">
            <v>0</v>
          </cell>
          <cell r="C471">
            <v>0</v>
          </cell>
        </row>
        <row r="473">
          <cell r="A473" t="str">
            <v>Donaciones</v>
          </cell>
          <cell r="B473">
            <v>200000</v>
          </cell>
          <cell r="C473">
            <v>0</v>
          </cell>
        </row>
        <row r="474">
          <cell r="A474" t="str">
            <v>Aid/517-0171/Cbi</v>
          </cell>
          <cell r="B474">
            <v>0</v>
          </cell>
          <cell r="C474">
            <v>0</v>
          </cell>
        </row>
        <row r="475">
          <cell r="A475" t="str">
            <v>Convenio de Donación BID-Atn-1688-Sf--Dr</v>
          </cell>
          <cell r="B475">
            <v>0</v>
          </cell>
          <cell r="C475">
            <v>0</v>
          </cell>
        </row>
        <row r="476">
          <cell r="A476" t="str">
            <v>Convenio ONAPLAN-BID-Atn-1689-Sf--Dr</v>
          </cell>
          <cell r="B476">
            <v>0</v>
          </cell>
          <cell r="C476">
            <v>0</v>
          </cell>
        </row>
        <row r="477">
          <cell r="A477" t="str">
            <v>Convenio de Donación Aid-517-0130</v>
          </cell>
          <cell r="B477">
            <v>0</v>
          </cell>
          <cell r="C477">
            <v>0</v>
          </cell>
        </row>
        <row r="478">
          <cell r="A478" t="str">
            <v>Aid-517-0145-21</v>
          </cell>
          <cell r="B478">
            <v>0</v>
          </cell>
          <cell r="C478">
            <v>0</v>
          </cell>
        </row>
        <row r="479">
          <cell r="A479" t="str">
            <v>Aid-517-0145-19</v>
          </cell>
          <cell r="B479">
            <v>0</v>
          </cell>
          <cell r="C479">
            <v>0</v>
          </cell>
        </row>
        <row r="480">
          <cell r="A480" t="str">
            <v>Donación Canadá-Israel Ac-Di-D6</v>
          </cell>
          <cell r="B480">
            <v>0</v>
          </cell>
          <cell r="C480">
            <v>0</v>
          </cell>
        </row>
        <row r="481">
          <cell r="A481" t="str">
            <v>Gobierno de Suecia</v>
          </cell>
          <cell r="B481">
            <v>0</v>
          </cell>
          <cell r="C481">
            <v>0</v>
          </cell>
        </row>
        <row r="482">
          <cell r="A482" t="str">
            <v>Donación ONU Dom.-T-01-A-71-99 y Dom, -83-P04-P03</v>
          </cell>
          <cell r="B482">
            <v>0</v>
          </cell>
          <cell r="C482">
            <v>0</v>
          </cell>
        </row>
        <row r="483">
          <cell r="A483" t="str">
            <v>Convenio ONAPLAN-BID-Atn-1862-Sf--Dr</v>
          </cell>
          <cell r="B483">
            <v>0</v>
          </cell>
          <cell r="C483">
            <v>0</v>
          </cell>
        </row>
        <row r="484">
          <cell r="A484" t="str">
            <v>Donación Aid/Foresta</v>
          </cell>
          <cell r="B484">
            <v>0</v>
          </cell>
          <cell r="C484">
            <v>0</v>
          </cell>
        </row>
        <row r="485">
          <cell r="A485" t="str">
            <v>Donación Gobierno Aleman-Gtz/Aid</v>
          </cell>
          <cell r="B485">
            <v>0</v>
          </cell>
          <cell r="C485">
            <v>0</v>
          </cell>
        </row>
        <row r="486">
          <cell r="A486" t="str">
            <v>Donación Comunidad Económica Europea -CEE/IAD-Pryn</v>
          </cell>
          <cell r="B486">
            <v>0</v>
          </cell>
          <cell r="C486">
            <v>0</v>
          </cell>
        </row>
        <row r="487">
          <cell r="A487" t="str">
            <v>Convenio de Donación Organización Internacional del Azúcar-OIA-</v>
          </cell>
          <cell r="B487">
            <v>0</v>
          </cell>
          <cell r="C487">
            <v>0</v>
          </cell>
        </row>
        <row r="488">
          <cell r="A488" t="str">
            <v>Donación ONU UNICEF</v>
          </cell>
          <cell r="B488">
            <v>0</v>
          </cell>
          <cell r="C488">
            <v>0</v>
          </cell>
        </row>
        <row r="489">
          <cell r="A489" t="str">
            <v>Fondo Noruego de Preinversión</v>
          </cell>
          <cell r="B489">
            <v>0</v>
          </cell>
          <cell r="C489">
            <v>0</v>
          </cell>
        </row>
        <row r="490">
          <cell r="A490" t="str">
            <v>Aid-517-0126 Manejo de Recursos Naturales</v>
          </cell>
          <cell r="B490">
            <v>100000</v>
          </cell>
          <cell r="C490">
            <v>0</v>
          </cell>
        </row>
        <row r="491">
          <cell r="A491" t="str">
            <v>Aid-517-0144 Proyecto Mini-Hidro</v>
          </cell>
          <cell r="B491">
            <v>100000</v>
          </cell>
          <cell r="C491">
            <v>0</v>
          </cell>
        </row>
        <row r="492">
          <cell r="A492" t="str">
            <v>Aid-936-5807</v>
          </cell>
          <cell r="B492">
            <v>0</v>
          </cell>
          <cell r="C492">
            <v>0</v>
          </cell>
        </row>
        <row r="493">
          <cell r="A493" t="str">
            <v xml:space="preserve"> Donación Aid-517-0171-Cbi</v>
          </cell>
          <cell r="B493">
            <v>0</v>
          </cell>
          <cell r="C493">
            <v>0</v>
          </cell>
        </row>
        <row r="494">
          <cell r="A494" t="str">
            <v>CEE-Na-82-15</v>
          </cell>
          <cell r="B494">
            <v>0</v>
          </cell>
          <cell r="C494">
            <v>0</v>
          </cell>
        </row>
        <row r="495">
          <cell r="A495" t="str">
            <v>Fao-PNUD-Dom-81-005-067</v>
          </cell>
          <cell r="B495">
            <v>0</v>
          </cell>
          <cell r="C495">
            <v>0</v>
          </cell>
        </row>
        <row r="496">
          <cell r="A496" t="str">
            <v>PNUD-Dom-81-012</v>
          </cell>
          <cell r="B496">
            <v>0</v>
          </cell>
          <cell r="C496">
            <v>0</v>
          </cell>
        </row>
        <row r="497">
          <cell r="A497" t="str">
            <v>PNUD-Cee</v>
          </cell>
          <cell r="B497">
            <v>0</v>
          </cell>
          <cell r="C497">
            <v>0</v>
          </cell>
        </row>
        <row r="498">
          <cell r="A498" t="str">
            <v>Cee</v>
          </cell>
          <cell r="B498">
            <v>0</v>
          </cell>
          <cell r="C498">
            <v>0</v>
          </cell>
        </row>
        <row r="499">
          <cell r="A499" t="str">
            <v>BID-Atn-225-Sf/Dr</v>
          </cell>
          <cell r="B499">
            <v>0</v>
          </cell>
          <cell r="C499">
            <v>0</v>
          </cell>
        </row>
        <row r="500">
          <cell r="A500" t="str">
            <v>PNUD</v>
          </cell>
          <cell r="B500">
            <v>0</v>
          </cell>
          <cell r="C500">
            <v>0</v>
          </cell>
        </row>
        <row r="501">
          <cell r="A501" t="str">
            <v>Donación UNICEF/Zw-10G-4</v>
          </cell>
          <cell r="B501">
            <v>0</v>
          </cell>
          <cell r="C501">
            <v>0</v>
          </cell>
        </row>
        <row r="502">
          <cell r="A502" t="str">
            <v>Donación PNUD/91-011-S-01-14</v>
          </cell>
          <cell r="B502">
            <v>0</v>
          </cell>
          <cell r="C502">
            <v>0</v>
          </cell>
        </row>
        <row r="503">
          <cell r="A503" t="str">
            <v>Donación Italia</v>
          </cell>
          <cell r="B503">
            <v>0</v>
          </cell>
          <cell r="C503">
            <v>0</v>
          </cell>
        </row>
        <row r="504">
          <cell r="A504" t="str">
            <v>Donación CEE-958-84-Rd</v>
          </cell>
          <cell r="B504">
            <v>0</v>
          </cell>
          <cell r="C504">
            <v>0</v>
          </cell>
        </row>
        <row r="505">
          <cell r="A505" t="str">
            <v>Zw-10-6-4Programa de Servicio Básicos Proyecto de Educación UNICEF</v>
          </cell>
          <cell r="B505">
            <v>0</v>
          </cell>
          <cell r="C505">
            <v>0</v>
          </cell>
        </row>
        <row r="506">
          <cell r="A506" t="str">
            <v>Donación 517-0153 Asesoría-Manejo Sistema de Salud</v>
          </cell>
          <cell r="B506">
            <v>0</v>
          </cell>
          <cell r="C506">
            <v>0</v>
          </cell>
        </row>
        <row r="507">
          <cell r="A507" t="str">
            <v xml:space="preserve">Donación Dhs-12 Ops-Oms </v>
          </cell>
          <cell r="B507">
            <v>0</v>
          </cell>
          <cell r="C507">
            <v>0</v>
          </cell>
        </row>
        <row r="508">
          <cell r="A508" t="str">
            <v>Proyecto Educación Población Dom/87/P01 UNESCO</v>
          </cell>
          <cell r="B508">
            <v>0</v>
          </cell>
          <cell r="C508">
            <v>0</v>
          </cell>
        </row>
        <row r="509">
          <cell r="A509" t="str">
            <v>Donación Dej-42950 Gts</v>
          </cell>
          <cell r="B509">
            <v>0</v>
          </cell>
          <cell r="C509">
            <v>0</v>
          </cell>
        </row>
        <row r="510">
          <cell r="A510" t="str">
            <v>Na-80-36 CEE-Juancho Pedernales</v>
          </cell>
          <cell r="B510">
            <v>0</v>
          </cell>
          <cell r="C510">
            <v>0</v>
          </cell>
        </row>
        <row r="511">
          <cell r="A511" t="str">
            <v>Donación Gobierno Chino Programa Pequeños Proyecto Hidroeléctricos</v>
          </cell>
          <cell r="B511">
            <v>0</v>
          </cell>
          <cell r="C511">
            <v>0</v>
          </cell>
        </row>
        <row r="512">
          <cell r="A512" t="str">
            <v>Donación Estudio Proyecto Monción BID</v>
          </cell>
          <cell r="B512">
            <v>0</v>
          </cell>
          <cell r="C512">
            <v>0</v>
          </cell>
        </row>
        <row r="513">
          <cell r="A513" t="str">
            <v>Préstamo Nopn83-2120-0 Fortalecimiento del Indrhi-Bmz/Gtz.</v>
          </cell>
          <cell r="B513">
            <v>0</v>
          </cell>
          <cell r="C513">
            <v>0</v>
          </cell>
        </row>
        <row r="514">
          <cell r="A514" t="str">
            <v>Préstamo Dom/8/004 Optimización Recargo Hídricos Pnvd/Omm.</v>
          </cell>
          <cell r="B514">
            <v>0</v>
          </cell>
          <cell r="C514">
            <v>0</v>
          </cell>
        </row>
        <row r="515">
          <cell r="A515" t="str">
            <v>Préstamo Dom/8/002 Isótopos en Hidrol. OIEA</v>
          </cell>
          <cell r="B515">
            <v>0</v>
          </cell>
          <cell r="C515">
            <v>0</v>
          </cell>
        </row>
        <row r="516">
          <cell r="A516" t="str">
            <v>Préstamo Dom/8/003 Hidrol. Aguas Sub-Terraneas OIEA</v>
          </cell>
          <cell r="B516">
            <v>0</v>
          </cell>
          <cell r="C516">
            <v>0</v>
          </cell>
        </row>
        <row r="517">
          <cell r="A517" t="str">
            <v>Donación ONU/PNUD Dom-85-E01 DesHidroe. Río Ocoa</v>
          </cell>
          <cell r="B517">
            <v>0</v>
          </cell>
          <cell r="C517">
            <v>0</v>
          </cell>
        </row>
        <row r="518">
          <cell r="A518" t="str">
            <v>P-1438-100 Hidroeléctricalos Anones-Sueco</v>
          </cell>
          <cell r="B518">
            <v>0</v>
          </cell>
          <cell r="C518">
            <v>0</v>
          </cell>
        </row>
        <row r="519">
          <cell r="A519" t="str">
            <v>Donación 4-3-86 Palomino-Sueco</v>
          </cell>
          <cell r="B519">
            <v>0</v>
          </cell>
          <cell r="C519">
            <v>0</v>
          </cell>
        </row>
        <row r="520">
          <cell r="A520" t="str">
            <v>Construcción de Hoteles Nacionales, S. A.</v>
          </cell>
          <cell r="B520">
            <v>0</v>
          </cell>
          <cell r="C520">
            <v>0</v>
          </cell>
        </row>
        <row r="521">
          <cell r="A521" t="str">
            <v>Rosario Dominicana, S. A.</v>
          </cell>
          <cell r="B521">
            <v>0</v>
          </cell>
          <cell r="C521">
            <v>0</v>
          </cell>
        </row>
        <row r="523">
          <cell r="A523" t="str">
            <v>Transferencias Extraordinarias</v>
          </cell>
          <cell r="B523">
            <v>0</v>
          </cell>
          <cell r="C523">
            <v>0</v>
          </cell>
        </row>
        <row r="524">
          <cell r="A524" t="str">
            <v>Transferencia del CORDE</v>
          </cell>
          <cell r="B524">
            <v>0</v>
          </cell>
          <cell r="C524">
            <v>0</v>
          </cell>
        </row>
        <row r="525">
          <cell r="A525" t="str">
            <v>Transferencia de INESPRE</v>
          </cell>
          <cell r="B525">
            <v>0</v>
          </cell>
          <cell r="C525">
            <v>0</v>
          </cell>
        </row>
        <row r="526">
          <cell r="A526" t="str">
            <v>Transferencia de la CFI</v>
          </cell>
          <cell r="B526">
            <v>0</v>
          </cell>
          <cell r="C526">
            <v>0</v>
          </cell>
        </row>
        <row r="527">
          <cell r="A527" t="str">
            <v>Transferencia del Banco de Reservas</v>
          </cell>
          <cell r="B527">
            <v>0</v>
          </cell>
          <cell r="C527">
            <v>0</v>
          </cell>
        </row>
        <row r="528">
          <cell r="A528" t="str">
            <v>Transferencia del CEA</v>
          </cell>
          <cell r="B528">
            <v>0</v>
          </cell>
          <cell r="C528">
            <v>0</v>
          </cell>
        </row>
        <row r="529">
          <cell r="A529" t="str">
            <v>Transferencia del Banco Central</v>
          </cell>
          <cell r="B529">
            <v>0</v>
          </cell>
          <cell r="C529">
            <v>0</v>
          </cell>
        </row>
        <row r="530">
          <cell r="A530" t="str">
            <v>Transferencia de la Corporación de Hatillo</v>
          </cell>
          <cell r="B530">
            <v>0</v>
          </cell>
          <cell r="C530">
            <v>0</v>
          </cell>
        </row>
        <row r="531">
          <cell r="A531" t="str">
            <v>Transferencia del IAD</v>
          </cell>
          <cell r="B531">
            <v>0</v>
          </cell>
          <cell r="C531">
            <v>0</v>
          </cell>
        </row>
        <row r="532">
          <cell r="A532" t="str">
            <v>Transferencia del INAZUCAR</v>
          </cell>
          <cell r="B532">
            <v>0</v>
          </cell>
          <cell r="C532">
            <v>0</v>
          </cell>
        </row>
        <row r="533">
          <cell r="A533" t="str">
            <v>Transferencia del CEA</v>
          </cell>
          <cell r="B533">
            <v>0</v>
          </cell>
          <cell r="C533">
            <v>0</v>
          </cell>
        </row>
        <row r="534">
          <cell r="A534" t="str">
            <v>Transferencia del Banco Nacional de la Vivienda</v>
          </cell>
          <cell r="B534">
            <v>0</v>
          </cell>
          <cell r="C534">
            <v>0</v>
          </cell>
        </row>
        <row r="535">
          <cell r="A535" t="str">
            <v>Transferencia de la Superintendencia de Bancos</v>
          </cell>
          <cell r="B535">
            <v>0</v>
          </cell>
          <cell r="C535">
            <v>0</v>
          </cell>
        </row>
        <row r="536">
          <cell r="A536" t="str">
            <v>Transferencia de la Superintendencia de Seguros</v>
          </cell>
          <cell r="B536">
            <v>0</v>
          </cell>
          <cell r="C536">
            <v>0</v>
          </cell>
        </row>
        <row r="537">
          <cell r="A537" t="str">
            <v>Transferencia de la Fábrica Dominicana de Cemento</v>
          </cell>
          <cell r="B537">
            <v>0</v>
          </cell>
          <cell r="C537">
            <v>0</v>
          </cell>
        </row>
        <row r="538">
          <cell r="A538" t="str">
            <v>Aportes Extraordinarios de Institciones Pública</v>
          </cell>
          <cell r="B538">
            <v>0</v>
          </cell>
          <cell r="C538">
            <v>0</v>
          </cell>
        </row>
        <row r="539">
          <cell r="A539" t="str">
            <v>Transferencia de la CDE (Bonos de Amortización de la Deuda Combustible)</v>
          </cell>
          <cell r="B539">
            <v>0</v>
          </cell>
          <cell r="C539">
            <v>0</v>
          </cell>
        </row>
        <row r="540">
          <cell r="A540" t="str">
            <v>Transferencia de la Universidad del Este</v>
          </cell>
          <cell r="B540">
            <v>0</v>
          </cell>
          <cell r="C540">
            <v>0</v>
          </cell>
        </row>
        <row r="542">
          <cell r="A542" t="str">
            <v>Otros Recursos Internos</v>
          </cell>
          <cell r="B542">
            <v>0</v>
          </cell>
          <cell r="C542">
            <v>0</v>
          </cell>
        </row>
        <row r="543">
          <cell r="A543" t="str">
            <v>Ahorro de la Dirección General Servicios Tecnológicos</v>
          </cell>
          <cell r="B543">
            <v>0</v>
          </cell>
          <cell r="C543">
            <v>0</v>
          </cell>
        </row>
        <row r="544">
          <cell r="A544" t="str">
            <v>Amortización e Interés Préstamo No. 517-L-008</v>
          </cell>
          <cell r="B544">
            <v>0</v>
          </cell>
          <cell r="C544">
            <v>0</v>
          </cell>
        </row>
        <row r="545">
          <cell r="A545" t="str">
            <v>Amortización e Intereses Préstamo No. 517-L-018</v>
          </cell>
          <cell r="B545">
            <v>0</v>
          </cell>
          <cell r="C545">
            <v>0</v>
          </cell>
        </row>
        <row r="546">
          <cell r="A546" t="str">
            <v>Intereses Préstamo No. 517-K-011</v>
          </cell>
          <cell r="B546">
            <v>0</v>
          </cell>
          <cell r="C546">
            <v>0</v>
          </cell>
        </row>
        <row r="547">
          <cell r="A547" t="str">
            <v>Intereses Préstamo No. 517-L-018</v>
          </cell>
          <cell r="B547">
            <v>0</v>
          </cell>
          <cell r="C547">
            <v>0</v>
          </cell>
        </row>
        <row r="548">
          <cell r="A548" t="str">
            <v>Venta de Condecoraciones</v>
          </cell>
          <cell r="B548">
            <v>0</v>
          </cell>
          <cell r="C548">
            <v>0</v>
          </cell>
        </row>
        <row r="549">
          <cell r="A549" t="str">
            <v>Devolución, Intereses Deuda Externa</v>
          </cell>
          <cell r="B549">
            <v>0</v>
          </cell>
          <cell r="C549">
            <v>0</v>
          </cell>
        </row>
        <row r="550">
          <cell r="A550" t="str">
            <v>Misceláneos</v>
          </cell>
          <cell r="B550">
            <v>0</v>
          </cell>
          <cell r="C550">
            <v>0</v>
          </cell>
        </row>
        <row r="551">
          <cell r="A551" t="str">
            <v>Amortización e Intereses</v>
          </cell>
          <cell r="B551">
            <v>0</v>
          </cell>
          <cell r="C551">
            <v>0</v>
          </cell>
        </row>
        <row r="552">
          <cell r="A552" t="str">
            <v>Bonos Redimidos e Intereses sobre Bonos Propiedad del Estado</v>
          </cell>
          <cell r="B552">
            <v>0</v>
          </cell>
          <cell r="C552">
            <v>0</v>
          </cell>
        </row>
        <row r="553">
          <cell r="A553" t="str">
            <v>Intereses sobre Préstamo de la Aid No. 517-L-026</v>
          </cell>
          <cell r="B553">
            <v>0</v>
          </cell>
          <cell r="C553">
            <v>0</v>
          </cell>
        </row>
        <row r="554">
          <cell r="A554" t="str">
            <v>Remanentes de Aportes del Estado, para Programa Desayuno Escolar y Materno Infantil</v>
          </cell>
          <cell r="B554">
            <v>0</v>
          </cell>
          <cell r="C554">
            <v>0</v>
          </cell>
        </row>
        <row r="555">
          <cell r="A555" t="str">
            <v>Intereses Devengados por Suma Depositada en Banco de Reservas por la Corporación de la Presa de Sabana Yegua</v>
          </cell>
          <cell r="B555">
            <v>0</v>
          </cell>
          <cell r="C555">
            <v>0</v>
          </cell>
        </row>
        <row r="556">
          <cell r="A556" t="str">
            <v>2% sobre Préstamo Realizados a Oficiales de las Fuerzas Armadas</v>
          </cell>
          <cell r="B556">
            <v>0</v>
          </cell>
          <cell r="C556">
            <v>0</v>
          </cell>
        </row>
        <row r="557">
          <cell r="A557" t="str">
            <v>Ahorro en Gastos Administrativos Corporación de Valdesia</v>
          </cell>
          <cell r="B557">
            <v>0</v>
          </cell>
          <cell r="C557">
            <v>0</v>
          </cell>
        </row>
        <row r="558">
          <cell r="A558" t="str">
            <v>Confiscación de Pólizas de Seguros</v>
          </cell>
          <cell r="B558">
            <v>0</v>
          </cell>
          <cell r="C558">
            <v>0</v>
          </cell>
        </row>
        <row r="559">
          <cell r="A559" t="str">
            <v>Reembolsos</v>
          </cell>
          <cell r="B559">
            <v>0</v>
          </cell>
          <cell r="C559">
            <v>0</v>
          </cell>
        </row>
        <row r="560">
          <cell r="A560" t="str">
            <v>Intereses sobre Bonos Tesorería Nacional, para Reforma Agraría, Serie 1987</v>
          </cell>
          <cell r="B560">
            <v>0</v>
          </cell>
          <cell r="C560">
            <v>0</v>
          </cell>
        </row>
        <row r="562">
          <cell r="A562" t="str">
            <v xml:space="preserve">Total Ingresos Fiscales </v>
          </cell>
          <cell r="B562">
            <v>1017191620</v>
          </cell>
          <cell r="C562">
            <v>191875608</v>
          </cell>
        </row>
        <row r="563">
          <cell r="A563" t="str">
            <v>Fuente: Presupuesto de Ingresos y Ley de Gastos Públicos para el año 1983 (Ley No. 92)</v>
          </cell>
        </row>
      </sheetData>
      <sheetData sheetId="54" refreshError="1">
        <row r="15">
          <cell r="A15" t="str">
            <v>Impuesto sobre la Renta</v>
          </cell>
          <cell r="B15">
            <v>199634640</v>
          </cell>
        </row>
        <row r="16">
          <cell r="A16" t="str">
            <v>Impuesto Adicional sobre la Renta Global Imponible</v>
          </cell>
          <cell r="B16">
            <v>11400000</v>
          </cell>
        </row>
        <row r="17">
          <cell r="A17" t="str">
            <v>Impuesto Adicional sobre el Impuesto sobre la Renta</v>
          </cell>
          <cell r="B17">
            <v>7149000</v>
          </cell>
        </row>
        <row r="18">
          <cell r="A18" t="str">
            <v>Impuesto sobre las Ganancias de Capital (Plusvalía)</v>
          </cell>
          <cell r="B18">
            <v>0</v>
          </cell>
        </row>
        <row r="19">
          <cell r="A19" t="str">
            <v>Impuesto sobre Premios Mayores de la Lotería Nacional</v>
          </cell>
          <cell r="B19">
            <v>1800000</v>
          </cell>
        </row>
        <row r="20">
          <cell r="A20" t="str">
            <v>Impuesto sobre Honorarios Médicos en Hospitales del Estado</v>
          </cell>
          <cell r="B20">
            <v>0</v>
          </cell>
        </row>
        <row r="21">
          <cell r="A21" t="str">
            <v>Impuesto sobre los Derechos Percibidos por los Oficiales del Estado Civil</v>
          </cell>
          <cell r="B21">
            <v>10100</v>
          </cell>
        </row>
        <row r="22">
          <cell r="A22" t="str">
            <v xml:space="preserve">Impuesto sobre las Apuestas Ganadas en el Hipódromo, 10% </v>
          </cell>
          <cell r="B22">
            <v>664700</v>
          </cell>
        </row>
        <row r="23">
          <cell r="A23" t="str">
            <v>Impuesto sobre los Beneficios (Utilidades) de los Casinos de Juegos</v>
          </cell>
          <cell r="B23">
            <v>1300000</v>
          </cell>
        </row>
        <row r="24">
          <cell r="A24" t="str">
            <v>Aportes de los Servidores Públicos (Descuentos en Nóminas) para Servicios Sociales</v>
          </cell>
          <cell r="B24">
            <v>7870200</v>
          </cell>
        </row>
        <row r="25">
          <cell r="A25" t="str">
            <v>Impuestos 10% sobre Apuestas en el Canódromo</v>
          </cell>
          <cell r="B25">
            <v>0</v>
          </cell>
        </row>
        <row r="27">
          <cell r="A27" t="str">
            <v xml:space="preserve">Impuestos sobre el Patrimonio </v>
          </cell>
          <cell r="B27">
            <v>27106600</v>
          </cell>
        </row>
        <row r="29">
          <cell r="A29" t="str">
            <v>Impuestos sobre la Tenencia del Patrimonio</v>
          </cell>
          <cell r="B29">
            <v>15772000</v>
          </cell>
        </row>
        <row r="30">
          <cell r="A30" t="str">
            <v>Impuesto sobre la Inscripción en el Registro de Tierras</v>
          </cell>
          <cell r="B30">
            <v>17000</v>
          </cell>
        </row>
        <row r="31">
          <cell r="A31" t="str">
            <v>Impuesto Adicional sobre la Inscripción en el Registro de Tierras</v>
          </cell>
          <cell r="B31">
            <v>160000</v>
          </cell>
        </row>
        <row r="32">
          <cell r="A32" t="str">
            <v>Impuesto sobre Vehículos (Placas)</v>
          </cell>
          <cell r="B32">
            <v>15000000</v>
          </cell>
        </row>
        <row r="33">
          <cell r="A33" t="str">
            <v>Impuesto Adicional sobre Placas Públicas</v>
          </cell>
          <cell r="B33">
            <v>45000</v>
          </cell>
        </row>
        <row r="34">
          <cell r="A34" t="str">
            <v>Impuesto sobre la Inscripción y Duplicado de Matrícula Vehículo de Motor</v>
          </cell>
          <cell r="B34">
            <v>550000</v>
          </cell>
        </row>
        <row r="35">
          <cell r="A35" t="str">
            <v>Impuesto sobre la Propiedad Inmobiliaria</v>
          </cell>
          <cell r="B35">
            <v>0</v>
          </cell>
        </row>
        <row r="36">
          <cell r="A36" t="str">
            <v>Impuesto Adicional Automóviles</v>
          </cell>
          <cell r="B36">
            <v>0</v>
          </cell>
        </row>
        <row r="38">
          <cell r="A38" t="str">
            <v>Impuesto sobre las Transferencias Patrimoniales</v>
          </cell>
          <cell r="B38">
            <v>11334600</v>
          </cell>
        </row>
        <row r="39">
          <cell r="A39" t="str">
            <v>Impuesto sobre la Constitución de Compañías por Acciones y en Comanditas por Acciones</v>
          </cell>
          <cell r="B39">
            <v>900000</v>
          </cell>
        </row>
        <row r="40">
          <cell r="A40" t="str">
            <v>Impuesto sobre Operaciones Inmobiliarias</v>
          </cell>
          <cell r="B40">
            <v>2400000</v>
          </cell>
        </row>
        <row r="41">
          <cell r="A41" t="str">
            <v>Impuesto Adicional sobre Operaciones Inmobiliarias</v>
          </cell>
          <cell r="B41">
            <v>1600000</v>
          </cell>
        </row>
        <row r="42">
          <cell r="A42" t="str">
            <v>Impuesto sobre Sucesiones y Donaciones</v>
          </cell>
          <cell r="B42">
            <v>2334600</v>
          </cell>
        </row>
        <row r="43">
          <cell r="A43" t="str">
            <v>Contribución 2% sobre Actos Traslativos de la Propiedad Mobiliaria</v>
          </cell>
          <cell r="B43">
            <v>3400000</v>
          </cell>
        </row>
        <row r="44">
          <cell r="A44" t="str">
            <v>Impuesto sobre Traspaso de Vehículos de Motor</v>
          </cell>
          <cell r="B44">
            <v>700000</v>
          </cell>
        </row>
        <row r="45">
          <cell r="A45" t="str">
            <v>Impuesto sobre las Ganancias de Capital</v>
          </cell>
          <cell r="B45">
            <v>0</v>
          </cell>
        </row>
        <row r="47">
          <cell r="A47" t="str">
            <v>Impuestos Internos sobre Mercancías y Servicios</v>
          </cell>
          <cell r="B47">
            <v>349747937</v>
          </cell>
        </row>
        <row r="48">
          <cell r="A48" t="str">
            <v/>
          </cell>
          <cell r="B48">
            <v>0</v>
          </cell>
        </row>
        <row r="49">
          <cell r="A49" t="str">
            <v>Impuestos Internos Especiales sobre las Mercancías</v>
          </cell>
          <cell r="B49">
            <v>308824700</v>
          </cell>
        </row>
        <row r="51">
          <cell r="A51" t="str">
            <v>Impuestos sobre Vegetales</v>
          </cell>
          <cell r="B51">
            <v>95700</v>
          </cell>
        </row>
        <row r="52">
          <cell r="A52" t="str">
            <v>Impuestos sobre las Ventas de Maderas Aserradas</v>
          </cell>
          <cell r="B52">
            <v>1900</v>
          </cell>
        </row>
        <row r="53">
          <cell r="A53" t="str">
            <v>Impuestos sobre la Madera Beneficiada</v>
          </cell>
          <cell r="B53">
            <v>93800</v>
          </cell>
        </row>
        <row r="54">
          <cell r="A54" t="str">
            <v/>
          </cell>
          <cell r="B54">
            <v>0</v>
          </cell>
        </row>
        <row r="55">
          <cell r="A55" t="str">
            <v>Impuestos sobre el Tabaco Manufacturado</v>
          </cell>
          <cell r="B55">
            <v>50000000</v>
          </cell>
        </row>
        <row r="56">
          <cell r="A56" t="str">
            <v>Impuesto sobre Cigarrillos</v>
          </cell>
          <cell r="B56">
            <v>50000000</v>
          </cell>
        </row>
        <row r="57">
          <cell r="A57" t="str">
            <v>Impuestos Adicionales sobre Cigarrillos</v>
          </cell>
          <cell r="B57">
            <v>0</v>
          </cell>
        </row>
        <row r="58">
          <cell r="A58" t="str">
            <v>Impuesto Adicional sobre Cigarrillos Ley 137-87</v>
          </cell>
          <cell r="B58">
            <v>0</v>
          </cell>
        </row>
        <row r="59">
          <cell r="A59" t="str">
            <v>Impuesto Adicional sobre Cigarrillos Ley 137-88</v>
          </cell>
          <cell r="B59">
            <v>0</v>
          </cell>
        </row>
        <row r="61">
          <cell r="A61" t="str">
            <v>Impuestos sobre las Bebidas Alcohólicas</v>
          </cell>
          <cell r="B61">
            <v>101796000</v>
          </cell>
        </row>
        <row r="62">
          <cell r="A62" t="str">
            <v>Impuestos sobre la Venta al por Mayor de Bebidas Alcohólicas Nacionales</v>
          </cell>
          <cell r="B62">
            <v>29000000</v>
          </cell>
        </row>
        <row r="63">
          <cell r="A63" t="str">
            <v>Impuesto Adicional sobre Ron, Whisky y Ginebra</v>
          </cell>
          <cell r="B63">
            <v>3000000</v>
          </cell>
        </row>
        <row r="64">
          <cell r="A64" t="str">
            <v>Impuesto Especial a las Bebidas Alcohólicas</v>
          </cell>
          <cell r="B64">
            <v>3500000</v>
          </cell>
        </row>
        <row r="65">
          <cell r="A65" t="str">
            <v>Impuesto sobre las Cervezas</v>
          </cell>
          <cell r="B65">
            <v>38000000</v>
          </cell>
        </row>
        <row r="66">
          <cell r="A66" t="str">
            <v>Impuesto Adicional sobre las Cervezas</v>
          </cell>
          <cell r="B66">
            <v>9000000</v>
          </cell>
        </row>
        <row r="67">
          <cell r="A67" t="str">
            <v>Impuesto sobre Alcohol para Envejecimiento de Licores</v>
          </cell>
          <cell r="B67">
            <v>16000000</v>
          </cell>
        </row>
        <row r="68">
          <cell r="A68" t="str">
            <v>Impuesto sobre Ron Ginebra y Licores Dulces</v>
          </cell>
          <cell r="B68">
            <v>1900000</v>
          </cell>
        </row>
        <row r="69">
          <cell r="A69" t="str">
            <v>Impuesto sobre Vinos</v>
          </cell>
          <cell r="B69">
            <v>596000</v>
          </cell>
        </row>
        <row r="70">
          <cell r="A70" t="str">
            <v>Impuesto Adicional sobre Vinos y Licores Dulces</v>
          </cell>
          <cell r="B70">
            <v>300000</v>
          </cell>
        </row>
        <row r="71">
          <cell r="A71" t="str">
            <v>8% Sobre Valor de Venta al por Mayor de la Producción de Alcohol de 95 Grados</v>
          </cell>
          <cell r="B71">
            <v>500000</v>
          </cell>
        </row>
        <row r="72">
          <cell r="A72" t="str">
            <v>Mercancías de Producción 7%</v>
          </cell>
          <cell r="B72">
            <v>0</v>
          </cell>
        </row>
        <row r="73">
          <cell r="A73" t="str">
            <v xml:space="preserve">Impuesto Adicional sobre Ron, Whisky y Ginebra </v>
          </cell>
          <cell r="B73">
            <v>0</v>
          </cell>
        </row>
        <row r="74">
          <cell r="A74" t="str">
            <v xml:space="preserve">Impuesto Adicional sobre Cervezas </v>
          </cell>
          <cell r="B74">
            <v>0</v>
          </cell>
        </row>
        <row r="75">
          <cell r="A75" t="str">
            <v>Impuesto Adicional sobre Cervezas Ley 39 Año 1988</v>
          </cell>
          <cell r="B75">
            <v>0</v>
          </cell>
        </row>
        <row r="76">
          <cell r="A76" t="str">
            <v>Impuesto Adicional sobre Cervezas Ley 39 Año 1989</v>
          </cell>
          <cell r="B76">
            <v>0</v>
          </cell>
        </row>
        <row r="78">
          <cell r="A78" t="str">
            <v>Impuestos sobre las Bebidas No Alcohólicas</v>
          </cell>
          <cell r="B78">
            <v>1200000</v>
          </cell>
        </row>
        <row r="79">
          <cell r="A79" t="str">
            <v>Impuesto sobre Bebidas Gaseosas</v>
          </cell>
          <cell r="B79">
            <v>1200000</v>
          </cell>
        </row>
        <row r="81">
          <cell r="A81" t="str">
            <v>Impuestos sobre Otros Bienes de Consumo</v>
          </cell>
          <cell r="B81">
            <v>129769000</v>
          </cell>
        </row>
        <row r="82">
          <cell r="A82" t="str">
            <v>Impuestos sobre los Fósforos</v>
          </cell>
          <cell r="B82">
            <v>1100000</v>
          </cell>
        </row>
        <row r="83">
          <cell r="A83" t="str">
            <v>Impuesto Estampilla Fósforos</v>
          </cell>
          <cell r="B83">
            <v>169000</v>
          </cell>
        </row>
        <row r="84">
          <cell r="A84" t="str">
            <v>Diferencial Azúcar Consumo Interno</v>
          </cell>
          <cell r="B84">
            <v>0</v>
          </cell>
        </row>
        <row r="85">
          <cell r="A85" t="str">
            <v>Impuesto Adicional Gasolina</v>
          </cell>
          <cell r="B85">
            <v>0</v>
          </cell>
        </row>
        <row r="86">
          <cell r="A86" t="str">
            <v>RD$ 0.01 sobre Cada Galón de Gasolina</v>
          </cell>
          <cell r="B86">
            <v>0</v>
          </cell>
        </row>
        <row r="87">
          <cell r="A87" t="str">
            <v>Diferencial Petróleo (Decreto 2600)</v>
          </cell>
          <cell r="B87">
            <v>0</v>
          </cell>
        </row>
        <row r="88">
          <cell r="A88" t="str">
            <v>Diferencial Petróleo (Decreto 3221)</v>
          </cell>
          <cell r="B88">
            <v>0</v>
          </cell>
        </row>
        <row r="89">
          <cell r="A89" t="str">
            <v>Retención Diferencial Gravamen sobre Combustibles</v>
          </cell>
          <cell r="B89">
            <v>0</v>
          </cell>
        </row>
        <row r="90">
          <cell r="A90" t="str">
            <v xml:space="preserve">Diferencial Petróleo </v>
          </cell>
          <cell r="B90">
            <v>62200000</v>
          </cell>
        </row>
        <row r="91">
          <cell r="A91" t="str">
            <v>Diferencial Gasolina</v>
          </cell>
          <cell r="B91">
            <v>56800000</v>
          </cell>
        </row>
        <row r="92">
          <cell r="A92" t="str">
            <v xml:space="preserve">Diferencial sobre Fuel Oil </v>
          </cell>
          <cell r="B92">
            <v>9400000</v>
          </cell>
        </row>
        <row r="93">
          <cell r="A93" t="str">
            <v>Diferencial Gas Propano</v>
          </cell>
          <cell r="B93">
            <v>100000</v>
          </cell>
        </row>
        <row r="94">
          <cell r="A94" t="str">
            <v>Diferencial Avtur</v>
          </cell>
          <cell r="B94">
            <v>0</v>
          </cell>
        </row>
        <row r="95">
          <cell r="A95" t="str">
            <v>Diferencial de Aceite Crudo Desgomado</v>
          </cell>
          <cell r="B95">
            <v>0</v>
          </cell>
        </row>
        <row r="97">
          <cell r="A97" t="str">
            <v>Impuestos sobre Combustibles y Lubricantes</v>
          </cell>
          <cell r="B97">
            <v>0</v>
          </cell>
        </row>
        <row r="98">
          <cell r="A98" t="str">
            <v>Impuesto sobre el Consumo de Petróleo y sus Derivados</v>
          </cell>
          <cell r="B98">
            <v>0</v>
          </cell>
        </row>
        <row r="100">
          <cell r="A100" t="str">
            <v>Impuestos sobre Otros Bienes de Producción o de Uso Alternativo</v>
          </cell>
          <cell r="B100">
            <v>1360000</v>
          </cell>
        </row>
        <row r="101">
          <cell r="A101" t="str">
            <v>Impuesto sobre Consumo de Alcoholes para Industrialización</v>
          </cell>
          <cell r="B101">
            <v>1200000</v>
          </cell>
        </row>
        <row r="102">
          <cell r="A102" t="str">
            <v>Impuestos a los Alcoholes y Bay Rum</v>
          </cell>
          <cell r="B102">
            <v>160000</v>
          </cell>
        </row>
        <row r="104">
          <cell r="A104" t="str">
            <v>Impuestos a las Transferencias de Bienes Industrializados</v>
          </cell>
          <cell r="B104">
            <v>25000000</v>
          </cell>
        </row>
        <row r="105">
          <cell r="A105" t="str">
            <v xml:space="preserve">Impuestos a las Transferencias de Bienes Industrializados </v>
          </cell>
          <cell r="B105">
            <v>25000000</v>
          </cell>
        </row>
        <row r="106">
          <cell r="A106" t="str">
            <v>Impuestos Internos Especiales sobre los Servicios</v>
          </cell>
          <cell r="B106">
            <v>40923237</v>
          </cell>
        </row>
        <row r="108">
          <cell r="A108" t="str">
            <v>Impuestos sobre Transportes</v>
          </cell>
          <cell r="B108">
            <v>20100000</v>
          </cell>
        </row>
        <row r="109">
          <cell r="A109" t="str">
            <v>Impuestos sobre la Venta de Pasajes al Exterior</v>
          </cell>
          <cell r="B109">
            <v>12000000</v>
          </cell>
        </row>
        <row r="110">
          <cell r="A110" t="str">
            <v>Impuesto Adicional sobre la Venta de Pasajes al Exterior</v>
          </cell>
          <cell r="B110">
            <v>300000</v>
          </cell>
        </row>
        <row r="111">
          <cell r="A111" t="str">
            <v>Impuesto Adicional sobre Pasajes Aéreos y Marítimos al Exterior</v>
          </cell>
          <cell r="B111">
            <v>300000</v>
          </cell>
        </row>
        <row r="112">
          <cell r="A112" t="str">
            <v>40% sobre el Impuesto a Salida de Pasajeros al Exterior (Decreto 791)</v>
          </cell>
          <cell r="B112">
            <v>7500000</v>
          </cell>
        </row>
        <row r="113">
          <cell r="A113" t="str">
            <v>Venta de Servicios Comisión Aeroportuaria</v>
          </cell>
          <cell r="B113">
            <v>0</v>
          </cell>
        </row>
        <row r="114">
          <cell r="A114" t="str">
            <v>Impuesto a Salida de Pasajeros al Exterior Regulación Fronteriza</v>
          </cell>
          <cell r="B114">
            <v>0</v>
          </cell>
        </row>
        <row r="116">
          <cell r="A116" t="str">
            <v>Impuestos sobre las Comunicaciones</v>
          </cell>
          <cell r="B116">
            <v>12722400</v>
          </cell>
        </row>
        <row r="117">
          <cell r="A117" t="str">
            <v>Impuesto sobre las Recaudaciones de la Compañía de Teléfonos</v>
          </cell>
          <cell r="B117">
            <v>7500000</v>
          </cell>
        </row>
        <row r="118">
          <cell r="A118" t="str">
            <v>Impuestos a las Llamadas a Larga Distancia</v>
          </cell>
          <cell r="B118">
            <v>54000</v>
          </cell>
        </row>
        <row r="119">
          <cell r="A119" t="str">
            <v>Impuesto Adicional a las Llamadas a Larga Distancia</v>
          </cell>
          <cell r="B119">
            <v>4000000</v>
          </cell>
        </row>
        <row r="120">
          <cell r="A120" t="str">
            <v>Impuesto sobre Mensajes Escritos al Exterior</v>
          </cell>
          <cell r="B120">
            <v>450000</v>
          </cell>
        </row>
        <row r="121">
          <cell r="A121" t="str">
            <v>Impuesto a las Estaciones Radioeléctricas</v>
          </cell>
          <cell r="B121">
            <v>600000</v>
          </cell>
        </row>
        <row r="122">
          <cell r="A122" t="str">
            <v>Sellos Semipostales para Hospital Antituberculoso</v>
          </cell>
          <cell r="B122">
            <v>17000</v>
          </cell>
        </row>
        <row r="123">
          <cell r="A123" t="str">
            <v>Sellos Semipostales para Protección de la Infancia</v>
          </cell>
          <cell r="B123">
            <v>1100</v>
          </cell>
        </row>
        <row r="124">
          <cell r="A124" t="str">
            <v>Sellos Semipostales para Liga Dominicana Contra el Cáncer</v>
          </cell>
          <cell r="B124">
            <v>300</v>
          </cell>
        </row>
        <row r="125">
          <cell r="A125" t="str">
            <v>Sellos Semipostales para la Escuela Postal y Telegráfica</v>
          </cell>
          <cell r="B125">
            <v>100000</v>
          </cell>
        </row>
        <row r="126">
          <cell r="A126" t="str">
            <v>Sellos Semipostales para Rehabilitación de Inválidos</v>
          </cell>
          <cell r="B126">
            <v>0</v>
          </cell>
        </row>
        <row r="127">
          <cell r="A127" t="str">
            <v>Sellos Patronato Lucha Contra la Diabetes</v>
          </cell>
          <cell r="B127">
            <v>0</v>
          </cell>
        </row>
        <row r="128">
          <cell r="A128" t="str">
            <v>Sellos Semipostales para la Cruz Roja Dominicana</v>
          </cell>
          <cell r="B128">
            <v>0</v>
          </cell>
        </row>
        <row r="129">
          <cell r="A129" t="str">
            <v xml:space="preserve">Sellos Especiales sobre Sentencia de Divorcio </v>
          </cell>
          <cell r="B129">
            <v>0</v>
          </cell>
        </row>
        <row r="130">
          <cell r="A130" t="str">
            <v xml:space="preserve">Ventas de Sellos Colegio de Abogados </v>
          </cell>
          <cell r="B130">
            <v>0</v>
          </cell>
        </row>
        <row r="131">
          <cell r="A131" t="str">
            <v>Impuestos sobre Prestaciones de los Servicios Telefónicos</v>
          </cell>
          <cell r="B131">
            <v>0</v>
          </cell>
        </row>
        <row r="132">
          <cell r="A132" t="str">
            <v>Sellos Semipostales para XII Juegos Deportivos</v>
          </cell>
          <cell r="B132">
            <v>0</v>
          </cell>
        </row>
        <row r="134">
          <cell r="A134" t="str">
            <v>Impuestos sobre Otros Servicios</v>
          </cell>
          <cell r="B134">
            <v>8100837</v>
          </cell>
        </row>
        <row r="135">
          <cell r="A135" t="str">
            <v>Impuestos sobre Ventas de Boletos en Espectáculos Públicos</v>
          </cell>
          <cell r="B135">
            <v>1200000</v>
          </cell>
        </row>
        <row r="136">
          <cell r="A136" t="str">
            <v>Impuestos sobre Ventas de Boletos en Espectáculos Deportivos</v>
          </cell>
          <cell r="B136">
            <v>12000</v>
          </cell>
        </row>
        <row r="137">
          <cell r="A137" t="str">
            <v>Impuestos sobre el Valor de las Habitaciones de Hoteles</v>
          </cell>
          <cell r="B137">
            <v>1100000</v>
          </cell>
        </row>
        <row r="138">
          <cell r="A138" t="str">
            <v>Impuestos sobre el 27% de las Recaudaciones de la Comisión Hípica Nacional</v>
          </cell>
          <cell r="B138">
            <v>190000</v>
          </cell>
        </row>
        <row r="139">
          <cell r="A139" t="str">
            <v>Impuestos sobre el Total de las Apuestas en el Hipódromo</v>
          </cell>
          <cell r="B139">
            <v>360000</v>
          </cell>
        </row>
        <row r="140">
          <cell r="A140" t="str">
            <v>Adicional al Impuesto sobre el Total de las Apuestas en el Hipódromo</v>
          </cell>
          <cell r="B140">
            <v>190000</v>
          </cell>
        </row>
        <row r="141">
          <cell r="A141" t="str">
            <v>Impuestos sobre Premios de Pólizas de las Compañías de Seguros</v>
          </cell>
          <cell r="B141">
            <v>5036637</v>
          </cell>
        </row>
        <row r="142">
          <cell r="A142" t="str">
            <v>Impuestos a las Primas sobre Constitución de Fianzas y Consignación de Valores</v>
          </cell>
          <cell r="B142">
            <v>12200</v>
          </cell>
        </row>
        <row r="143">
          <cell r="A143" t="str">
            <v>Impuesto para Negociación en el Ramo de Seguros</v>
          </cell>
          <cell r="B143">
            <v>0</v>
          </cell>
        </row>
        <row r="144">
          <cell r="A144" t="str">
            <v>Préstamo de Menor Cuantía</v>
          </cell>
          <cell r="B144">
            <v>0</v>
          </cell>
        </row>
        <row r="145">
          <cell r="A145" t="str">
            <v>Venta Boletos 0.25 sobre Palcos Estadios Deportivos</v>
          </cell>
          <cell r="B145">
            <v>0</v>
          </cell>
        </row>
        <row r="146">
          <cell r="A146" t="str">
            <v>Venta Boletos 0.10 sobre Preferencias Estadios Deportivos</v>
          </cell>
          <cell r="B146">
            <v>0</v>
          </cell>
        </row>
        <row r="147">
          <cell r="A147" t="str">
            <v xml:space="preserve">Impuesto a las Prestación de Servicio de Hoteles, Moteles, Cables, Telex y Televisión por Cable o Circuito Cerrado </v>
          </cell>
          <cell r="B147">
            <v>0</v>
          </cell>
        </row>
        <row r="148">
          <cell r="A148" t="str">
            <v/>
          </cell>
          <cell r="B148">
            <v>0</v>
          </cell>
        </row>
        <row r="149">
          <cell r="A149" t="str">
            <v/>
          </cell>
          <cell r="B149">
            <v>0</v>
          </cell>
        </row>
        <row r="150">
          <cell r="A150" t="str">
            <v>Impuestos sobre el Comercio Exterior</v>
          </cell>
          <cell r="B150">
            <v>376641949</v>
          </cell>
        </row>
        <row r="152">
          <cell r="A152" t="str">
            <v>Impuestos sobre las Importaciones</v>
          </cell>
          <cell r="B152">
            <v>366301763</v>
          </cell>
        </row>
        <row r="154">
          <cell r="A154" t="str">
            <v>Impuestos Arancelarios</v>
          </cell>
          <cell r="B154">
            <v>116244300</v>
          </cell>
        </row>
        <row r="155">
          <cell r="A155" t="str">
            <v>Arancel de Aduanas</v>
          </cell>
          <cell r="B155">
            <v>116244300</v>
          </cell>
        </row>
        <row r="156">
          <cell r="A156" t="str">
            <v>20% del Cambio Comisión de Aduanas</v>
          </cell>
          <cell r="B156">
            <v>0</v>
          </cell>
        </row>
        <row r="157">
          <cell r="A157" t="str">
            <v/>
          </cell>
          <cell r="B157">
            <v>0</v>
          </cell>
        </row>
        <row r="159">
          <cell r="A159" t="str">
            <v>Impuestos Complementarios y Adicionales</v>
          </cell>
          <cell r="B159">
            <v>250057463</v>
          </cell>
        </row>
        <row r="160">
          <cell r="A160" t="str">
            <v>Impuestos Unificados</v>
          </cell>
          <cell r="B160">
            <v>96016300</v>
          </cell>
        </row>
        <row r="161">
          <cell r="A161" t="str">
            <v>Impuestos Ad-Valorem</v>
          </cell>
          <cell r="B161">
            <v>36619100</v>
          </cell>
        </row>
        <row r="162">
          <cell r="A162" t="str">
            <v>Impuesto Adicional sobre las Importaciones</v>
          </cell>
          <cell r="B162">
            <v>9629200</v>
          </cell>
        </row>
        <row r="163">
          <cell r="A163" t="str">
            <v>Impuestos sobre Mercancías Liberadas y Exoneradas</v>
          </cell>
          <cell r="B163">
            <v>29210400</v>
          </cell>
        </row>
        <row r="164">
          <cell r="A164" t="str">
            <v xml:space="preserve">Impuesto Único Diesel Oil </v>
          </cell>
          <cell r="B164">
            <v>0</v>
          </cell>
        </row>
        <row r="165">
          <cell r="A165" t="str">
            <v>Impuesto Adicional Gasolina</v>
          </cell>
          <cell r="B165">
            <v>0</v>
          </cell>
        </row>
        <row r="166">
          <cell r="A166" t="str">
            <v>Impuesto Adicional Gasolina y Diesel Oil</v>
          </cell>
          <cell r="B166">
            <v>0</v>
          </cell>
        </row>
        <row r="167">
          <cell r="A167" t="str">
            <v>Impuesto Único Ad-Valorem sobre Maquinarias Industriales</v>
          </cell>
          <cell r="B167">
            <v>2665900</v>
          </cell>
        </row>
        <row r="168">
          <cell r="A168" t="str">
            <v>Impuesto Único Ad-Valorem sobre Maquinarias y Equipos Agrícolas y Otros</v>
          </cell>
          <cell r="B168">
            <v>501200</v>
          </cell>
        </row>
        <row r="169">
          <cell r="A169" t="str">
            <v>Impuestos sobre Productos Lácteos</v>
          </cell>
          <cell r="B169">
            <v>613700</v>
          </cell>
        </row>
        <row r="170">
          <cell r="A170" t="str">
            <v>Impuestos sobre Madera Importada</v>
          </cell>
          <cell r="B170">
            <v>1404000</v>
          </cell>
        </row>
        <row r="171">
          <cell r="A171" t="str">
            <v>Impuesto Adicional sobre Varias Mercancías y Servicios (12%)</v>
          </cell>
          <cell r="B171">
            <v>2540100</v>
          </cell>
        </row>
        <row r="172">
          <cell r="A172" t="str">
            <v>Impuesto Único Ad-Valorem sobre Ciertos Alimentos</v>
          </cell>
          <cell r="B172">
            <v>3600300</v>
          </cell>
        </row>
        <row r="173">
          <cell r="A173" t="str">
            <v>Impuesto (Sellos) sobre Manifiestos de Importación</v>
          </cell>
          <cell r="B173">
            <v>42000</v>
          </cell>
        </row>
        <row r="174">
          <cell r="A174" t="str">
            <v>Impuestos (Estampillas) sobre Bebidas Alcohólicas Importadas</v>
          </cell>
          <cell r="B174">
            <v>3100</v>
          </cell>
        </row>
        <row r="175">
          <cell r="A175" t="str">
            <v>Impuesto Adicional sobre Bedidas Alcohólicas</v>
          </cell>
          <cell r="B175">
            <v>150000</v>
          </cell>
        </row>
        <row r="176">
          <cell r="A176" t="str">
            <v>Remanentes Liquidación de Fianzas</v>
          </cell>
          <cell r="B176">
            <v>5174163</v>
          </cell>
        </row>
        <row r="177">
          <cell r="A177" t="str">
            <v>Impuestos sobre Descarga de Mercancías</v>
          </cell>
          <cell r="B177">
            <v>30600</v>
          </cell>
        </row>
        <row r="178">
          <cell r="A178" t="str">
            <v>Impuestos de Almacenaje de Mercancías</v>
          </cell>
          <cell r="B178">
            <v>38300</v>
          </cell>
        </row>
        <row r="179">
          <cell r="A179" t="str">
            <v>Impuesto sobre Tejido de Algodón Importado</v>
          </cell>
          <cell r="B179">
            <v>3100</v>
          </cell>
        </row>
        <row r="180">
          <cell r="A180" t="str">
            <v>Impuestos Adicionales 10% sobre Mercancías Importadas (Ley 48)</v>
          </cell>
          <cell r="B180">
            <v>0</v>
          </cell>
        </row>
        <row r="181">
          <cell r="A181" t="str">
            <v>Impuestos 2% sobre Artículos Suntuarios (Decreto 340)</v>
          </cell>
          <cell r="B181">
            <v>300000</v>
          </cell>
        </row>
        <row r="182">
          <cell r="A182" t="str">
            <v>Impuestos sobre Productos Medicinales para la Higiene Bucal (Ley 553)</v>
          </cell>
          <cell r="B182">
            <v>16000</v>
          </cell>
        </row>
        <row r="183">
          <cell r="A183" t="str">
            <v>Impuesto Adicional del 10% Ad-Valorem de las Mercancías Importada</v>
          </cell>
          <cell r="B183">
            <v>1500000</v>
          </cell>
        </row>
        <row r="184">
          <cell r="A184" t="str">
            <v>Impuesto a la Transfencia de Bienes Industrializados ITBIS Ley 74 (Importación)</v>
          </cell>
          <cell r="B184">
            <v>60000000</v>
          </cell>
        </row>
        <row r="185">
          <cell r="A185" t="str">
            <v>Impuesto sobre Algodón Importado</v>
          </cell>
          <cell r="B185">
            <v>0</v>
          </cell>
        </row>
        <row r="187">
          <cell r="A187" t="str">
            <v>Impuestos sobre las Exportaciones</v>
          </cell>
          <cell r="B187">
            <v>10340186</v>
          </cell>
        </row>
        <row r="188">
          <cell r="A188" t="str">
            <v>Impuestos sobre Azúcares y Mieles</v>
          </cell>
          <cell r="B188">
            <v>0</v>
          </cell>
        </row>
        <row r="189">
          <cell r="A189" t="str">
            <v>Impuestos sobre el Azúcar, Mercado Americano por Déficit de Otros Países</v>
          </cell>
          <cell r="B189">
            <v>0</v>
          </cell>
        </row>
        <row r="190">
          <cell r="A190" t="str">
            <v>Impuestos sobre el Azúcar, Mercado Americano a Cargo Cuota Inicial</v>
          </cell>
          <cell r="B190">
            <v>0</v>
          </cell>
        </row>
        <row r="191">
          <cell r="A191" t="str">
            <v>Impuesto sobre los Guineos</v>
          </cell>
          <cell r="B191">
            <v>100</v>
          </cell>
        </row>
        <row r="192">
          <cell r="A192" t="str">
            <v>Impuestos sobre las Exportaciones (6/8 del 1%)</v>
          </cell>
          <cell r="B192">
            <v>1700</v>
          </cell>
        </row>
        <row r="193">
          <cell r="A193" t="str">
            <v>Impuesto sobre Documentos de Aduanas</v>
          </cell>
          <cell r="B193">
            <v>11800</v>
          </cell>
        </row>
        <row r="194">
          <cell r="A194" t="str">
            <v>Patentes de Exportación</v>
          </cell>
          <cell r="B194">
            <v>3800</v>
          </cell>
        </row>
        <row r="195">
          <cell r="A195" t="str">
            <v>Adicional sobre Patentes de Exportación</v>
          </cell>
          <cell r="B195">
            <v>0</v>
          </cell>
        </row>
        <row r="196">
          <cell r="A196" t="str">
            <v>Impuesto sobre Ventas en Tiendas de las Zonas Francas</v>
          </cell>
          <cell r="B196">
            <v>502500</v>
          </cell>
        </row>
        <row r="197">
          <cell r="A197" t="str">
            <v>Remanentes de Liquidación de Fianzas</v>
          </cell>
          <cell r="B197">
            <v>5900</v>
          </cell>
        </row>
        <row r="198">
          <cell r="A198" t="str">
            <v>Impuestos sobre Beneficios Extraordinarios de la Exportación de Carne de Resolución Deshuesada</v>
          </cell>
          <cell r="B198">
            <v>0</v>
          </cell>
        </row>
        <row r="199">
          <cell r="A199" t="str">
            <v>Impuesto sobre Carga de Mercancías</v>
          </cell>
          <cell r="B199">
            <v>125100</v>
          </cell>
        </row>
        <row r="200">
          <cell r="A200" t="str">
            <v>Impuestos sobre Beneficios Extraordinarios Exportación de Azúcares y Mieles</v>
          </cell>
          <cell r="B200">
            <v>0</v>
          </cell>
        </row>
        <row r="201">
          <cell r="A201" t="str">
            <v>Impuesto Adicional sobre Varias Mercancías y Servicios</v>
          </cell>
          <cell r="B201">
            <v>20800</v>
          </cell>
        </row>
        <row r="202">
          <cell r="A202" t="str">
            <v>Impuestos sobre Ingresos Extraordinarios de Café y Cacao</v>
          </cell>
          <cell r="B202">
            <v>9668486</v>
          </cell>
        </row>
        <row r="203">
          <cell r="A203" t="str">
            <v>Impuestos Ad-Valorem Según Decreto No. 1621</v>
          </cell>
          <cell r="B203">
            <v>0</v>
          </cell>
        </row>
        <row r="204">
          <cell r="A204" t="str">
            <v>Impuestos sobre Ingresos Excesivos de la Exportación de Cacao</v>
          </cell>
          <cell r="B204">
            <v>0</v>
          </cell>
        </row>
        <row r="206">
          <cell r="A206" t="str">
            <v>Otros Impuestos</v>
          </cell>
          <cell r="B206">
            <v>19984300</v>
          </cell>
        </row>
        <row r="207">
          <cell r="A207" t="str">
            <v>Patentes de Industria y Comercio</v>
          </cell>
          <cell r="B207">
            <v>6200000</v>
          </cell>
        </row>
        <row r="208">
          <cell r="A208" t="str">
            <v>Duplicados de Patentes</v>
          </cell>
          <cell r="B208">
            <v>200</v>
          </cell>
        </row>
        <row r="209">
          <cell r="A209" t="str">
            <v>Pago de Peajes</v>
          </cell>
          <cell r="B209">
            <v>2700000</v>
          </cell>
        </row>
        <row r="210">
          <cell r="A210" t="str">
            <v>Impuestos sobre la Tramitación de Documentos</v>
          </cell>
          <cell r="B210">
            <v>8800000</v>
          </cell>
        </row>
        <row r="211">
          <cell r="A211" t="str">
            <v>Impuestos sobre Ventas Condicionales de Muebles</v>
          </cell>
          <cell r="B211">
            <v>1500000</v>
          </cell>
        </row>
        <row r="212">
          <cell r="A212" t="str">
            <v>Misceláneos Varias Leyes</v>
          </cell>
          <cell r="B212">
            <v>784100</v>
          </cell>
        </row>
        <row r="213">
          <cell r="A213" t="str">
            <v/>
          </cell>
          <cell r="B213">
            <v>0</v>
          </cell>
        </row>
        <row r="215">
          <cell r="A215" t="str">
            <v>Tasas</v>
          </cell>
          <cell r="B215">
            <v>16246000</v>
          </cell>
        </row>
        <row r="217">
          <cell r="A217" t="str">
            <v>Tasas de Comunicaciones</v>
          </cell>
          <cell r="B217">
            <v>2086400</v>
          </cell>
        </row>
        <row r="218">
          <cell r="A218" t="str">
            <v>Sellos de Correos</v>
          </cell>
          <cell r="B218">
            <v>840000</v>
          </cell>
        </row>
        <row r="219">
          <cell r="A219" t="str">
            <v>Entrega y Almacenaje de Encomiendas Postales</v>
          </cell>
          <cell r="B219">
            <v>6900</v>
          </cell>
        </row>
        <row r="220">
          <cell r="A220" t="str">
            <v>Sellos Postales Aéreos al Exterior</v>
          </cell>
          <cell r="B220">
            <v>700000</v>
          </cell>
        </row>
        <row r="221">
          <cell r="A221" t="str">
            <v>Intercambio de Bultos Postales</v>
          </cell>
          <cell r="B221">
            <v>66700</v>
          </cell>
        </row>
        <row r="222">
          <cell r="A222" t="str">
            <v>Apartado de Correos</v>
          </cell>
          <cell r="B222">
            <v>108200</v>
          </cell>
        </row>
        <row r="223">
          <cell r="A223" t="str">
            <v>Primas sobre Valores Declarados</v>
          </cell>
          <cell r="B223">
            <v>64600</v>
          </cell>
        </row>
        <row r="224">
          <cell r="A224" t="str">
            <v>Transmisión de Mensajes Telefónicos, Telegráficos y RadioTelegráficos</v>
          </cell>
          <cell r="B224">
            <v>300000</v>
          </cell>
        </row>
        <row r="225">
          <cell r="A225" t="str">
            <v>Transmisión de Mensajes Telefónicos, Telegráficos y RadioTelegráficos (Departamentos del Gobierno)</v>
          </cell>
          <cell r="B225">
            <v>0</v>
          </cell>
        </row>
        <row r="227">
          <cell r="A227" t="str">
            <v>Tasas Portuarías</v>
          </cell>
          <cell r="B227">
            <v>461400</v>
          </cell>
        </row>
        <row r="228">
          <cell r="A228" t="str">
            <v>Derechos de Puertos-Importación</v>
          </cell>
          <cell r="B228">
            <v>40200</v>
          </cell>
        </row>
        <row r="229">
          <cell r="A229" t="str">
            <v>Derechos de Puertos-Exportación</v>
          </cell>
          <cell r="B229">
            <v>198800</v>
          </cell>
        </row>
        <row r="230">
          <cell r="A230" t="str">
            <v>Arrimo y Manejo de Carga</v>
          </cell>
          <cell r="B230">
            <v>117100</v>
          </cell>
        </row>
        <row r="231">
          <cell r="A231" t="str">
            <v>Carga, Servicio de Muelle y Almacenamiento</v>
          </cell>
          <cell r="B231">
            <v>105300</v>
          </cell>
        </row>
        <row r="233">
          <cell r="A233" t="str">
            <v>Tasas de Marcas y Patentes</v>
          </cell>
          <cell r="B233">
            <v>118100</v>
          </cell>
        </row>
        <row r="234">
          <cell r="A234" t="str">
            <v>Marcas de Fábrica</v>
          </cell>
          <cell r="B234">
            <v>78400</v>
          </cell>
        </row>
        <row r="235">
          <cell r="A235" t="str">
            <v>Patentes de Invención</v>
          </cell>
          <cell r="B235">
            <v>2300</v>
          </cell>
        </row>
        <row r="236">
          <cell r="A236" t="str">
            <v>Registro de Patentizados</v>
          </cell>
          <cell r="B236">
            <v>37400</v>
          </cell>
        </row>
        <row r="238">
          <cell r="A238" t="str">
            <v>Tasas Judiciales</v>
          </cell>
          <cell r="B238">
            <v>354700</v>
          </cell>
        </row>
        <row r="239">
          <cell r="A239" t="str">
            <v>Servicios Judiciales</v>
          </cell>
          <cell r="B239">
            <v>56700</v>
          </cell>
        </row>
        <row r="240">
          <cell r="A240" t="str">
            <v>Tasas Adicionales sobre Actos Expedidos por el Poder Judicial</v>
          </cell>
          <cell r="B240">
            <v>298000</v>
          </cell>
        </row>
        <row r="242">
          <cell r="A242" t="str">
            <v>Licencias y Permisos Varios</v>
          </cell>
          <cell r="B242">
            <v>2983000</v>
          </cell>
        </row>
        <row r="243">
          <cell r="A243" t="str">
            <v>Permisos para Ventas de Medicina</v>
          </cell>
          <cell r="B243">
            <v>2400</v>
          </cell>
        </row>
        <row r="244">
          <cell r="A244" t="str">
            <v>Permisos para Importar, Adquirir y Vender Materiales Explosivos</v>
          </cell>
          <cell r="B244">
            <v>3400</v>
          </cell>
        </row>
        <row r="245">
          <cell r="A245" t="str">
            <v>Licencias para Portar Armas de Fuego</v>
          </cell>
          <cell r="B245">
            <v>1700000</v>
          </cell>
        </row>
        <row r="246">
          <cell r="A246" t="str">
            <v>Tasa Adicional para Portar Armas de Fuego</v>
          </cell>
          <cell r="B246">
            <v>241400</v>
          </cell>
        </row>
        <row r="247">
          <cell r="A247" t="str">
            <v>Permisos para Instalación de Laboratorios Industriales y Farmaceúticos</v>
          </cell>
          <cell r="B247">
            <v>0</v>
          </cell>
        </row>
        <row r="248">
          <cell r="A248" t="str">
            <v>Permisos para Ventas Acumulativas</v>
          </cell>
          <cell r="B248">
            <v>0</v>
          </cell>
        </row>
        <row r="249">
          <cell r="A249" t="str">
            <v>Licencias para Manejar Vehículos de Motor</v>
          </cell>
          <cell r="B249">
            <v>330000</v>
          </cell>
        </row>
        <row r="250">
          <cell r="A250" t="str">
            <v>Certificado de Registro de Profesionales y Oficios Médicos</v>
          </cell>
          <cell r="B250">
            <v>0</v>
          </cell>
        </row>
        <row r="251">
          <cell r="A251" t="str">
            <v xml:space="preserve">Derechos de Aprendizaje y Otros-Aviación Civil </v>
          </cell>
          <cell r="B251">
            <v>705800</v>
          </cell>
        </row>
        <row r="252">
          <cell r="A252" t="str">
            <v>Registro Fórmula de Alimentos para Animales</v>
          </cell>
          <cell r="B252">
            <v>0</v>
          </cell>
        </row>
        <row r="254">
          <cell r="A254" t="str">
            <v>Otras Tasas</v>
          </cell>
          <cell r="B254">
            <v>10242400</v>
          </cell>
        </row>
        <row r="255">
          <cell r="A255" t="str">
            <v>Certificados de Inscripción para Venta de Drogas</v>
          </cell>
          <cell r="B255">
            <v>4200</v>
          </cell>
        </row>
        <row r="256">
          <cell r="A256" t="str">
            <v>Sellos para Certificados de Salud</v>
          </cell>
          <cell r="B256">
            <v>59500</v>
          </cell>
        </row>
        <row r="257">
          <cell r="A257" t="str">
            <v>Tasas sobre Inmigración</v>
          </cell>
          <cell r="B257">
            <v>600000</v>
          </cell>
        </row>
        <row r="258">
          <cell r="A258" t="str">
            <v>Recargo Tasas sobre Inmigración</v>
          </cell>
          <cell r="B258">
            <v>35000</v>
          </cell>
        </row>
        <row r="259">
          <cell r="A259" t="str">
            <v>Tarjetas de Turismo (Visas)</v>
          </cell>
          <cell r="B259">
            <v>1300000</v>
          </cell>
        </row>
        <row r="260">
          <cell r="A260" t="str">
            <v>Naturalización de Extranjeros</v>
          </cell>
          <cell r="B260">
            <v>6800</v>
          </cell>
        </row>
        <row r="261">
          <cell r="A261" t="str">
            <v>Cédula Personal de Identidad</v>
          </cell>
          <cell r="B261">
            <v>1200000</v>
          </cell>
        </row>
        <row r="262">
          <cell r="A262" t="str">
            <v>Recargo Cédula Personal de Identidad</v>
          </cell>
          <cell r="B262">
            <v>300000</v>
          </cell>
        </row>
        <row r="263">
          <cell r="A263" t="str">
            <v>Tasas para Expedición, Renovación de Pasaportes</v>
          </cell>
          <cell r="B263">
            <v>3500000</v>
          </cell>
        </row>
        <row r="264">
          <cell r="A264" t="str">
            <v>Derechos Consulares</v>
          </cell>
          <cell r="B264">
            <v>562600</v>
          </cell>
        </row>
        <row r="265">
          <cell r="A265" t="str">
            <v>Venta de Formularios y Facturas Consulares</v>
          </cell>
          <cell r="B265">
            <v>405000</v>
          </cell>
        </row>
        <row r="266">
          <cell r="A266" t="str">
            <v>Venta de Sellos para Documentos Consulares</v>
          </cell>
          <cell r="B266">
            <v>700000</v>
          </cell>
        </row>
        <row r="267">
          <cell r="A267" t="str">
            <v>Tasas por Concepto de Mensuras Catastrales</v>
          </cell>
          <cell r="B267">
            <v>51900</v>
          </cell>
        </row>
        <row r="268">
          <cell r="A268" t="str">
            <v>Análisis de Productos Farmaceúticos y Alimenticios</v>
          </cell>
          <cell r="B268">
            <v>5400</v>
          </cell>
        </row>
        <row r="269">
          <cell r="A269" t="str">
            <v>Servicios de Laboratorios-Secretaría de Obras Públicas</v>
          </cell>
          <cell r="B269">
            <v>5100</v>
          </cell>
        </row>
        <row r="270">
          <cell r="A270" t="str">
            <v>Venta de Formularios (Incluye Certificados Médicos)</v>
          </cell>
          <cell r="B270">
            <v>750000</v>
          </cell>
        </row>
        <row r="271">
          <cell r="A271" t="str">
            <v>Venta de Sellos Pro-Parques</v>
          </cell>
          <cell r="B271">
            <v>756900</v>
          </cell>
        </row>
        <row r="272">
          <cell r="A272" t="str">
            <v/>
          </cell>
          <cell r="B272">
            <v>0</v>
          </cell>
        </row>
        <row r="274">
          <cell r="A274" t="str">
            <v>Ingresos No Tributarios</v>
          </cell>
          <cell r="B274">
            <v>104459844</v>
          </cell>
        </row>
        <row r="276">
          <cell r="A276" t="str">
            <v>Venta de Servicios del Estado</v>
          </cell>
          <cell r="B276">
            <v>9780295</v>
          </cell>
        </row>
        <row r="277">
          <cell r="A277" t="str">
            <v>Venta de Boletos Tren de Paseo de los Indios</v>
          </cell>
          <cell r="B277">
            <v>895</v>
          </cell>
        </row>
        <row r="278">
          <cell r="A278" t="str">
            <v>Ingresos por Contratos y Concesiones de Exploración de Yacimientos Mineros</v>
          </cell>
          <cell r="B278">
            <v>100000</v>
          </cell>
        </row>
        <row r="279">
          <cell r="A279" t="str">
            <v>Comisiones por Garantía de Préstamo Concedidos a la Falconbridge Dominicana</v>
          </cell>
          <cell r="B279">
            <v>111800</v>
          </cell>
        </row>
        <row r="280">
          <cell r="A280" t="str">
            <v>Visitas al Museo de la Casa del Tostado y Alcazar de Colón</v>
          </cell>
          <cell r="B280">
            <v>3500</v>
          </cell>
        </row>
        <row r="281">
          <cell r="A281" t="str">
            <v>Ingresos por Servicios Privados en Hospitales del Estado</v>
          </cell>
          <cell r="B281">
            <v>900</v>
          </cell>
        </row>
        <row r="282">
          <cell r="A282" t="str">
            <v>Ingresos por Permisos para Visitar Buques</v>
          </cell>
          <cell r="B282">
            <v>300</v>
          </cell>
        </row>
        <row r="283">
          <cell r="A283" t="str">
            <v>Inserción en Gaceta Oficial de Documentos y Avisos</v>
          </cell>
          <cell r="B283">
            <v>13600</v>
          </cell>
        </row>
        <row r="284">
          <cell r="A284" t="str">
            <v>Arrendamiento de Bienes Inmuebles</v>
          </cell>
          <cell r="B284">
            <v>278800</v>
          </cell>
        </row>
        <row r="285">
          <cell r="A285" t="str">
            <v>Ingresos por Arrendamiento de Propiedades Confiscadas</v>
          </cell>
          <cell r="B285">
            <v>0</v>
          </cell>
        </row>
        <row r="286">
          <cell r="A286" t="str">
            <v>Venta de Servicios Técnicos</v>
          </cell>
          <cell r="B286">
            <v>0</v>
          </cell>
        </row>
        <row r="287">
          <cell r="A287" t="str">
            <v>Inserción en Revista de Industria y Comercio</v>
          </cell>
          <cell r="B287">
            <v>41000</v>
          </cell>
        </row>
        <row r="288">
          <cell r="A288" t="str">
            <v>Contribución sobre Contrato Zona Franca la Romana</v>
          </cell>
          <cell r="B288">
            <v>27500</v>
          </cell>
        </row>
        <row r="289">
          <cell r="A289" t="str">
            <v>50% Exportación Yacimientos Mineros</v>
          </cell>
          <cell r="B289">
            <v>170000</v>
          </cell>
        </row>
        <row r="290">
          <cell r="A290" t="str">
            <v>RD $0.25 Suministro Medicina en Hospitales del Estado</v>
          </cell>
          <cell r="B290">
            <v>20000</v>
          </cell>
        </row>
        <row r="291">
          <cell r="A291" t="str">
            <v>Venta de Boletos Funicular de Puerto Plata</v>
          </cell>
          <cell r="B291">
            <v>0</v>
          </cell>
        </row>
        <row r="292">
          <cell r="A292" t="str">
            <v>Venta de Servicios de la Secretaría de Agricultura</v>
          </cell>
          <cell r="B292">
            <v>10000</v>
          </cell>
        </row>
        <row r="293">
          <cell r="A293" t="str">
            <v>Venta de Boletos Minitrenes la Caleta</v>
          </cell>
          <cell r="B293">
            <v>0</v>
          </cell>
        </row>
        <row r="294">
          <cell r="A294" t="str">
            <v>Venta de Pasajes Minibuses Transporte Colectivo</v>
          </cell>
          <cell r="B294">
            <v>9000000</v>
          </cell>
        </row>
        <row r="295">
          <cell r="A295" t="str">
            <v>Alquiler Parqueo la Atarazana</v>
          </cell>
          <cell r="B295">
            <v>2000</v>
          </cell>
        </row>
        <row r="296">
          <cell r="A296" t="str">
            <v>Consejo Nacional de Educación Superior-CETEC</v>
          </cell>
          <cell r="B296">
            <v>0</v>
          </cell>
        </row>
        <row r="297">
          <cell r="A297" t="str">
            <v>Remolque Buques en Distancias Comandancia</v>
          </cell>
          <cell r="B297">
            <v>0</v>
          </cell>
        </row>
        <row r="298">
          <cell r="A298" t="str">
            <v>Expedición Carnet Agente Marino</v>
          </cell>
          <cell r="B298">
            <v>0</v>
          </cell>
        </row>
        <row r="299">
          <cell r="A299" t="str">
            <v xml:space="preserve">Venta Servicios Aéreos Fuerzas Armadas </v>
          </cell>
          <cell r="B299">
            <v>0</v>
          </cell>
        </row>
        <row r="301">
          <cell r="A301" t="str">
            <v>Venta de Mercancías del Estado</v>
          </cell>
          <cell r="B301">
            <v>136890</v>
          </cell>
        </row>
        <row r="302">
          <cell r="A302" t="str">
            <v>Venta de la Gaceta Oficial</v>
          </cell>
          <cell r="B302">
            <v>8500</v>
          </cell>
        </row>
        <row r="303">
          <cell r="A303" t="str">
            <v>Venta de las Publicaciones Oficiales</v>
          </cell>
          <cell r="B303">
            <v>8400</v>
          </cell>
        </row>
        <row r="304">
          <cell r="A304" t="str">
            <v>Ventas en la Moneda (Pública Subasta)</v>
          </cell>
          <cell r="B304">
            <v>20200</v>
          </cell>
        </row>
        <row r="305">
          <cell r="A305" t="str">
            <v>Venta de Productos Finca Ansonia-Azua</v>
          </cell>
          <cell r="B305">
            <v>0</v>
          </cell>
        </row>
        <row r="306">
          <cell r="A306" t="str">
            <v>Venta de Productos Finca Vicente Noble</v>
          </cell>
          <cell r="B306">
            <v>0</v>
          </cell>
        </row>
        <row r="307">
          <cell r="A307" t="str">
            <v>Venta de Productos Proyecto Manzanillo</v>
          </cell>
          <cell r="B307">
            <v>0</v>
          </cell>
        </row>
        <row r="308">
          <cell r="A308" t="str">
            <v>Venta de Tomates Proyecto Manzanillo</v>
          </cell>
          <cell r="B308">
            <v>0</v>
          </cell>
        </row>
        <row r="309">
          <cell r="A309" t="str">
            <v>Venta de Semillas y Servicios Técnicos de la Secretaría de Agricultura</v>
          </cell>
          <cell r="B309">
            <v>0</v>
          </cell>
        </row>
        <row r="310">
          <cell r="A310" t="str">
            <v>Venta de Chatarra</v>
          </cell>
          <cell r="B310">
            <v>99790</v>
          </cell>
        </row>
        <row r="311">
          <cell r="A311" t="str">
            <v>Venta de Productos Cosechados en Batey Ginebra-Puerto Plata</v>
          </cell>
          <cell r="B311">
            <v>0</v>
          </cell>
        </row>
        <row r="312">
          <cell r="A312" t="str">
            <v>Venta de Productos Cosechados en Batey Banegas-la Canela</v>
          </cell>
          <cell r="B312">
            <v>0</v>
          </cell>
        </row>
        <row r="313">
          <cell r="A313" t="str">
            <v>Venta de Propiedad Moniliar del Estado-Inservible-</v>
          </cell>
          <cell r="B313">
            <v>0</v>
          </cell>
        </row>
        <row r="314">
          <cell r="A314" t="str">
            <v>Venta Algodón Oro y Sorgo</v>
          </cell>
          <cell r="B314">
            <v>0</v>
          </cell>
        </row>
        <row r="315">
          <cell r="A315" t="str">
            <v>Venta de Madera por la Dirección General de Foresta</v>
          </cell>
          <cell r="B315">
            <v>0</v>
          </cell>
        </row>
        <row r="316">
          <cell r="A316" t="str">
            <v>Venta de Sacos (Programa Rahabilitación Café)</v>
          </cell>
          <cell r="B316">
            <v>0</v>
          </cell>
        </row>
        <row r="317">
          <cell r="A317" t="str">
            <v>Venta de Ejemplares de Planos de la Ciudad de Santo Domingo</v>
          </cell>
          <cell r="B317">
            <v>0</v>
          </cell>
        </row>
        <row r="318">
          <cell r="A318" t="str">
            <v xml:space="preserve">Ventas Plásticos Protectores de Cédula </v>
          </cell>
          <cell r="B318">
            <v>0</v>
          </cell>
        </row>
        <row r="319">
          <cell r="A319" t="str">
            <v>Venta Medicamento de Promese</v>
          </cell>
          <cell r="B319">
            <v>0</v>
          </cell>
        </row>
        <row r="320">
          <cell r="A320" t="str">
            <v>40% Producción de Cemento</v>
          </cell>
          <cell r="B320">
            <v>0</v>
          </cell>
        </row>
        <row r="322">
          <cell r="A322" t="str">
            <v>Transferencias Ordinarias</v>
          </cell>
          <cell r="B322">
            <v>89229059</v>
          </cell>
        </row>
        <row r="323">
          <cell r="A323" t="str">
            <v>Transferencias de la Lotería Nacional (Utilidades)</v>
          </cell>
          <cell r="B323">
            <v>20000000</v>
          </cell>
        </row>
        <row r="324">
          <cell r="A324" t="str">
            <v>Transferencias de la Lotería Nacional (Construcción Casas por Sorteos)</v>
          </cell>
          <cell r="B324">
            <v>0</v>
          </cell>
        </row>
        <row r="325">
          <cell r="A325" t="str">
            <v>Transferencias del CEA (60% de los Beneficios)</v>
          </cell>
          <cell r="B325">
            <v>0</v>
          </cell>
        </row>
        <row r="326">
          <cell r="A326" t="str">
            <v>Transferencias de la Rosario Dominicana, 50% de los Beneficios</v>
          </cell>
          <cell r="B326">
            <v>17477554</v>
          </cell>
        </row>
        <row r="327">
          <cell r="A327" t="str">
            <v>Transferencias de los Molinos Dominicanos</v>
          </cell>
          <cell r="B327">
            <v>0</v>
          </cell>
        </row>
        <row r="328">
          <cell r="A328" t="str">
            <v>Transferencias del Banco de Reservas</v>
          </cell>
          <cell r="B328">
            <v>2000000</v>
          </cell>
        </row>
        <row r="329">
          <cell r="A329" t="str">
            <v>Aportes de la Rosario Dominicana Según Contrato D/F 15-2-79</v>
          </cell>
          <cell r="B329">
            <v>44372323</v>
          </cell>
        </row>
        <row r="330">
          <cell r="A330" t="str">
            <v>Aporte de los Talleres Cima, C. por A. (Dividendos)</v>
          </cell>
          <cell r="B330">
            <v>0</v>
          </cell>
        </row>
        <row r="331">
          <cell r="A331" t="str">
            <v>Contribución de la Rosario a la Provincia de Sánchez Ramírez</v>
          </cell>
          <cell r="B331">
            <v>1533208</v>
          </cell>
        </row>
        <row r="332">
          <cell r="A332" t="str">
            <v>Aporte de Fomento Industrial, Mercantil y Agrícola, C. por A. (Dividendos)</v>
          </cell>
          <cell r="B332">
            <v>7300</v>
          </cell>
        </row>
        <row r="333">
          <cell r="A333" t="str">
            <v>Contribución Rosario Dominicana sobre Contrato del 15-2-79 Artículo 3ro</v>
          </cell>
          <cell r="B333">
            <v>3059774</v>
          </cell>
        </row>
        <row r="334">
          <cell r="A334" t="str">
            <v>Aportes de Frutas Dominicanas sobre Contrato del 5-7-79, Artículo 4to</v>
          </cell>
          <cell r="B334">
            <v>11500</v>
          </cell>
        </row>
        <row r="335">
          <cell r="A335" t="str">
            <v>Aportes de la Refinería Dominicana de Petróleo (Utilidades)</v>
          </cell>
          <cell r="B335">
            <v>750000</v>
          </cell>
        </row>
        <row r="336">
          <cell r="A336" t="str">
            <v>Aporte de la Alcoa Exploration Company, para la Provincia Pedernales</v>
          </cell>
          <cell r="B336">
            <v>17400</v>
          </cell>
        </row>
        <row r="337">
          <cell r="A337" t="str">
            <v>Aporte de Banco Nacional de la Vivienda (Dividendos)</v>
          </cell>
          <cell r="B337">
            <v>0</v>
          </cell>
        </row>
        <row r="338">
          <cell r="A338" t="str">
            <v>Aporte de las Salas de Juego de Bingo</v>
          </cell>
          <cell r="B338">
            <v>0</v>
          </cell>
        </row>
        <row r="339">
          <cell r="A339" t="str">
            <v>Contribución de Ideal Dominicana S.A</v>
          </cell>
          <cell r="B339">
            <v>0</v>
          </cell>
        </row>
        <row r="340">
          <cell r="A340" t="str">
            <v>Aporte de Hipódromo de Caballitos</v>
          </cell>
          <cell r="B340">
            <v>0</v>
          </cell>
        </row>
        <row r="341">
          <cell r="A341" t="str">
            <v>Contribución Zonas Francas Industriales</v>
          </cell>
          <cell r="B341">
            <v>0</v>
          </cell>
        </row>
        <row r="342">
          <cell r="A342" t="str">
            <v>Aporte de las Exportaciones de Azúcares y Minerales</v>
          </cell>
          <cell r="B342">
            <v>0</v>
          </cell>
        </row>
        <row r="343">
          <cell r="A343" t="str">
            <v>Aportes Falcombridge</v>
          </cell>
          <cell r="B343">
            <v>0</v>
          </cell>
        </row>
        <row r="345">
          <cell r="A345" t="str">
            <v>Otros Ingresos No Tributarios</v>
          </cell>
          <cell r="B345">
            <v>5313600</v>
          </cell>
        </row>
        <row r="347">
          <cell r="A347" t="str">
            <v>Recargos de Impuestos, por Mora</v>
          </cell>
          <cell r="B347">
            <v>3687200</v>
          </cell>
        </row>
        <row r="348">
          <cell r="A348" t="str">
            <v>Recargo por Mora Impuesto sobre la Renta</v>
          </cell>
          <cell r="B348">
            <v>2800000</v>
          </cell>
        </row>
        <row r="349">
          <cell r="A349" t="str">
            <v>Recargo por Mora Impuesto a la Renta Global Imponible</v>
          </cell>
          <cell r="B349">
            <v>450000</v>
          </cell>
        </row>
        <row r="350">
          <cell r="A350" t="str">
            <v>Recargo por Mora sobre el Impuesto a las Ganancias de Capital</v>
          </cell>
          <cell r="B350">
            <v>0</v>
          </cell>
        </row>
        <row r="351">
          <cell r="A351" t="str">
            <v>Recargo por Mora Inscripción en el Registro de Tierras</v>
          </cell>
          <cell r="B351">
            <v>31500</v>
          </cell>
        </row>
        <row r="352">
          <cell r="A352" t="str">
            <v>Recargo por Mora Impuesto sobre Operaciones Inmobiliarias</v>
          </cell>
          <cell r="B352">
            <v>1000</v>
          </cell>
        </row>
        <row r="353">
          <cell r="A353" t="str">
            <v>Recargo por Mora sobre las Sucesiones y Donaciones</v>
          </cell>
          <cell r="B353">
            <v>50000</v>
          </cell>
        </row>
        <row r="354">
          <cell r="A354" t="str">
            <v>Recargo por Mora a la Venta de Madera Beneficiada</v>
          </cell>
          <cell r="B354">
            <v>0</v>
          </cell>
        </row>
        <row r="355">
          <cell r="A355" t="str">
            <v>Recargo por Mora Impuesto a las Ventas Condicionales de Muebles</v>
          </cell>
          <cell r="B355">
            <v>500</v>
          </cell>
        </row>
        <row r="356">
          <cell r="A356" t="str">
            <v>Recargo por Mora Impuesto sobre Pasajes al Exterior</v>
          </cell>
          <cell r="B356">
            <v>54200</v>
          </cell>
        </row>
        <row r="357">
          <cell r="A357" t="str">
            <v>Recargo por Mora Pago de Patentes Industriales y Comerciales</v>
          </cell>
          <cell r="B357">
            <v>300000</v>
          </cell>
        </row>
        <row r="358">
          <cell r="A358" t="str">
            <v>Recargo por Mora ITBIS Ley 74</v>
          </cell>
          <cell r="B358">
            <v>0</v>
          </cell>
        </row>
        <row r="359">
          <cell r="A359" t="str">
            <v>Recargo por Mora Vivienda Suntuaria</v>
          </cell>
          <cell r="B359">
            <v>0</v>
          </cell>
        </row>
        <row r="361">
          <cell r="A361" t="str">
            <v>Multas por Infracciones</v>
          </cell>
          <cell r="B361">
            <v>1626400</v>
          </cell>
        </row>
        <row r="362">
          <cell r="A362" t="str">
            <v>Multas Tribunales</v>
          </cell>
          <cell r="B362">
            <v>100000</v>
          </cell>
        </row>
        <row r="363">
          <cell r="A363" t="str">
            <v>Multas Carreteras</v>
          </cell>
          <cell r="B363">
            <v>400000</v>
          </cell>
        </row>
        <row r="364">
          <cell r="A364" t="str">
            <v>Multas Patentes</v>
          </cell>
          <cell r="B364">
            <v>2600</v>
          </cell>
        </row>
        <row r="365">
          <cell r="A365" t="str">
            <v>Multas Salud Pública</v>
          </cell>
          <cell r="B365">
            <v>0</v>
          </cell>
        </row>
        <row r="366">
          <cell r="A366" t="str">
            <v>Multas Seguro Social y Contrato de Trabajo</v>
          </cell>
          <cell r="B366">
            <v>10000</v>
          </cell>
        </row>
        <row r="367">
          <cell r="A367" t="str">
            <v>Multas Ley Forestal</v>
          </cell>
          <cell r="B367">
            <v>61100</v>
          </cell>
        </row>
        <row r="368">
          <cell r="A368" t="str">
            <v>Multas Violación Ley Aviación Civil</v>
          </cell>
          <cell r="B368">
            <v>0</v>
          </cell>
        </row>
        <row r="369">
          <cell r="A369" t="str">
            <v>Multas Diversas</v>
          </cell>
          <cell r="B369">
            <v>802700</v>
          </cell>
        </row>
        <row r="370">
          <cell r="A370" t="str">
            <v>Multas Violación Ley sobre Drogas Narcóticas</v>
          </cell>
          <cell r="B370">
            <v>250000</v>
          </cell>
        </row>
        <row r="371">
          <cell r="A371" t="str">
            <v>Multas -ITBIS Ley 74</v>
          </cell>
          <cell r="B371">
            <v>0</v>
          </cell>
        </row>
        <row r="372">
          <cell r="A372" t="str">
            <v>10% Fondo Especial Ley 250</v>
          </cell>
          <cell r="B372">
            <v>0</v>
          </cell>
        </row>
        <row r="373">
          <cell r="A373" t="str">
            <v xml:space="preserve">Multas Aplicadas a la Banco por Deficiencia Encaje Legal </v>
          </cell>
          <cell r="B373">
            <v>0</v>
          </cell>
        </row>
        <row r="374">
          <cell r="A374" t="str">
            <v/>
          </cell>
          <cell r="B374">
            <v>0</v>
          </cell>
        </row>
        <row r="376">
          <cell r="A376" t="str">
            <v>Ingresos Extraordinarios</v>
          </cell>
          <cell r="B376">
            <v>221736000</v>
          </cell>
        </row>
        <row r="378">
          <cell r="A378" t="str">
            <v>Recursos Internos</v>
          </cell>
          <cell r="B378">
            <v>10000000</v>
          </cell>
        </row>
        <row r="380">
          <cell r="A380" t="str">
            <v>Recursos Externos</v>
          </cell>
          <cell r="B380">
            <v>203450000</v>
          </cell>
        </row>
        <row r="381">
          <cell r="A381" t="str">
            <v>Certificado del Tesorero Nacional, Serie 1975-A</v>
          </cell>
          <cell r="B381">
            <v>0</v>
          </cell>
        </row>
        <row r="382">
          <cell r="A382" t="str">
            <v>Préstamo No.Aid-517-U-028</v>
          </cell>
          <cell r="B382">
            <v>0</v>
          </cell>
        </row>
        <row r="383">
          <cell r="A383" t="str">
            <v>Préstamo No.Aid-517-U-029</v>
          </cell>
          <cell r="B383">
            <v>0</v>
          </cell>
        </row>
        <row r="384">
          <cell r="A384" t="str">
            <v>Préstamo No.Aid-517-U-028</v>
          </cell>
          <cell r="B384">
            <v>0</v>
          </cell>
        </row>
        <row r="385">
          <cell r="A385" t="str">
            <v>Construcción Presa de Sabaneta</v>
          </cell>
          <cell r="B385">
            <v>0</v>
          </cell>
        </row>
        <row r="386">
          <cell r="A386" t="str">
            <v>Préstamo No.Bm-1325-T-Do</v>
          </cell>
          <cell r="B386">
            <v>0</v>
          </cell>
        </row>
        <row r="387">
          <cell r="A387" t="str">
            <v>Préstamo No.Bm-1442-Do</v>
          </cell>
          <cell r="B387">
            <v>0</v>
          </cell>
        </row>
        <row r="388">
          <cell r="A388" t="str">
            <v>Préstamo No.Bi-431-Sf-Dr</v>
          </cell>
          <cell r="B388">
            <v>8000000</v>
          </cell>
        </row>
        <row r="389">
          <cell r="A389" t="str">
            <v>Préstamo No.Bi-541-Sf-Dr</v>
          </cell>
          <cell r="B389">
            <v>0</v>
          </cell>
        </row>
        <row r="390">
          <cell r="A390" t="str">
            <v>Mejoramiento y Amoliación del Puerto de Haina</v>
          </cell>
          <cell r="B390">
            <v>0</v>
          </cell>
        </row>
        <row r="391">
          <cell r="A391" t="str">
            <v>Préstamo No.Aid-517-V-031</v>
          </cell>
          <cell r="B391">
            <v>0</v>
          </cell>
        </row>
        <row r="392">
          <cell r="A392" t="str">
            <v>Préstamo No.Aid-517-V-032</v>
          </cell>
          <cell r="B392">
            <v>1000000</v>
          </cell>
        </row>
        <row r="393">
          <cell r="A393" t="str">
            <v>Préstamo No.26-Vf/Dr</v>
          </cell>
          <cell r="B393">
            <v>0</v>
          </cell>
        </row>
        <row r="394">
          <cell r="A394" t="str">
            <v>Préstamo No.Aid-517-T-033</v>
          </cell>
          <cell r="B394">
            <v>500000</v>
          </cell>
        </row>
        <row r="395">
          <cell r="A395" t="str">
            <v>Préstamo No.Bi-566-Sf-Dr</v>
          </cell>
          <cell r="B395">
            <v>750000</v>
          </cell>
        </row>
        <row r="396">
          <cell r="A396" t="str">
            <v>Préstamo No.Bi-1688-Atn-Sf-Dr</v>
          </cell>
          <cell r="B396">
            <v>0</v>
          </cell>
        </row>
        <row r="397">
          <cell r="A397" t="str">
            <v>Préstamo No.Bi-382-Sf-Dr</v>
          </cell>
          <cell r="B397">
            <v>0</v>
          </cell>
        </row>
        <row r="398">
          <cell r="A398" t="str">
            <v>Préstamo No.Bi-570-Sf-Dr</v>
          </cell>
          <cell r="B398">
            <v>5000000</v>
          </cell>
        </row>
        <row r="399">
          <cell r="A399" t="str">
            <v>Préstamo No.Bi-358-Sf-Dr</v>
          </cell>
          <cell r="B399">
            <v>0</v>
          </cell>
        </row>
        <row r="400">
          <cell r="A400" t="str">
            <v>Préstamo No.Bi-352-Sf-Dr</v>
          </cell>
          <cell r="B400">
            <v>0</v>
          </cell>
        </row>
        <row r="401">
          <cell r="A401" t="str">
            <v>Préstamo No.Bm-235-Do</v>
          </cell>
          <cell r="B401">
            <v>0</v>
          </cell>
        </row>
        <row r="402">
          <cell r="A402" t="str">
            <v>Préstamo No.Bm-352-Do</v>
          </cell>
          <cell r="B402">
            <v>0</v>
          </cell>
        </row>
        <row r="403">
          <cell r="A403" t="str">
            <v>Préstamo No.Bm-1655-Do</v>
          </cell>
          <cell r="B403">
            <v>7000000</v>
          </cell>
        </row>
        <row r="404">
          <cell r="A404" t="str">
            <v>Préstamo No.Ccc/Pl-480</v>
          </cell>
          <cell r="B404">
            <v>27000000</v>
          </cell>
        </row>
        <row r="405">
          <cell r="A405" t="str">
            <v>Préstamo No.Ccc/Pl-480</v>
          </cell>
          <cell r="B405">
            <v>0</v>
          </cell>
        </row>
        <row r="406">
          <cell r="A406" t="str">
            <v>Préstamo No.69-P-Opep</v>
          </cell>
          <cell r="B406">
            <v>0</v>
          </cell>
        </row>
        <row r="407">
          <cell r="A407" t="str">
            <v>Préstamo No.Bi-408-Sf/Dr</v>
          </cell>
          <cell r="B407">
            <v>0</v>
          </cell>
        </row>
        <row r="408">
          <cell r="A408" t="str">
            <v>Préstamo No.Bi-21-Cd-Dr</v>
          </cell>
          <cell r="B408">
            <v>0</v>
          </cell>
        </row>
        <row r="409">
          <cell r="A409" t="str">
            <v>Préstamo No.Bi-591-Sf/Dr</v>
          </cell>
          <cell r="B409">
            <v>0</v>
          </cell>
        </row>
        <row r="410">
          <cell r="A410" t="str">
            <v>Préstamo No.Aid-517-U-030</v>
          </cell>
          <cell r="B410">
            <v>2000000</v>
          </cell>
        </row>
        <row r="411">
          <cell r="A411" t="str">
            <v>Préstamo No.Bi-585-Sf-Dr</v>
          </cell>
          <cell r="B411">
            <v>5000000</v>
          </cell>
        </row>
        <row r="412">
          <cell r="A412" t="str">
            <v>Préstamo No.Bi-586-Sf-Dr</v>
          </cell>
          <cell r="B412">
            <v>5500000</v>
          </cell>
        </row>
        <row r="413">
          <cell r="A413" t="str">
            <v>Préstamo No.Bi-590-Sf-Dr</v>
          </cell>
          <cell r="B413">
            <v>3000000</v>
          </cell>
        </row>
        <row r="414">
          <cell r="A414" t="str">
            <v>Préstamo No.Bm-1783-Do</v>
          </cell>
          <cell r="B414">
            <v>0</v>
          </cell>
        </row>
        <row r="415">
          <cell r="A415" t="str">
            <v>Préstamo Instituciones de Crédito Oficial de España</v>
          </cell>
          <cell r="B415">
            <v>0</v>
          </cell>
        </row>
        <row r="416">
          <cell r="A416" t="str">
            <v>Préstamo No.Bm-1783-Do y Bm 1784-Do</v>
          </cell>
          <cell r="B416">
            <v>8000000</v>
          </cell>
        </row>
        <row r="417">
          <cell r="A417" t="str">
            <v>Préstamo No.Bi/IADb-21-Cd-Dr</v>
          </cell>
          <cell r="B417">
            <v>0</v>
          </cell>
        </row>
        <row r="418">
          <cell r="A418" t="str">
            <v>Convenio de San José/Fondo de Inversión de Venezuela</v>
          </cell>
          <cell r="B418">
            <v>26600000</v>
          </cell>
        </row>
        <row r="419">
          <cell r="A419" t="str">
            <v>Convenio Dominico-Japones</v>
          </cell>
          <cell r="B419">
            <v>800000</v>
          </cell>
        </row>
        <row r="420">
          <cell r="A420" t="str">
            <v>Préstamo No.Fida-28-Do</v>
          </cell>
          <cell r="B420">
            <v>2500000</v>
          </cell>
        </row>
        <row r="421">
          <cell r="A421" t="str">
            <v>Préstamo No.Fida-28-Do</v>
          </cell>
          <cell r="B421">
            <v>400000</v>
          </cell>
        </row>
        <row r="422">
          <cell r="A422" t="str">
            <v>Préstamo No.242-P-Oped</v>
          </cell>
          <cell r="B422">
            <v>0</v>
          </cell>
        </row>
        <row r="423">
          <cell r="A423" t="str">
            <v>Préstamo No.Bi-74-Ic-Dr</v>
          </cell>
          <cell r="B423">
            <v>6650000</v>
          </cell>
        </row>
        <row r="424">
          <cell r="A424" t="str">
            <v>Préstamo Bi-391-Oc-Dr</v>
          </cell>
          <cell r="B424">
            <v>9500000</v>
          </cell>
        </row>
        <row r="425">
          <cell r="A425" t="str">
            <v>Préstamo No.Bi-627-Sf-Dr</v>
          </cell>
          <cell r="B425">
            <v>4500000</v>
          </cell>
        </row>
        <row r="426">
          <cell r="A426" t="str">
            <v>Préstamo No.Bi-646-Sf-Dr</v>
          </cell>
          <cell r="B426">
            <v>6650000</v>
          </cell>
        </row>
        <row r="427">
          <cell r="A427" t="str">
            <v>Préstamo No.Bi-647-Sf-Dr</v>
          </cell>
          <cell r="B427">
            <v>2000000</v>
          </cell>
        </row>
        <row r="428">
          <cell r="A428" t="str">
            <v>Préstamo No.Bi-645-Sf-Dr</v>
          </cell>
          <cell r="B428">
            <v>2000000</v>
          </cell>
        </row>
        <row r="429">
          <cell r="A429" t="str">
            <v>Préstamo No.Bi-680-Sf-Dr</v>
          </cell>
          <cell r="B429">
            <v>8000000</v>
          </cell>
        </row>
        <row r="430">
          <cell r="A430" t="str">
            <v>Préstamo No.Bm-1760-Do</v>
          </cell>
          <cell r="B430">
            <v>0</v>
          </cell>
        </row>
        <row r="431">
          <cell r="A431" t="str">
            <v>Préstamo No.Bm-2023-Do</v>
          </cell>
          <cell r="B431">
            <v>7000000</v>
          </cell>
        </row>
        <row r="432">
          <cell r="A432" t="str">
            <v>Préstamo No.Bm-2104-Do</v>
          </cell>
          <cell r="B432">
            <v>0</v>
          </cell>
        </row>
        <row r="433">
          <cell r="A433" t="str">
            <v>Préstamo No.Aid-517-T-037Y 517-W-038</v>
          </cell>
          <cell r="B433">
            <v>1700000</v>
          </cell>
        </row>
        <row r="434">
          <cell r="A434" t="str">
            <v>Préstamo Banco del Comercio Exterior Francés</v>
          </cell>
          <cell r="B434">
            <v>3300000</v>
          </cell>
        </row>
        <row r="435">
          <cell r="A435" t="str">
            <v>Préstamo No.Aid-517-T-035</v>
          </cell>
          <cell r="B435">
            <v>3000000</v>
          </cell>
        </row>
        <row r="436">
          <cell r="A436" t="str">
            <v>Préstamo Banco Exterior de España</v>
          </cell>
          <cell r="B436">
            <v>13500000</v>
          </cell>
        </row>
        <row r="437">
          <cell r="A437" t="str">
            <v>Préstamo No.Aid-517-K-039</v>
          </cell>
          <cell r="B437">
            <v>0</v>
          </cell>
        </row>
        <row r="438">
          <cell r="A438" t="str">
            <v>Préstamo No.Bm-2104-D0</v>
          </cell>
          <cell r="B438">
            <v>10500000</v>
          </cell>
        </row>
        <row r="439">
          <cell r="A439" t="str">
            <v>Préstamo No.Aid-679-Sf-Dr</v>
          </cell>
          <cell r="B439">
            <v>0</v>
          </cell>
        </row>
        <row r="440">
          <cell r="A440" t="str">
            <v>Préstamo No.Aid-517-T-040</v>
          </cell>
          <cell r="B440">
            <v>0</v>
          </cell>
        </row>
        <row r="441">
          <cell r="A441" t="str">
            <v>Préstamo No.Aid-517-T-042</v>
          </cell>
          <cell r="B441">
            <v>5000000</v>
          </cell>
        </row>
        <row r="442">
          <cell r="A442" t="str">
            <v>Préstamo Banco Exterior de España</v>
          </cell>
          <cell r="B442">
            <v>300000</v>
          </cell>
        </row>
        <row r="443">
          <cell r="A443" t="str">
            <v>Kfw-Dom-15.0M</v>
          </cell>
          <cell r="B443">
            <v>800000</v>
          </cell>
        </row>
        <row r="444">
          <cell r="A444" t="str">
            <v>Préstamo No.Bi-21-Cd/Dr</v>
          </cell>
          <cell r="B444">
            <v>100000</v>
          </cell>
        </row>
        <row r="445">
          <cell r="A445" t="str">
            <v>Préstamo Banco Exterior de España</v>
          </cell>
          <cell r="B445">
            <v>600000</v>
          </cell>
        </row>
        <row r="446">
          <cell r="A446" t="str">
            <v>Préstamo Dominico Japones Do-P2-Aglipo</v>
          </cell>
          <cell r="B446">
            <v>1600000</v>
          </cell>
        </row>
        <row r="447">
          <cell r="A447" t="str">
            <v>Préstamo Banco Exterior de España</v>
          </cell>
          <cell r="B447">
            <v>13700000</v>
          </cell>
        </row>
        <row r="448">
          <cell r="A448" t="str">
            <v>Préstamo No.Aid-517-L-010</v>
          </cell>
          <cell r="B448">
            <v>0</v>
          </cell>
        </row>
        <row r="449">
          <cell r="A449" t="str">
            <v>Préstamo No.Fida98-Do</v>
          </cell>
          <cell r="B449">
            <v>0</v>
          </cell>
        </row>
        <row r="450">
          <cell r="A450" t="str">
            <v>Préstamo No.Aid-517-T-043 y 517-V-044</v>
          </cell>
          <cell r="B450">
            <v>0</v>
          </cell>
        </row>
        <row r="451">
          <cell r="A451" t="str">
            <v>Préstamo No.Aid-517-T-045</v>
          </cell>
          <cell r="B451">
            <v>0</v>
          </cell>
        </row>
        <row r="452">
          <cell r="A452" t="str">
            <v>Préstamo No.Bi-737-Sf y 455-Oc-Dr</v>
          </cell>
          <cell r="B452">
            <v>0</v>
          </cell>
        </row>
        <row r="453">
          <cell r="A453" t="str">
            <v>Préstamo No.Bm-2369-Do</v>
          </cell>
          <cell r="B453">
            <v>0</v>
          </cell>
        </row>
        <row r="454">
          <cell r="A454" t="str">
            <v>Préstamo Gobierno México-República Dominicana</v>
          </cell>
          <cell r="B454">
            <v>0</v>
          </cell>
        </row>
        <row r="455">
          <cell r="A455" t="str">
            <v>Préstamo No.Bm-2690-00</v>
          </cell>
          <cell r="B455">
            <v>0</v>
          </cell>
        </row>
        <row r="456">
          <cell r="A456" t="str">
            <v>Préstamo del Gobierno de Japón</v>
          </cell>
          <cell r="B456">
            <v>0</v>
          </cell>
        </row>
        <row r="457">
          <cell r="A457" t="str">
            <v>Kreditastait Fur Wiederautbau-Kfw-</v>
          </cell>
          <cell r="B457">
            <v>0</v>
          </cell>
        </row>
        <row r="458">
          <cell r="A458" t="str">
            <v xml:space="preserve">Préstamo del Gobierno de Francia </v>
          </cell>
          <cell r="B458">
            <v>0</v>
          </cell>
        </row>
        <row r="459">
          <cell r="A459" t="str">
            <v>2949-Do-</v>
          </cell>
          <cell r="B459">
            <v>0</v>
          </cell>
        </row>
        <row r="460">
          <cell r="A460" t="str">
            <v>17-0239</v>
          </cell>
          <cell r="B460">
            <v>0</v>
          </cell>
        </row>
        <row r="461">
          <cell r="A461" t="str">
            <v>Préstamo No.Bi-172/1C-Dr</v>
          </cell>
          <cell r="B461">
            <v>0</v>
          </cell>
        </row>
        <row r="463">
          <cell r="A463" t="str">
            <v>Venta de Activos</v>
          </cell>
          <cell r="B463">
            <v>10000000</v>
          </cell>
        </row>
        <row r="464">
          <cell r="A464" t="str">
            <v>Venta de Bienes Inmuebles y Terrenos del Dominio Privado del Estado</v>
          </cell>
          <cell r="B464">
            <v>9000000</v>
          </cell>
        </row>
        <row r="465">
          <cell r="A465" t="str">
            <v>Venta de Propiedad Mobiliar del Estado</v>
          </cell>
          <cell r="B465">
            <v>1000000</v>
          </cell>
        </row>
        <row r="466">
          <cell r="A466" t="str">
            <v>Misceláneos</v>
          </cell>
          <cell r="B466">
            <v>0</v>
          </cell>
        </row>
        <row r="468">
          <cell r="A468" t="str">
            <v>Otros Recursos Internos</v>
          </cell>
          <cell r="B468">
            <v>0</v>
          </cell>
        </row>
        <row r="469">
          <cell r="A469" t="str">
            <v>Amortización e Intereses Aid/517-L018 F. 1449</v>
          </cell>
          <cell r="B469">
            <v>0</v>
          </cell>
        </row>
        <row r="470">
          <cell r="A470" t="str">
            <v>Pago Préstamo Lab. Hotel Jaragua Aid-517-2-008</v>
          </cell>
          <cell r="B470">
            <v>0</v>
          </cell>
        </row>
        <row r="471">
          <cell r="A471" t="str">
            <v>Amortización e Intreses /Préstamo Aid/517-L026 F. 1449</v>
          </cell>
          <cell r="B471">
            <v>0</v>
          </cell>
        </row>
        <row r="473">
          <cell r="A473" t="str">
            <v>Donaciones</v>
          </cell>
          <cell r="B473">
            <v>0</v>
          </cell>
        </row>
        <row r="474">
          <cell r="A474" t="str">
            <v>Donaciones Públicas y Privadas</v>
          </cell>
          <cell r="B474">
            <v>0</v>
          </cell>
        </row>
        <row r="476">
          <cell r="A476" t="str">
            <v>Aportes Extraordinarios</v>
          </cell>
          <cell r="B476">
            <v>0</v>
          </cell>
        </row>
        <row r="477">
          <cell r="A477" t="str">
            <v xml:space="preserve">Aportes Extraordinarios de Instituciones Públicas </v>
          </cell>
          <cell r="B477">
            <v>0</v>
          </cell>
        </row>
        <row r="479">
          <cell r="A479" t="str">
            <v>Donaciones</v>
          </cell>
          <cell r="B479">
            <v>8286000</v>
          </cell>
        </row>
        <row r="480">
          <cell r="A480" t="str">
            <v>Aid/517-0171/Cbi</v>
          </cell>
          <cell r="B480">
            <v>0</v>
          </cell>
        </row>
        <row r="481">
          <cell r="A481" t="str">
            <v>Convenio de Donación BID-Atn-1688-Sf--Dr</v>
          </cell>
          <cell r="B481">
            <v>250000</v>
          </cell>
        </row>
        <row r="482">
          <cell r="A482" t="str">
            <v>Convenio ONAPLAN-BID-Atn-1689-Sf--Dr</v>
          </cell>
          <cell r="B482">
            <v>0</v>
          </cell>
        </row>
        <row r="483">
          <cell r="A483" t="str">
            <v>Convenio de Donación Aid-517-0130</v>
          </cell>
          <cell r="B483">
            <v>0</v>
          </cell>
        </row>
        <row r="484">
          <cell r="A484" t="str">
            <v>Aid-517-0145-21</v>
          </cell>
          <cell r="B484">
            <v>0</v>
          </cell>
        </row>
        <row r="485">
          <cell r="A485" t="str">
            <v>Aid-517-0145-19</v>
          </cell>
          <cell r="B485">
            <v>0</v>
          </cell>
        </row>
        <row r="486">
          <cell r="A486" t="str">
            <v>Donación Canadá-Israel Ac-Di-D6</v>
          </cell>
          <cell r="B486">
            <v>0</v>
          </cell>
        </row>
        <row r="487">
          <cell r="A487" t="str">
            <v>Gobierno de Suecia</v>
          </cell>
          <cell r="B487">
            <v>0</v>
          </cell>
        </row>
        <row r="488">
          <cell r="A488" t="str">
            <v>Donación ONU Dom.-T-01-A-71-99 y Dom, -83-P04-P03</v>
          </cell>
          <cell r="B488">
            <v>0</v>
          </cell>
        </row>
        <row r="489">
          <cell r="A489" t="str">
            <v>Convenio ONAPLAN-BID-Atn-1862-Sf--Dr</v>
          </cell>
          <cell r="B489">
            <v>200000</v>
          </cell>
        </row>
        <row r="490">
          <cell r="A490" t="str">
            <v>Donación Aid/Foresta</v>
          </cell>
          <cell r="B490">
            <v>0</v>
          </cell>
        </row>
        <row r="491">
          <cell r="A491" t="str">
            <v>Donación Gobierno Aleman-Gtz/Aid</v>
          </cell>
          <cell r="B491">
            <v>0</v>
          </cell>
        </row>
        <row r="492">
          <cell r="A492" t="str">
            <v>Donación Comunidad Económica Europea -CEE/IAD-Pryn</v>
          </cell>
          <cell r="B492">
            <v>0</v>
          </cell>
        </row>
        <row r="493">
          <cell r="A493" t="str">
            <v>Convenio de Donación Organización Internacional del Azúcar-OIA-</v>
          </cell>
          <cell r="B493">
            <v>0</v>
          </cell>
        </row>
        <row r="494">
          <cell r="A494" t="str">
            <v>Donación ONU UNICEF</v>
          </cell>
          <cell r="B494">
            <v>0</v>
          </cell>
        </row>
        <row r="495">
          <cell r="A495" t="str">
            <v>Fondo Noruego de Preinversión</v>
          </cell>
          <cell r="B495">
            <v>0</v>
          </cell>
        </row>
        <row r="496">
          <cell r="A496" t="str">
            <v>Aid-517-0126 Manejo de Recursos Naturales</v>
          </cell>
          <cell r="B496">
            <v>0</v>
          </cell>
        </row>
        <row r="497">
          <cell r="A497" t="str">
            <v>Aid-517-0144 Proyecto Mini-Hidro</v>
          </cell>
          <cell r="B497">
            <v>0</v>
          </cell>
        </row>
        <row r="498">
          <cell r="A498" t="str">
            <v>Aid-936-5807</v>
          </cell>
          <cell r="B498">
            <v>800000</v>
          </cell>
        </row>
        <row r="499">
          <cell r="A499" t="str">
            <v xml:space="preserve"> Donación Aid-517-0171-Cbi</v>
          </cell>
          <cell r="B499">
            <v>1400000</v>
          </cell>
        </row>
        <row r="500">
          <cell r="A500" t="str">
            <v>CEE-Na-82-15</v>
          </cell>
          <cell r="B500">
            <v>4000000</v>
          </cell>
        </row>
        <row r="501">
          <cell r="A501" t="str">
            <v>Fao-PNUD-Dom-81-005-067</v>
          </cell>
          <cell r="B501">
            <v>300000</v>
          </cell>
        </row>
        <row r="502">
          <cell r="A502" t="str">
            <v>PNUD-Dom-81-012</v>
          </cell>
          <cell r="B502">
            <v>50000</v>
          </cell>
        </row>
        <row r="503">
          <cell r="A503" t="str">
            <v>PNUD-Cee</v>
          </cell>
          <cell r="B503">
            <v>300000</v>
          </cell>
        </row>
        <row r="504">
          <cell r="A504" t="str">
            <v>Cee</v>
          </cell>
          <cell r="B504">
            <v>800000</v>
          </cell>
        </row>
        <row r="505">
          <cell r="A505" t="str">
            <v>BID-Atn-225-Sf/Dr</v>
          </cell>
          <cell r="B505">
            <v>96000</v>
          </cell>
        </row>
        <row r="506">
          <cell r="A506" t="str">
            <v>PNUD</v>
          </cell>
          <cell r="B506">
            <v>90000</v>
          </cell>
        </row>
        <row r="507">
          <cell r="A507" t="str">
            <v>Donación UNICEF/Zw-10G-4</v>
          </cell>
          <cell r="B507">
            <v>0</v>
          </cell>
        </row>
        <row r="508">
          <cell r="A508" t="str">
            <v>Donación PNUD/91-011-S-01-14</v>
          </cell>
          <cell r="B508">
            <v>0</v>
          </cell>
        </row>
        <row r="509">
          <cell r="A509" t="str">
            <v>Donación Italia</v>
          </cell>
          <cell r="B509">
            <v>0</v>
          </cell>
        </row>
        <row r="510">
          <cell r="A510" t="str">
            <v>Donación CEE-958-84-Rd</v>
          </cell>
          <cell r="B510">
            <v>0</v>
          </cell>
        </row>
        <row r="511">
          <cell r="A511" t="str">
            <v>Zw-10-6-4Programa de Servicio Básicos Proyecto de Educación UNICEF</v>
          </cell>
          <cell r="B511">
            <v>0</v>
          </cell>
        </row>
        <row r="512">
          <cell r="A512" t="str">
            <v>Donación 517-0153 Asesoría-Manejo Sistema de Salud</v>
          </cell>
          <cell r="B512">
            <v>0</v>
          </cell>
        </row>
        <row r="513">
          <cell r="A513" t="str">
            <v xml:space="preserve">Donación Dhs-12 Ops-Oms </v>
          </cell>
          <cell r="B513">
            <v>0</v>
          </cell>
        </row>
        <row r="514">
          <cell r="A514" t="str">
            <v>Proyecto Educación Población Dom/87/P01 UNESCO</v>
          </cell>
          <cell r="B514">
            <v>0</v>
          </cell>
        </row>
        <row r="515">
          <cell r="A515" t="str">
            <v>Donación Dej-42950 Gts</v>
          </cell>
          <cell r="B515">
            <v>0</v>
          </cell>
        </row>
        <row r="516">
          <cell r="A516" t="str">
            <v>Na-80-36 CEE-Juancho Pedernales</v>
          </cell>
          <cell r="B516">
            <v>0</v>
          </cell>
        </row>
        <row r="517">
          <cell r="A517" t="str">
            <v>Donación Gobierno Chino Programa Pequeños Proyecto Hidroeléctricos</v>
          </cell>
          <cell r="B517">
            <v>0</v>
          </cell>
        </row>
        <row r="518">
          <cell r="A518" t="str">
            <v>Donación Estudio Proyecto Monción BID</v>
          </cell>
          <cell r="B518">
            <v>0</v>
          </cell>
        </row>
        <row r="519">
          <cell r="A519" t="str">
            <v>Préstamo Nopn83-2120-0 Fortalecimiento del Indrhi-Bmz/Gtz.</v>
          </cell>
          <cell r="B519">
            <v>0</v>
          </cell>
        </row>
        <row r="520">
          <cell r="A520" t="str">
            <v>Préstamo Dom/8/004 Optimización Recargo Hídricos Pnvd/Omm.</v>
          </cell>
          <cell r="B520">
            <v>0</v>
          </cell>
        </row>
        <row r="521">
          <cell r="A521" t="str">
            <v>Préstamo Dom/8/002 Isótopos en Hidrol. OIEA</v>
          </cell>
          <cell r="B521">
            <v>0</v>
          </cell>
        </row>
        <row r="522">
          <cell r="A522" t="str">
            <v>Préstamo Dom/8/003 Hidrol. Aguas Sub-Terraneas OIEA</v>
          </cell>
          <cell r="B522">
            <v>0</v>
          </cell>
        </row>
        <row r="523">
          <cell r="A523" t="str">
            <v>Donación ONU/PNUD Dom-85-E01 DesHidroe. Río Ocoa</v>
          </cell>
          <cell r="B523">
            <v>0</v>
          </cell>
        </row>
        <row r="524">
          <cell r="A524" t="str">
            <v>P-1438-100 Hidroeléctricalos Anones-Sueco</v>
          </cell>
          <cell r="B524">
            <v>0</v>
          </cell>
        </row>
        <row r="525">
          <cell r="A525" t="str">
            <v>Donación 4-3-86 Palomino-Sueco</v>
          </cell>
          <cell r="B525">
            <v>0</v>
          </cell>
        </row>
        <row r="526">
          <cell r="A526" t="str">
            <v>Construcción de Hoteles Nacionales, S. A.</v>
          </cell>
          <cell r="B526">
            <v>0</v>
          </cell>
        </row>
        <row r="527">
          <cell r="A527" t="str">
            <v>Rosario Dominicana, S. A.</v>
          </cell>
          <cell r="B527">
            <v>0</v>
          </cell>
        </row>
        <row r="529">
          <cell r="A529" t="str">
            <v>Transferencias Extraordinarias</v>
          </cell>
          <cell r="B529">
            <v>0</v>
          </cell>
        </row>
        <row r="530">
          <cell r="A530" t="str">
            <v>Transferencia del CORDE</v>
          </cell>
          <cell r="B530">
            <v>0</v>
          </cell>
        </row>
        <row r="531">
          <cell r="A531" t="str">
            <v>Transferencia de INESPRE</v>
          </cell>
          <cell r="B531">
            <v>0</v>
          </cell>
        </row>
        <row r="532">
          <cell r="A532" t="str">
            <v>Transferencia de la CFI</v>
          </cell>
          <cell r="B532">
            <v>0</v>
          </cell>
        </row>
        <row r="533">
          <cell r="A533" t="str">
            <v>Transferencia del Banco de Reservas</v>
          </cell>
          <cell r="B533">
            <v>0</v>
          </cell>
        </row>
        <row r="534">
          <cell r="A534" t="str">
            <v>Transferencia del CEA</v>
          </cell>
          <cell r="B534">
            <v>0</v>
          </cell>
        </row>
        <row r="535">
          <cell r="A535" t="str">
            <v>Transferencia del Banco Central</v>
          </cell>
          <cell r="B535">
            <v>0</v>
          </cell>
        </row>
        <row r="536">
          <cell r="A536" t="str">
            <v>Transferencia de la Corporación de Hatillo</v>
          </cell>
          <cell r="B536">
            <v>0</v>
          </cell>
        </row>
        <row r="537">
          <cell r="A537" t="str">
            <v>Transferencia del IAD</v>
          </cell>
          <cell r="B537">
            <v>0</v>
          </cell>
        </row>
        <row r="538">
          <cell r="A538" t="str">
            <v>Transferencia del INAZUCAR</v>
          </cell>
          <cell r="B538">
            <v>0</v>
          </cell>
        </row>
        <row r="539">
          <cell r="A539" t="str">
            <v>Transferencia del CEA</v>
          </cell>
          <cell r="B539">
            <v>0</v>
          </cell>
        </row>
        <row r="540">
          <cell r="A540" t="str">
            <v>Transferencia del Banco Nacional de la Vivienda</v>
          </cell>
          <cell r="B540">
            <v>0</v>
          </cell>
        </row>
        <row r="541">
          <cell r="A541" t="str">
            <v>Transferencia de la Superintendencia de Bancos</v>
          </cell>
          <cell r="B541">
            <v>0</v>
          </cell>
        </row>
        <row r="542">
          <cell r="A542" t="str">
            <v>Transferencia de la Superintendencia de Seguros</v>
          </cell>
          <cell r="B542">
            <v>0</v>
          </cell>
        </row>
        <row r="543">
          <cell r="A543" t="str">
            <v>Transferencia de la Fábrica Dominicana de Cemento</v>
          </cell>
          <cell r="B543">
            <v>0</v>
          </cell>
        </row>
        <row r="544">
          <cell r="A544" t="str">
            <v>Aportes Extraordinarios de Institciones Pública</v>
          </cell>
          <cell r="B544">
            <v>0</v>
          </cell>
        </row>
        <row r="545">
          <cell r="A545" t="str">
            <v>Transferencia de la CDE (Bonos de Amortización de la Deuda Combustible)</v>
          </cell>
          <cell r="B545">
            <v>0</v>
          </cell>
        </row>
        <row r="546">
          <cell r="A546" t="str">
            <v>Transferencia de la Universidad del Este</v>
          </cell>
          <cell r="B546">
            <v>0</v>
          </cell>
          <cell r="C546">
            <v>0</v>
          </cell>
          <cell r="D546">
            <v>0</v>
          </cell>
          <cell r="E546">
            <v>0</v>
          </cell>
          <cell r="F546">
            <v>0</v>
          </cell>
          <cell r="G546">
            <v>0</v>
          </cell>
        </row>
        <row r="548">
          <cell r="A548" t="str">
            <v>Otros Recursos Internos</v>
          </cell>
          <cell r="B548">
            <v>0</v>
          </cell>
          <cell r="C548">
            <v>0</v>
          </cell>
          <cell r="D548">
            <v>0</v>
          </cell>
          <cell r="E548">
            <v>0</v>
          </cell>
          <cell r="F548">
            <v>0</v>
          </cell>
          <cell r="G548">
            <v>0</v>
          </cell>
        </row>
        <row r="549">
          <cell r="A549" t="str">
            <v>Ahorro de la Dirección General Servicios Tecnológicos</v>
          </cell>
          <cell r="B549">
            <v>0</v>
          </cell>
          <cell r="C549">
            <v>0</v>
          </cell>
          <cell r="D549">
            <v>0</v>
          </cell>
          <cell r="E549">
            <v>0</v>
          </cell>
          <cell r="F549">
            <v>0</v>
          </cell>
          <cell r="G549">
            <v>0</v>
          </cell>
        </row>
        <row r="550">
          <cell r="A550" t="str">
            <v>Amortización e Interés Préstamo No. 517-L-008</v>
          </cell>
          <cell r="B550">
            <v>0</v>
          </cell>
          <cell r="C550">
            <v>0</v>
          </cell>
          <cell r="D550">
            <v>0</v>
          </cell>
          <cell r="E550">
            <v>0</v>
          </cell>
          <cell r="F550">
            <v>0</v>
          </cell>
          <cell r="G550">
            <v>0</v>
          </cell>
        </row>
        <row r="551">
          <cell r="A551" t="str">
            <v>Amortización e Intereses Préstamo No. 517-L-018</v>
          </cell>
          <cell r="B551">
            <v>0</v>
          </cell>
          <cell r="C551">
            <v>0</v>
          </cell>
          <cell r="D551">
            <v>0</v>
          </cell>
          <cell r="E551">
            <v>0</v>
          </cell>
          <cell r="F551">
            <v>0</v>
          </cell>
          <cell r="G551">
            <v>0</v>
          </cell>
        </row>
        <row r="552">
          <cell r="A552" t="str">
            <v>Intereses Préstamo No. 517-K-011</v>
          </cell>
          <cell r="B552">
            <v>0</v>
          </cell>
          <cell r="C552">
            <v>0</v>
          </cell>
          <cell r="D552">
            <v>0</v>
          </cell>
          <cell r="E552">
            <v>0</v>
          </cell>
          <cell r="F552">
            <v>0</v>
          </cell>
          <cell r="G552">
            <v>0</v>
          </cell>
        </row>
        <row r="553">
          <cell r="A553" t="str">
            <v>Intereses Préstamo No. 517-L-018</v>
          </cell>
          <cell r="B553">
            <v>0</v>
          </cell>
          <cell r="C553">
            <v>0</v>
          </cell>
          <cell r="D553">
            <v>0</v>
          </cell>
          <cell r="E553">
            <v>0</v>
          </cell>
          <cell r="F553">
            <v>0</v>
          </cell>
          <cell r="G553">
            <v>0</v>
          </cell>
        </row>
        <row r="554">
          <cell r="A554" t="str">
            <v>Venta de Condecoraciones</v>
          </cell>
          <cell r="B554">
            <v>0</v>
          </cell>
          <cell r="C554">
            <v>0</v>
          </cell>
          <cell r="D554">
            <v>0</v>
          </cell>
          <cell r="E554">
            <v>0</v>
          </cell>
          <cell r="F554">
            <v>0</v>
          </cell>
          <cell r="G554">
            <v>0</v>
          </cell>
        </row>
        <row r="555">
          <cell r="A555" t="str">
            <v>Devolución, Intereses Deuda Externa</v>
          </cell>
          <cell r="B555">
            <v>0</v>
          </cell>
          <cell r="C555">
            <v>0</v>
          </cell>
          <cell r="D555">
            <v>0</v>
          </cell>
          <cell r="E555">
            <v>0</v>
          </cell>
          <cell r="F555">
            <v>0</v>
          </cell>
          <cell r="G555">
            <v>0</v>
          </cell>
        </row>
        <row r="556">
          <cell r="A556" t="str">
            <v>Misceláneos</v>
          </cell>
          <cell r="B556">
            <v>0</v>
          </cell>
          <cell r="C556">
            <v>0</v>
          </cell>
          <cell r="D556">
            <v>0</v>
          </cell>
          <cell r="E556">
            <v>0</v>
          </cell>
          <cell r="F556">
            <v>0</v>
          </cell>
          <cell r="G556">
            <v>0</v>
          </cell>
        </row>
        <row r="557">
          <cell r="A557" t="str">
            <v>Amortización e Intereses</v>
          </cell>
          <cell r="B557">
            <v>0</v>
          </cell>
          <cell r="C557">
            <v>0</v>
          </cell>
          <cell r="D557">
            <v>0</v>
          </cell>
          <cell r="E557">
            <v>0</v>
          </cell>
          <cell r="F557">
            <v>0</v>
          </cell>
          <cell r="G557">
            <v>0</v>
          </cell>
        </row>
        <row r="558">
          <cell r="A558" t="str">
            <v>Bonos Redimidos e Intereses sobre Bonos Propiedad del Estado</v>
          </cell>
          <cell r="B558">
            <v>0</v>
          </cell>
          <cell r="C558">
            <v>0</v>
          </cell>
          <cell r="D558">
            <v>0</v>
          </cell>
          <cell r="E558">
            <v>0</v>
          </cell>
          <cell r="F558">
            <v>0</v>
          </cell>
          <cell r="G558">
            <v>0</v>
          </cell>
        </row>
        <row r="559">
          <cell r="A559" t="str">
            <v>Intereses sobre Préstamo de la Aid No. 517-L-026</v>
          </cell>
          <cell r="B559">
            <v>0</v>
          </cell>
          <cell r="C559">
            <v>0</v>
          </cell>
          <cell r="D559">
            <v>0</v>
          </cell>
          <cell r="E559">
            <v>0</v>
          </cell>
          <cell r="F559">
            <v>0</v>
          </cell>
          <cell r="G559">
            <v>0</v>
          </cell>
        </row>
        <row r="560">
          <cell r="A560" t="str">
            <v>Remanentes de Aportes del Estado, para Programa Desayuno Escolar y Materno Infantil</v>
          </cell>
          <cell r="B560">
            <v>0</v>
          </cell>
          <cell r="C560">
            <v>0</v>
          </cell>
          <cell r="D560">
            <v>0</v>
          </cell>
          <cell r="E560">
            <v>0</v>
          </cell>
          <cell r="F560">
            <v>0</v>
          </cell>
          <cell r="G560">
            <v>0</v>
          </cell>
        </row>
        <row r="561">
          <cell r="A561" t="str">
            <v>Intereses Devengados por Suma Depositada en Banco de Reservas por la Corporación de la Presa de Sabana Yegua</v>
          </cell>
          <cell r="B561">
            <v>0</v>
          </cell>
          <cell r="C561">
            <v>0</v>
          </cell>
          <cell r="D561">
            <v>0</v>
          </cell>
          <cell r="E561">
            <v>0</v>
          </cell>
          <cell r="F561">
            <v>0</v>
          </cell>
          <cell r="G561">
            <v>0</v>
          </cell>
        </row>
        <row r="562">
          <cell r="A562" t="str">
            <v>2% sobre Préstamo Realizados a Oficiales de las Fuerzas Armadas</v>
          </cell>
          <cell r="B562">
            <v>0</v>
          </cell>
          <cell r="C562">
            <v>0</v>
          </cell>
          <cell r="D562">
            <v>0</v>
          </cell>
          <cell r="E562">
            <v>0</v>
          </cell>
          <cell r="F562">
            <v>0</v>
          </cell>
          <cell r="G562">
            <v>0</v>
          </cell>
        </row>
        <row r="563">
          <cell r="A563" t="str">
            <v>Ahorro en Gastos Administrativos Corporación de Valdesia</v>
          </cell>
          <cell r="B563">
            <v>0</v>
          </cell>
          <cell r="C563">
            <v>0</v>
          </cell>
          <cell r="D563">
            <v>0</v>
          </cell>
          <cell r="E563">
            <v>0</v>
          </cell>
          <cell r="F563">
            <v>0</v>
          </cell>
          <cell r="G563">
            <v>0</v>
          </cell>
        </row>
        <row r="564">
          <cell r="A564" t="str">
            <v>Confiscación de Pólizas de Seguros</v>
          </cell>
          <cell r="B564">
            <v>0</v>
          </cell>
          <cell r="C564">
            <v>0</v>
          </cell>
          <cell r="D564">
            <v>0</v>
          </cell>
          <cell r="E564">
            <v>0</v>
          </cell>
          <cell r="F564">
            <v>0</v>
          </cell>
          <cell r="G564">
            <v>0</v>
          </cell>
        </row>
        <row r="565">
          <cell r="A565" t="str">
            <v>Reembolsos</v>
          </cell>
          <cell r="B565">
            <v>0</v>
          </cell>
          <cell r="C565">
            <v>0</v>
          </cell>
          <cell r="D565">
            <v>0</v>
          </cell>
          <cell r="E565">
            <v>0</v>
          </cell>
          <cell r="F565">
            <v>0</v>
          </cell>
          <cell r="G565">
            <v>0</v>
          </cell>
        </row>
        <row r="566">
          <cell r="A566" t="str">
            <v>Intereses sobre Bonos Tesorería Nacional, para Reforma Agraría, Serie 1987</v>
          </cell>
          <cell r="B566">
            <v>0</v>
          </cell>
          <cell r="C566">
            <v>0</v>
          </cell>
          <cell r="D566">
            <v>0</v>
          </cell>
          <cell r="E566">
            <v>0</v>
          </cell>
          <cell r="F566">
            <v>0</v>
          </cell>
          <cell r="G566">
            <v>0</v>
          </cell>
        </row>
        <row r="568">
          <cell r="A568" t="str">
            <v xml:space="preserve">Total Ingresos Fiscales </v>
          </cell>
          <cell r="B568">
            <v>1345751270</v>
          </cell>
          <cell r="C568">
            <v>372964149</v>
          </cell>
          <cell r="D568">
            <v>513598875</v>
          </cell>
          <cell r="E568">
            <v>459188246</v>
          </cell>
          <cell r="F568">
            <v>1043038495</v>
          </cell>
          <cell r="G568">
            <v>90976775</v>
          </cell>
        </row>
        <row r="569">
          <cell r="A569" t="str">
            <v>Fuente: Presupuesto de Ingresos y Ley de Gastos Públicos para el año 1984 (Ley No. 197)</v>
          </cell>
        </row>
      </sheetData>
      <sheetData sheetId="55" refreshError="1">
        <row r="15">
          <cell r="A15" t="str">
            <v>Impuesto sobre la Renta</v>
          </cell>
          <cell r="B15">
            <v>214000000</v>
          </cell>
        </row>
        <row r="16">
          <cell r="A16" t="str">
            <v>Impuesto Adicional sobre la Renta Global Imponible</v>
          </cell>
          <cell r="B16">
            <v>8680000</v>
          </cell>
        </row>
        <row r="17">
          <cell r="A17" t="str">
            <v>Impuesto Adicional sobre el Impuesto sobre la Renta</v>
          </cell>
          <cell r="B17">
            <v>6510000</v>
          </cell>
        </row>
        <row r="18">
          <cell r="A18" t="str">
            <v>Impuesto sobre las Ganancias de Capital (Plusvalía)</v>
          </cell>
          <cell r="B18">
            <v>0</v>
          </cell>
        </row>
        <row r="19">
          <cell r="A19" t="str">
            <v>Impuesto sobre Premios Mayores de la Lotería Nacional</v>
          </cell>
          <cell r="B19">
            <v>2170000</v>
          </cell>
        </row>
        <row r="20">
          <cell r="A20" t="str">
            <v>Impuesto sobre Honorarios Médicos en Hospitales del Estado</v>
          </cell>
          <cell r="B20">
            <v>0</v>
          </cell>
        </row>
        <row r="21">
          <cell r="A21" t="str">
            <v>Impuesto sobre los Derechos Percibidos por los Oficiales del Estado Civil</v>
          </cell>
          <cell r="B21">
            <v>10000</v>
          </cell>
        </row>
        <row r="22">
          <cell r="A22" t="str">
            <v xml:space="preserve">Impuesto sobre las Apuestas Ganadas en el Hipódromo, 10% </v>
          </cell>
          <cell r="B22">
            <v>1270000</v>
          </cell>
        </row>
        <row r="23">
          <cell r="A23" t="str">
            <v>Impuesto sobre los Beneficios (Utilidades) de los Casinos de Juegos</v>
          </cell>
          <cell r="B23">
            <v>1300000</v>
          </cell>
        </row>
        <row r="24">
          <cell r="A24" t="str">
            <v>Aportes de los Servidores Públicos (Descuentos en Nóminas) para Servicios Sociales</v>
          </cell>
          <cell r="B24">
            <v>10000000</v>
          </cell>
        </row>
        <row r="25">
          <cell r="A25" t="str">
            <v>Impuestos 10% sobre Apuestas en el Canódromo</v>
          </cell>
          <cell r="B25">
            <v>0</v>
          </cell>
        </row>
        <row r="27">
          <cell r="A27" t="str">
            <v xml:space="preserve">Impuestos sobre el Patrimonio </v>
          </cell>
          <cell r="B27">
            <v>27300000</v>
          </cell>
        </row>
        <row r="29">
          <cell r="A29" t="str">
            <v>Impuestos sobre la Tenencia del Patrimonio</v>
          </cell>
          <cell r="B29">
            <v>14280000</v>
          </cell>
        </row>
        <row r="30">
          <cell r="A30" t="str">
            <v>Impuesto sobre la Inscripción en el Registro de Tierras</v>
          </cell>
          <cell r="B30">
            <v>20000</v>
          </cell>
        </row>
        <row r="31">
          <cell r="A31" t="str">
            <v>Impuesto Adicional sobre la Inscripción en el Registro de Tierras</v>
          </cell>
          <cell r="B31">
            <v>190000</v>
          </cell>
        </row>
        <row r="32">
          <cell r="A32" t="str">
            <v>Impuesto sobre Vehículos (Placas)</v>
          </cell>
          <cell r="B32">
            <v>13500000</v>
          </cell>
        </row>
        <row r="33">
          <cell r="A33" t="str">
            <v>Impuesto Adicional sobre Placas Públicas</v>
          </cell>
          <cell r="B33">
            <v>30000</v>
          </cell>
        </row>
        <row r="34">
          <cell r="A34" t="str">
            <v>Impuesto sobre la Inscripción y Duplicado de Matrícula Vehículo de Motor</v>
          </cell>
          <cell r="B34">
            <v>540000</v>
          </cell>
        </row>
        <row r="35">
          <cell r="A35" t="str">
            <v>Impuesto sobre la Propiedad Inmobiliaria</v>
          </cell>
          <cell r="B35">
            <v>0</v>
          </cell>
        </row>
        <row r="36">
          <cell r="A36" t="str">
            <v>Impuesto Adicional Automóviles</v>
          </cell>
          <cell r="B36">
            <v>0</v>
          </cell>
        </row>
        <row r="38">
          <cell r="A38" t="str">
            <v>Impuesto sobre las Transferencias Patrimoniales</v>
          </cell>
          <cell r="B38">
            <v>13020000</v>
          </cell>
        </row>
        <row r="39">
          <cell r="A39" t="str">
            <v>Impuesto sobre la Constitución de Compañías por Acciones y en Comanditas por Acciones</v>
          </cell>
          <cell r="B39">
            <v>550000</v>
          </cell>
        </row>
        <row r="40">
          <cell r="A40" t="str">
            <v>Impuesto sobre Operaciones Inmobiliarias</v>
          </cell>
          <cell r="B40">
            <v>2860000</v>
          </cell>
        </row>
        <row r="41">
          <cell r="A41" t="str">
            <v>Impuesto Adicional sobre Operaciones Inmobiliarias</v>
          </cell>
          <cell r="B41">
            <v>2180000</v>
          </cell>
        </row>
        <row r="42">
          <cell r="A42" t="str">
            <v>Impuesto sobre Sucesiones y Donaciones</v>
          </cell>
          <cell r="B42">
            <v>1880000</v>
          </cell>
        </row>
        <row r="43">
          <cell r="A43" t="str">
            <v>Contribución 2% sobre Actos Traslativos de la Propiedad Mobiliaria</v>
          </cell>
          <cell r="B43">
            <v>5000000</v>
          </cell>
        </row>
        <row r="44">
          <cell r="A44" t="str">
            <v>Impuesto sobre Traspaso de Vehículos de Motor</v>
          </cell>
          <cell r="B44">
            <v>550000</v>
          </cell>
        </row>
        <row r="45">
          <cell r="A45" t="str">
            <v>Impuesto sobre las Ganancias de Capital</v>
          </cell>
          <cell r="B45">
            <v>0</v>
          </cell>
        </row>
        <row r="47">
          <cell r="A47" t="str">
            <v>Impuestos Internos sobre Mercancías y Servicios</v>
          </cell>
          <cell r="B47">
            <v>414464000</v>
          </cell>
        </row>
        <row r="49">
          <cell r="A49" t="str">
            <v>Impuestos Internos Especiales sobre las Mercancías</v>
          </cell>
          <cell r="B49">
            <v>362876000</v>
          </cell>
        </row>
        <row r="51">
          <cell r="A51" t="str">
            <v>Impuestos sobre Vegetales</v>
          </cell>
          <cell r="B51">
            <v>86000</v>
          </cell>
        </row>
        <row r="52">
          <cell r="A52" t="str">
            <v>Impuestos sobre las Ventas de Maderas Aserradas</v>
          </cell>
          <cell r="B52">
            <v>1000</v>
          </cell>
        </row>
        <row r="53">
          <cell r="A53" t="str">
            <v>Impuestos sobre la Madera Beneficiada</v>
          </cell>
          <cell r="B53">
            <v>85000</v>
          </cell>
        </row>
        <row r="55">
          <cell r="A55" t="str">
            <v>Impuestos sobre el Tabaco Manufacturado</v>
          </cell>
          <cell r="B55">
            <v>53000000</v>
          </cell>
        </row>
        <row r="56">
          <cell r="A56" t="str">
            <v>Impuesto sobre Cigarrillos</v>
          </cell>
          <cell r="B56">
            <v>53000000</v>
          </cell>
        </row>
        <row r="57">
          <cell r="A57" t="str">
            <v>Impuestos Adicionales sobre Cigarrillos</v>
          </cell>
          <cell r="B57">
            <v>0</v>
          </cell>
        </row>
        <row r="58">
          <cell r="A58" t="str">
            <v>Impuesto Adicional sobre Cigarrillos Ley 137-87</v>
          </cell>
          <cell r="B58">
            <v>0</v>
          </cell>
        </row>
        <row r="59">
          <cell r="A59" t="str">
            <v>Impuesto Adicional sobre Cigarrillos Ley 137-88</v>
          </cell>
          <cell r="B59">
            <v>0</v>
          </cell>
        </row>
        <row r="61">
          <cell r="A61" t="str">
            <v>Impuestos sobre las Bebidas Alcohólicas</v>
          </cell>
          <cell r="B61">
            <v>120180000</v>
          </cell>
        </row>
        <row r="62">
          <cell r="A62" t="str">
            <v>Impuestos sobre la Venta al por Mayor de Bebidas Alcohólicas Nacionales</v>
          </cell>
          <cell r="B62">
            <v>38000000</v>
          </cell>
        </row>
        <row r="63">
          <cell r="A63" t="str">
            <v>Impuesto Adicional sobre Ron, Whisky y Ginebra</v>
          </cell>
          <cell r="B63">
            <v>6900000</v>
          </cell>
        </row>
        <row r="64">
          <cell r="A64" t="str">
            <v>Impuesto Especial a las Bebidas Alcohólicas</v>
          </cell>
          <cell r="B64">
            <v>2900000</v>
          </cell>
        </row>
        <row r="65">
          <cell r="A65" t="str">
            <v>Impuesto sobre las Cervezas</v>
          </cell>
          <cell r="B65">
            <v>34000000</v>
          </cell>
        </row>
        <row r="66">
          <cell r="A66" t="str">
            <v>Impuesto Adicional sobre las Cervezas</v>
          </cell>
          <cell r="B66">
            <v>14000000</v>
          </cell>
        </row>
        <row r="67">
          <cell r="A67" t="str">
            <v>Impuesto sobre Alcohol para Envejecimiento de Licores</v>
          </cell>
          <cell r="B67">
            <v>21000000</v>
          </cell>
        </row>
        <row r="68">
          <cell r="A68" t="str">
            <v>Impuesto sobre Ron Ginebra y Licores Dulces</v>
          </cell>
          <cell r="B68">
            <v>2400000</v>
          </cell>
        </row>
        <row r="69">
          <cell r="A69" t="str">
            <v>Impuesto sobre Vinos</v>
          </cell>
          <cell r="B69">
            <v>90000</v>
          </cell>
        </row>
        <row r="70">
          <cell r="A70" t="str">
            <v>Impuesto Adicional sobre Vinos y Licores Dulces</v>
          </cell>
          <cell r="B70">
            <v>90000</v>
          </cell>
        </row>
        <row r="71">
          <cell r="A71" t="str">
            <v>8% Sobre Valor de Venta al por Mayor de la Producción de Alcohol de 95 Grados</v>
          </cell>
          <cell r="B71">
            <v>800000</v>
          </cell>
        </row>
        <row r="72">
          <cell r="A72" t="str">
            <v>Mercancías de Producción 7%</v>
          </cell>
          <cell r="B72">
            <v>0</v>
          </cell>
        </row>
        <row r="73">
          <cell r="A73" t="str">
            <v xml:space="preserve">Impuesto Adicional sobre Ron, Whisky y Ginebra </v>
          </cell>
          <cell r="B73">
            <v>0</v>
          </cell>
        </row>
        <row r="74">
          <cell r="A74" t="str">
            <v xml:space="preserve">Impuesto Adicional sobre Cervezas </v>
          </cell>
          <cell r="B74">
            <v>0</v>
          </cell>
        </row>
        <row r="75">
          <cell r="A75" t="str">
            <v>Impuesto Adicional sobre Cervezas Ley 39 Año 1988</v>
          </cell>
          <cell r="B75">
            <v>0</v>
          </cell>
        </row>
        <row r="76">
          <cell r="A76" t="str">
            <v>Impuesto Adicional sobre Cervezas Ley 39 Año 1989</v>
          </cell>
          <cell r="B76">
            <v>0</v>
          </cell>
        </row>
        <row r="78">
          <cell r="A78" t="str">
            <v>Impuestos sobre las Bebidas No Alcohólicas</v>
          </cell>
          <cell r="B78">
            <v>610000</v>
          </cell>
        </row>
        <row r="79">
          <cell r="A79" t="str">
            <v>Impuesto sobre Bebidas Gaseosas</v>
          </cell>
          <cell r="B79">
            <v>610000</v>
          </cell>
        </row>
        <row r="81">
          <cell r="A81" t="str">
            <v>Impuestos sobre Otros Bienes de Consumo</v>
          </cell>
          <cell r="B81">
            <v>127180000</v>
          </cell>
        </row>
        <row r="82">
          <cell r="A82" t="str">
            <v>Impuestos sobre los Fósforos</v>
          </cell>
          <cell r="B82">
            <v>1060000</v>
          </cell>
        </row>
        <row r="83">
          <cell r="A83" t="str">
            <v>Impuesto Estampilla Fósforos</v>
          </cell>
          <cell r="B83">
            <v>120000</v>
          </cell>
        </row>
        <row r="84">
          <cell r="A84" t="str">
            <v>Diferencial Azúcar Consumo Interno</v>
          </cell>
          <cell r="B84">
            <v>0</v>
          </cell>
        </row>
        <row r="85">
          <cell r="A85" t="str">
            <v>Impuesto Adicional Gasolina</v>
          </cell>
          <cell r="B85">
            <v>0</v>
          </cell>
        </row>
        <row r="86">
          <cell r="A86" t="str">
            <v>RD$ 0.01 sobre Cada Galón de Gasolina</v>
          </cell>
          <cell r="B86">
            <v>0</v>
          </cell>
        </row>
        <row r="87">
          <cell r="A87" t="str">
            <v>Diferencial Petróleo (Decreto 2600)</v>
          </cell>
          <cell r="B87">
            <v>0</v>
          </cell>
        </row>
        <row r="88">
          <cell r="A88" t="str">
            <v>Diferencial Petróleo (Decreto 3221)</v>
          </cell>
          <cell r="B88">
            <v>0</v>
          </cell>
        </row>
        <row r="89">
          <cell r="A89" t="str">
            <v>Retención Diferencial Gravamen sobre Combustibles</v>
          </cell>
          <cell r="B89">
            <v>0</v>
          </cell>
        </row>
        <row r="90">
          <cell r="A90" t="str">
            <v xml:space="preserve">Diferencial Petróleo </v>
          </cell>
          <cell r="B90">
            <v>126000000</v>
          </cell>
        </row>
        <row r="91">
          <cell r="A91" t="str">
            <v>Diferencial Gasolina</v>
          </cell>
          <cell r="B91">
            <v>0</v>
          </cell>
        </row>
        <row r="92">
          <cell r="A92" t="str">
            <v xml:space="preserve">Diferencial sobre Fuel Oil </v>
          </cell>
          <cell r="B92">
            <v>0</v>
          </cell>
        </row>
        <row r="93">
          <cell r="A93" t="str">
            <v>Diferencial Gas Propano</v>
          </cell>
          <cell r="B93">
            <v>0</v>
          </cell>
        </row>
        <row r="94">
          <cell r="A94" t="str">
            <v>Diferencial Avtur</v>
          </cell>
          <cell r="B94">
            <v>0</v>
          </cell>
        </row>
        <row r="95">
          <cell r="A95" t="str">
            <v>Diferencial de Aceite Crudo Desgomado</v>
          </cell>
          <cell r="B95">
            <v>0</v>
          </cell>
        </row>
        <row r="97">
          <cell r="A97" t="str">
            <v>Impuestos sobre Combustibles y Lubricantes</v>
          </cell>
          <cell r="B97">
            <v>0</v>
          </cell>
        </row>
        <row r="98">
          <cell r="A98" t="str">
            <v>Impuesto sobre el Consumo de Petróleo y sus Derivados</v>
          </cell>
          <cell r="B98">
            <v>0</v>
          </cell>
        </row>
        <row r="100">
          <cell r="A100" t="str">
            <v>Impuestos sobre Otros Bienes de Producción o de Uso Alternativo</v>
          </cell>
          <cell r="B100">
            <v>1820000</v>
          </cell>
        </row>
        <row r="101">
          <cell r="A101" t="str">
            <v>Impuesto sobre Consumo de Alcoholes para Industrialización</v>
          </cell>
          <cell r="B101">
            <v>1550000</v>
          </cell>
        </row>
        <row r="102">
          <cell r="A102" t="str">
            <v>Impuestos a los Alcoholes y Bay Rum</v>
          </cell>
          <cell r="B102">
            <v>270000</v>
          </cell>
        </row>
        <row r="104">
          <cell r="A104" t="str">
            <v>Impuestos a las Transferencias de Bienes Industrializados</v>
          </cell>
          <cell r="B104">
            <v>60000000</v>
          </cell>
        </row>
        <row r="105">
          <cell r="A105" t="str">
            <v xml:space="preserve">Impuestos a las Transferencias de Bienes Industrializados </v>
          </cell>
          <cell r="B105">
            <v>60000000</v>
          </cell>
        </row>
        <row r="106">
          <cell r="A106" t="str">
            <v>Impuestos Internos Especiales sobre los Servicios</v>
          </cell>
          <cell r="B106">
            <v>51588000</v>
          </cell>
        </row>
        <row r="108">
          <cell r="A108" t="str">
            <v>Impuestos sobre Transportes</v>
          </cell>
          <cell r="B108">
            <v>22520000</v>
          </cell>
        </row>
        <row r="109">
          <cell r="A109" t="str">
            <v>Impuestos sobre la Venta de Pasajes al Exterior</v>
          </cell>
          <cell r="B109">
            <v>14000000</v>
          </cell>
        </row>
        <row r="110">
          <cell r="A110" t="str">
            <v>Impuesto Adicional sobre la Venta de Pasajes al Exterior</v>
          </cell>
          <cell r="B110">
            <v>260000</v>
          </cell>
        </row>
        <row r="111">
          <cell r="A111" t="str">
            <v>Impuesto Adicional sobre Pasajes Aéreos y Marítimos al Exterior</v>
          </cell>
          <cell r="B111">
            <v>260000</v>
          </cell>
        </row>
        <row r="112">
          <cell r="A112" t="str">
            <v>40% sobre el Impuesto a Salida de Pasajeros al Exterior (Decreto 791)</v>
          </cell>
          <cell r="B112">
            <v>8000000</v>
          </cell>
        </row>
        <row r="113">
          <cell r="A113" t="str">
            <v>Venta de Servicios Comisión Aeroportuaria</v>
          </cell>
          <cell r="B113">
            <v>0</v>
          </cell>
        </row>
        <row r="114">
          <cell r="A114" t="str">
            <v>Impuesto a Salida de Pasajeros al Exterior Regulación Fronteriza</v>
          </cell>
          <cell r="B114">
            <v>0</v>
          </cell>
        </row>
        <row r="116">
          <cell r="A116" t="str">
            <v>Impuestos sobre las Comunicaciones</v>
          </cell>
          <cell r="B116">
            <v>19376000</v>
          </cell>
        </row>
        <row r="117">
          <cell r="A117" t="str">
            <v>Impuesto sobre las Recaudaciones de la Compañía de Teléfonos</v>
          </cell>
          <cell r="B117">
            <v>10500000</v>
          </cell>
        </row>
        <row r="118">
          <cell r="A118" t="str">
            <v>Impuestos a las Llamadas a Larga Distancia</v>
          </cell>
          <cell r="B118">
            <v>90000</v>
          </cell>
        </row>
        <row r="119">
          <cell r="A119" t="str">
            <v>Impuesto Adicional a las Llamadas a Larga Distancia</v>
          </cell>
          <cell r="B119">
            <v>7100000</v>
          </cell>
        </row>
        <row r="120">
          <cell r="A120" t="str">
            <v>Impuesto sobre Mensajes Escritos al Exterior</v>
          </cell>
          <cell r="B120">
            <v>700000</v>
          </cell>
        </row>
        <row r="121">
          <cell r="A121" t="str">
            <v>Impuesto a las Estaciones Radioeléctricas</v>
          </cell>
          <cell r="B121">
            <v>420000</v>
          </cell>
        </row>
        <row r="122">
          <cell r="A122" t="str">
            <v>Sellos Semipostales para Hospital Antituberculoso</v>
          </cell>
          <cell r="B122">
            <v>10000</v>
          </cell>
        </row>
        <row r="123">
          <cell r="A123" t="str">
            <v>Sellos Semipostales para Protección de la Infancia</v>
          </cell>
          <cell r="B123">
            <v>16000</v>
          </cell>
        </row>
        <row r="124">
          <cell r="A124" t="str">
            <v>Sellos Semipostales para Liga Dominicana Contra el Cáncer</v>
          </cell>
          <cell r="B124">
            <v>10000</v>
          </cell>
        </row>
        <row r="125">
          <cell r="A125" t="str">
            <v>Sellos Semipostales para la Escuela Postal y Telegráfica</v>
          </cell>
          <cell r="B125">
            <v>70000</v>
          </cell>
        </row>
        <row r="126">
          <cell r="A126" t="str">
            <v>Sellos Semipostales para Rehabilitación de Inválidos</v>
          </cell>
          <cell r="B126">
            <v>10000</v>
          </cell>
        </row>
        <row r="127">
          <cell r="A127" t="str">
            <v>Sellos Patronato Lucha Contra la Diabetes</v>
          </cell>
          <cell r="B127">
            <v>20000</v>
          </cell>
        </row>
        <row r="128">
          <cell r="A128" t="str">
            <v>Sellos Semipostales para la Cruz Roja Dominicana</v>
          </cell>
          <cell r="B128">
            <v>20000</v>
          </cell>
        </row>
        <row r="129">
          <cell r="A129" t="str">
            <v xml:space="preserve">Sellos Especiales sobre Sentencia de Divorcio </v>
          </cell>
          <cell r="B129">
            <v>10000</v>
          </cell>
        </row>
        <row r="130">
          <cell r="A130" t="str">
            <v xml:space="preserve">Ventas de Sellos Colegio de Abogados </v>
          </cell>
          <cell r="B130">
            <v>400000</v>
          </cell>
        </row>
        <row r="131">
          <cell r="A131" t="str">
            <v>Impuestos sobre Prestaciones de los Servicios Telefónicos</v>
          </cell>
          <cell r="B131">
            <v>0</v>
          </cell>
        </row>
        <row r="132">
          <cell r="A132" t="str">
            <v>Sellos Semipostales para XII Juegos Deportivos</v>
          </cell>
          <cell r="B132">
            <v>0</v>
          </cell>
        </row>
        <row r="134">
          <cell r="A134" t="str">
            <v>Impuestos sobre Otros Servicios</v>
          </cell>
          <cell r="B134">
            <v>9692000</v>
          </cell>
        </row>
        <row r="135">
          <cell r="A135" t="str">
            <v>Impuestos sobre Ventas de Boletos en Espectáculos Públicos</v>
          </cell>
          <cell r="B135">
            <v>1200000</v>
          </cell>
        </row>
        <row r="136">
          <cell r="A136" t="str">
            <v>Impuestos sobre Ventas de Boletos en Espectáculos Deportivos</v>
          </cell>
          <cell r="B136">
            <v>20000</v>
          </cell>
        </row>
        <row r="137">
          <cell r="A137" t="str">
            <v>Impuestos sobre el Valor de las Habitaciones de Hoteles</v>
          </cell>
          <cell r="B137">
            <v>2200000</v>
          </cell>
        </row>
        <row r="138">
          <cell r="A138" t="str">
            <v>Impuestos sobre el 27% de las Recaudaciones de la Comisión Hípica Nacional</v>
          </cell>
          <cell r="B138">
            <v>260000</v>
          </cell>
        </row>
        <row r="139">
          <cell r="A139" t="str">
            <v>Impuestos sobre el Total de las Apuestas en el Hipódromo</v>
          </cell>
          <cell r="B139">
            <v>500000</v>
          </cell>
        </row>
        <row r="140">
          <cell r="A140" t="str">
            <v>Adicional al Impuesto sobre el Total de las Apuestas en el Hipódromo</v>
          </cell>
          <cell r="B140">
            <v>250000</v>
          </cell>
        </row>
        <row r="141">
          <cell r="A141" t="str">
            <v>Impuestos sobre Premios de Pólizas de las Compañías de Seguros</v>
          </cell>
          <cell r="B141">
            <v>5200000</v>
          </cell>
        </row>
        <row r="142">
          <cell r="A142" t="str">
            <v>Impuestos a las Primas sobre Constitución de Fianzas y Consignación de Valores</v>
          </cell>
          <cell r="B142">
            <v>30000</v>
          </cell>
        </row>
        <row r="143">
          <cell r="A143" t="str">
            <v>Impuesto para Negociación en el Ramo de Seguros</v>
          </cell>
          <cell r="B143">
            <v>1000</v>
          </cell>
        </row>
        <row r="144">
          <cell r="A144" t="str">
            <v>Préstamo de Menor Cuantía</v>
          </cell>
          <cell r="B144">
            <v>2000</v>
          </cell>
        </row>
        <row r="145">
          <cell r="A145" t="str">
            <v>Venta Boletos 0.25 sobre Palcos Estadios Deportivos</v>
          </cell>
          <cell r="B145">
            <v>9000</v>
          </cell>
        </row>
        <row r="146">
          <cell r="A146" t="str">
            <v>Venta Boletos 0.10 sobre Preferencias Estadios Deportivos</v>
          </cell>
          <cell r="B146">
            <v>20000</v>
          </cell>
        </row>
        <row r="147">
          <cell r="A147" t="str">
            <v xml:space="preserve">Impuesto a las Prestación de Servicio de Hoteles, Moteles, Cables, Telex y Televisión por Cable o Circuito Cerrado </v>
          </cell>
          <cell r="B147">
            <v>0</v>
          </cell>
        </row>
        <row r="148">
          <cell r="A148" t="str">
            <v>Impuestos sobre el Comercio Exterior</v>
          </cell>
          <cell r="B148">
            <v>334013000</v>
          </cell>
        </row>
        <row r="150">
          <cell r="A150" t="str">
            <v>Impuestos sobre las Importaciones</v>
          </cell>
          <cell r="B150">
            <v>307056000</v>
          </cell>
        </row>
        <row r="152">
          <cell r="A152" t="str">
            <v>Impuestos Arancelarios</v>
          </cell>
          <cell r="B152">
            <v>78360000</v>
          </cell>
        </row>
        <row r="153">
          <cell r="A153" t="str">
            <v>Arancel de Aduanas</v>
          </cell>
          <cell r="B153">
            <v>78360000</v>
          </cell>
        </row>
        <row r="154">
          <cell r="A154" t="str">
            <v>20% del Cambio Comisión de Aduanas</v>
          </cell>
          <cell r="B154">
            <v>0</v>
          </cell>
        </row>
        <row r="156">
          <cell r="A156" t="str">
            <v>Impuestos Complementarios y Adicionales</v>
          </cell>
          <cell r="B156">
            <v>228696000</v>
          </cell>
        </row>
        <row r="157">
          <cell r="A157" t="str">
            <v>Impuestos Unificados</v>
          </cell>
          <cell r="B157">
            <v>94640000</v>
          </cell>
        </row>
        <row r="158">
          <cell r="A158" t="str">
            <v>Impuestos Ad-Valorem</v>
          </cell>
          <cell r="B158">
            <v>37000000</v>
          </cell>
        </row>
        <row r="159">
          <cell r="A159" t="str">
            <v>Impuesto Adicional sobre las Importaciones</v>
          </cell>
          <cell r="B159">
            <v>8000000</v>
          </cell>
        </row>
        <row r="160">
          <cell r="A160" t="str">
            <v>Impuestos sobre Mercancías Liberadas y Exoneradas</v>
          </cell>
          <cell r="B160">
            <v>35000000</v>
          </cell>
        </row>
        <row r="161">
          <cell r="A161" t="str">
            <v xml:space="preserve">Impuesto Único Diesel Oil </v>
          </cell>
          <cell r="B161">
            <v>0</v>
          </cell>
        </row>
        <row r="162">
          <cell r="A162" t="str">
            <v>Impuesto Adicional Gasolina</v>
          </cell>
          <cell r="B162">
            <v>0</v>
          </cell>
        </row>
        <row r="163">
          <cell r="A163" t="str">
            <v>Impuesto Adicional Gasolina y Diesel Oil</v>
          </cell>
          <cell r="B163">
            <v>80000</v>
          </cell>
        </row>
        <row r="164">
          <cell r="A164" t="str">
            <v>Impuesto Único Ad-Valorem sobre Maquinarias Industriales</v>
          </cell>
          <cell r="B164">
            <v>2800000</v>
          </cell>
        </row>
        <row r="165">
          <cell r="A165" t="str">
            <v>Impuesto Único Ad-Valorem sobre Maquinarias y Equipos Agrícolas y Otros</v>
          </cell>
          <cell r="B165">
            <v>800000</v>
          </cell>
        </row>
        <row r="166">
          <cell r="A166" t="str">
            <v>Impuestos sobre Productos Lácteos</v>
          </cell>
          <cell r="B166">
            <v>45000</v>
          </cell>
        </row>
        <row r="167">
          <cell r="A167" t="str">
            <v>Impuestos sobre Madera Importada</v>
          </cell>
          <cell r="B167">
            <v>1100000</v>
          </cell>
        </row>
        <row r="168">
          <cell r="A168" t="str">
            <v>Impuesto Adicional sobre Varias Mercancías y Servicios (12%)</v>
          </cell>
          <cell r="B168">
            <v>3000000</v>
          </cell>
        </row>
        <row r="169">
          <cell r="A169" t="str">
            <v>Impuesto Único Ad-Valorem sobre Ciertos Alimentos</v>
          </cell>
          <cell r="B169">
            <v>2100000</v>
          </cell>
        </row>
        <row r="170">
          <cell r="A170" t="str">
            <v>Impuesto (Sellos) sobre Manifiestos de Importación</v>
          </cell>
          <cell r="B170">
            <v>50000</v>
          </cell>
        </row>
        <row r="171">
          <cell r="A171" t="str">
            <v>Impuestos (Estampillas) sobre Bebidas Alcohólicas Importadas</v>
          </cell>
          <cell r="B171">
            <v>11000</v>
          </cell>
        </row>
        <row r="172">
          <cell r="A172" t="str">
            <v>Impuesto Adicional sobre Bedidas Alcohólicas</v>
          </cell>
          <cell r="B172">
            <v>40000</v>
          </cell>
        </row>
        <row r="173">
          <cell r="A173" t="str">
            <v>Remanentes Liquidación de Fianzas</v>
          </cell>
          <cell r="B173">
            <v>2000000</v>
          </cell>
        </row>
        <row r="174">
          <cell r="A174" t="str">
            <v>Impuestos sobre Descarga de Mercancías</v>
          </cell>
          <cell r="B174">
            <v>60000</v>
          </cell>
        </row>
        <row r="175">
          <cell r="A175" t="str">
            <v>Impuestos de Almacenaje de Mercancías</v>
          </cell>
          <cell r="B175">
            <v>8000</v>
          </cell>
        </row>
        <row r="176">
          <cell r="A176" t="str">
            <v>Impuesto sobre Tejido de Algodón Importado</v>
          </cell>
          <cell r="B176">
            <v>60000</v>
          </cell>
        </row>
        <row r="177">
          <cell r="A177" t="str">
            <v>Impuestos Adicionales 10% sobre Mercancías Importadas (Ley 48)</v>
          </cell>
          <cell r="B177">
            <v>0</v>
          </cell>
        </row>
        <row r="178">
          <cell r="A178" t="str">
            <v>Impuestos 2% sobre Artículos Suntuarios (Decreto 340)</v>
          </cell>
          <cell r="B178">
            <v>1600000</v>
          </cell>
        </row>
        <row r="179">
          <cell r="A179" t="str">
            <v>Impuestos sobre Productos Medicinales para la Higiene Bucal (Ley 553)</v>
          </cell>
          <cell r="B179">
            <v>2000</v>
          </cell>
        </row>
        <row r="180">
          <cell r="A180" t="str">
            <v>Impuesto Adicional del 10% Ad-Valorem de las Mercancías Importada</v>
          </cell>
          <cell r="B180">
            <v>300000</v>
          </cell>
        </row>
        <row r="181">
          <cell r="A181" t="str">
            <v>Impuesto a la Transfencia de Bienes Industrializados ITBIS Ley 74 (Importación)</v>
          </cell>
          <cell r="B181">
            <v>40000000</v>
          </cell>
        </row>
        <row r="182">
          <cell r="A182" t="str">
            <v>Impuesto sobre Algodón Importado</v>
          </cell>
          <cell r="B182">
            <v>0</v>
          </cell>
        </row>
        <row r="184">
          <cell r="A184" t="str">
            <v>Impuestos sobre las Exportaciones</v>
          </cell>
          <cell r="B184">
            <v>26957000</v>
          </cell>
        </row>
        <row r="185">
          <cell r="A185" t="str">
            <v>Impuestos sobre Azúcares y Mieles</v>
          </cell>
          <cell r="B185">
            <v>0</v>
          </cell>
        </row>
        <row r="186">
          <cell r="A186" t="str">
            <v>Impuestos sobre el Azúcar, Mercado Americano por Déficit de Otros Países</v>
          </cell>
          <cell r="B186">
            <v>0</v>
          </cell>
        </row>
        <row r="187">
          <cell r="A187" t="str">
            <v>Impuestos sobre el Azúcar, Mercado Americano a Cargo Cuota Inicial</v>
          </cell>
          <cell r="B187">
            <v>0</v>
          </cell>
        </row>
        <row r="188">
          <cell r="A188" t="str">
            <v>Impuesto sobre los Guineos</v>
          </cell>
          <cell r="B188">
            <v>3000</v>
          </cell>
        </row>
        <row r="189">
          <cell r="A189" t="str">
            <v>Impuestos sobre las Exportaciones (6/8 del 1%)</v>
          </cell>
          <cell r="B189">
            <v>2000</v>
          </cell>
        </row>
        <row r="190">
          <cell r="A190" t="str">
            <v>Impuesto sobre Documentos de Aduanas</v>
          </cell>
          <cell r="B190">
            <v>20000</v>
          </cell>
        </row>
        <row r="191">
          <cell r="A191" t="str">
            <v>Patentes de Exportación</v>
          </cell>
          <cell r="B191">
            <v>2000</v>
          </cell>
        </row>
        <row r="192">
          <cell r="A192" t="str">
            <v>Adicional sobre Patentes de Exportación</v>
          </cell>
          <cell r="B192">
            <v>0</v>
          </cell>
        </row>
        <row r="193">
          <cell r="A193" t="str">
            <v>Impuesto sobre Ventas en Tiendas de las Zonas Francas</v>
          </cell>
          <cell r="B193">
            <v>320000</v>
          </cell>
        </row>
        <row r="194">
          <cell r="A194" t="str">
            <v>Remanentes de Liquidación de Fianzas</v>
          </cell>
          <cell r="B194">
            <v>3000</v>
          </cell>
        </row>
        <row r="195">
          <cell r="A195" t="str">
            <v>Impuestos sobre Beneficios Extraordinarios de la Exportación de Carne de Resolución Deshuesada</v>
          </cell>
          <cell r="B195">
            <v>0</v>
          </cell>
        </row>
        <row r="196">
          <cell r="A196" t="str">
            <v>Impuesto sobre Carga de Mercancías</v>
          </cell>
          <cell r="B196">
            <v>77000</v>
          </cell>
        </row>
        <row r="197">
          <cell r="A197" t="str">
            <v>Impuestos sobre Beneficios Extraordinarios Exportación de Azúcares y Mieles</v>
          </cell>
          <cell r="B197">
            <v>0</v>
          </cell>
        </row>
        <row r="198">
          <cell r="A198" t="str">
            <v>Impuesto Adicional sobre Varias Mercancías y Servicios</v>
          </cell>
          <cell r="B198">
            <v>30000</v>
          </cell>
        </row>
        <row r="199">
          <cell r="A199" t="str">
            <v>Impuestos sobre Ingresos Extraordinarios de Café y Cacao</v>
          </cell>
          <cell r="B199">
            <v>17500000</v>
          </cell>
        </row>
        <row r="200">
          <cell r="A200" t="str">
            <v>Impuestos Ad-Valorem Según Decreto No. 1621</v>
          </cell>
          <cell r="B200">
            <v>0</v>
          </cell>
        </row>
        <row r="201">
          <cell r="A201" t="str">
            <v>Impuestos sobre Ingresos Excesivos de la Exportación de Cacao</v>
          </cell>
          <cell r="B201">
            <v>9000000</v>
          </cell>
        </row>
        <row r="203">
          <cell r="A203" t="str">
            <v>Otros Impuestos</v>
          </cell>
          <cell r="B203">
            <v>36701000</v>
          </cell>
        </row>
        <row r="204">
          <cell r="A204" t="str">
            <v>Patentes de Industria y Comercio</v>
          </cell>
          <cell r="B204">
            <v>14000000</v>
          </cell>
        </row>
        <row r="205">
          <cell r="A205" t="str">
            <v>Duplicados de Patentes</v>
          </cell>
          <cell r="B205">
            <v>1000</v>
          </cell>
        </row>
        <row r="206">
          <cell r="A206" t="str">
            <v>Pago de Peajes</v>
          </cell>
          <cell r="B206">
            <v>4000000</v>
          </cell>
        </row>
        <row r="207">
          <cell r="A207" t="str">
            <v>Impuestos sobre la Tramitación de Documentos</v>
          </cell>
          <cell r="B207">
            <v>16000000</v>
          </cell>
        </row>
        <row r="208">
          <cell r="A208" t="str">
            <v>Impuestos sobre Ventas Condicionales de Muebles</v>
          </cell>
          <cell r="B208">
            <v>1200000</v>
          </cell>
        </row>
        <row r="209">
          <cell r="A209" t="str">
            <v>Misceláneos Varias Leyes</v>
          </cell>
          <cell r="B209">
            <v>1500000</v>
          </cell>
        </row>
        <row r="211">
          <cell r="A211" t="str">
            <v>Tasas</v>
          </cell>
          <cell r="B211">
            <v>21784000</v>
          </cell>
        </row>
        <row r="213">
          <cell r="A213" t="str">
            <v>Tasas de Comunicaciones</v>
          </cell>
          <cell r="B213">
            <v>2217000</v>
          </cell>
        </row>
        <row r="214">
          <cell r="A214" t="str">
            <v>Sellos de Correos</v>
          </cell>
          <cell r="B214">
            <v>900000</v>
          </cell>
        </row>
        <row r="215">
          <cell r="A215" t="str">
            <v>Entrega y Almacenaje de Encomiendas Postales</v>
          </cell>
          <cell r="B215">
            <v>7000</v>
          </cell>
        </row>
        <row r="216">
          <cell r="A216" t="str">
            <v>Sellos Postales Aéreos al Exterior</v>
          </cell>
          <cell r="B216">
            <v>700000</v>
          </cell>
        </row>
        <row r="217">
          <cell r="A217" t="str">
            <v>Intercambio de Bultos Postales</v>
          </cell>
          <cell r="B217">
            <v>150000</v>
          </cell>
        </row>
        <row r="218">
          <cell r="A218" t="str">
            <v>Apartado de Correos</v>
          </cell>
          <cell r="B218">
            <v>130000</v>
          </cell>
        </row>
        <row r="219">
          <cell r="A219" t="str">
            <v>Primas sobre Valores Declarados</v>
          </cell>
          <cell r="B219">
            <v>80000</v>
          </cell>
        </row>
        <row r="220">
          <cell r="A220" t="str">
            <v>Transmisión de Mensajes Telefónicos, Telegráficos y RadioTelegráficos</v>
          </cell>
          <cell r="B220">
            <v>250000</v>
          </cell>
        </row>
        <row r="221">
          <cell r="A221" t="str">
            <v>Transmisión de Mensajes Telefónicos, Telegráficos y RadioTelegráficos (Departamentos del Gobierno)</v>
          </cell>
          <cell r="B221">
            <v>0</v>
          </cell>
        </row>
        <row r="223">
          <cell r="A223" t="str">
            <v>Tasas Portuarías</v>
          </cell>
          <cell r="B223">
            <v>452000</v>
          </cell>
        </row>
        <row r="224">
          <cell r="A224" t="str">
            <v>Derechos de Puertos-Importación</v>
          </cell>
          <cell r="B224">
            <v>70000</v>
          </cell>
        </row>
        <row r="225">
          <cell r="A225" t="str">
            <v>Derechos de Puertos-Exportación</v>
          </cell>
          <cell r="B225">
            <v>220000</v>
          </cell>
        </row>
        <row r="226">
          <cell r="A226" t="str">
            <v>Arrimo y Manejo de Carga</v>
          </cell>
          <cell r="B226">
            <v>150000</v>
          </cell>
        </row>
        <row r="227">
          <cell r="A227" t="str">
            <v>Carga, Servicio de Muelle y Almacenamiento</v>
          </cell>
          <cell r="B227">
            <v>12000</v>
          </cell>
        </row>
        <row r="229">
          <cell r="A229" t="str">
            <v>Tasas de Marcas y Patentes</v>
          </cell>
          <cell r="B229">
            <v>167000</v>
          </cell>
        </row>
        <row r="230">
          <cell r="A230" t="str">
            <v>Marcas de Fábrica</v>
          </cell>
          <cell r="B230">
            <v>90000</v>
          </cell>
        </row>
        <row r="231">
          <cell r="A231" t="str">
            <v>Patentes de Invención</v>
          </cell>
          <cell r="B231">
            <v>7000</v>
          </cell>
        </row>
        <row r="232">
          <cell r="A232" t="str">
            <v>Registro de Patentizados</v>
          </cell>
          <cell r="B232">
            <v>70000</v>
          </cell>
        </row>
        <row r="234">
          <cell r="A234" t="str">
            <v>Tasas Judiciales</v>
          </cell>
          <cell r="B234">
            <v>390000</v>
          </cell>
        </row>
        <row r="235">
          <cell r="A235" t="str">
            <v>Servicios Judiciales</v>
          </cell>
          <cell r="B235">
            <v>60000</v>
          </cell>
        </row>
        <row r="236">
          <cell r="A236" t="str">
            <v>Tasas Adicionales sobre Actos Expedidos por el Poder Judicial</v>
          </cell>
          <cell r="B236">
            <v>330000</v>
          </cell>
        </row>
        <row r="238">
          <cell r="A238" t="str">
            <v>Licencias y Permisos Varios</v>
          </cell>
          <cell r="B238">
            <v>2601000</v>
          </cell>
        </row>
        <row r="239">
          <cell r="A239" t="str">
            <v>Permisos para Ventas de Medicina</v>
          </cell>
          <cell r="B239">
            <v>2000</v>
          </cell>
        </row>
        <row r="240">
          <cell r="A240" t="str">
            <v>Permisos para Importar, Adquirir y Vender Materiales Explosivos</v>
          </cell>
          <cell r="B240">
            <v>9000</v>
          </cell>
        </row>
        <row r="241">
          <cell r="A241" t="str">
            <v>Licencias para Portar Armas de Fuego</v>
          </cell>
          <cell r="B241">
            <v>1700000</v>
          </cell>
        </row>
        <row r="242">
          <cell r="A242" t="str">
            <v>Tasa Adicional para Portar Armas de Fuego</v>
          </cell>
          <cell r="B242">
            <v>190000</v>
          </cell>
        </row>
        <row r="243">
          <cell r="A243" t="str">
            <v>Permisos para Instalación de Laboratorios Industriales y Farmaceúticos</v>
          </cell>
          <cell r="B243">
            <v>0</v>
          </cell>
        </row>
        <row r="244">
          <cell r="A244" t="str">
            <v>Permisos para Ventas Acumulativas</v>
          </cell>
          <cell r="B244">
            <v>0</v>
          </cell>
        </row>
        <row r="245">
          <cell r="A245" t="str">
            <v>Licencias para Manejar Vehículos de Motor</v>
          </cell>
          <cell r="B245">
            <v>300000</v>
          </cell>
        </row>
        <row r="246">
          <cell r="A246" t="str">
            <v>Certificado de Registro de Profesionales y Oficios Médicos</v>
          </cell>
          <cell r="B246">
            <v>0</v>
          </cell>
        </row>
        <row r="247">
          <cell r="A247" t="str">
            <v xml:space="preserve">Derechos de Aprendizaje y Otros-Aviación Civil </v>
          </cell>
          <cell r="B247">
            <v>400000</v>
          </cell>
        </row>
        <row r="248">
          <cell r="A248" t="str">
            <v>Registro Fórmula de Alimentos para Animales</v>
          </cell>
          <cell r="B248">
            <v>0</v>
          </cell>
        </row>
        <row r="250">
          <cell r="A250" t="str">
            <v>Otras Tasas</v>
          </cell>
          <cell r="B250">
            <v>15957000</v>
          </cell>
        </row>
        <row r="251">
          <cell r="A251" t="str">
            <v>Certificados de Inscripción para Venta de Drogas</v>
          </cell>
          <cell r="B251">
            <v>2000</v>
          </cell>
        </row>
        <row r="252">
          <cell r="A252" t="str">
            <v>Sellos para Certificados de Salud</v>
          </cell>
          <cell r="B252">
            <v>63000</v>
          </cell>
        </row>
        <row r="253">
          <cell r="A253" t="str">
            <v>Tasas sobre Inmigración</v>
          </cell>
          <cell r="B253">
            <v>2550000</v>
          </cell>
        </row>
        <row r="254">
          <cell r="A254" t="str">
            <v>Recargo Tasas sobre Inmigración</v>
          </cell>
          <cell r="B254">
            <v>70000</v>
          </cell>
        </row>
        <row r="255">
          <cell r="A255" t="str">
            <v>Tarjetas de Turismo (Visas)</v>
          </cell>
          <cell r="B255">
            <v>1940000</v>
          </cell>
        </row>
        <row r="256">
          <cell r="A256" t="str">
            <v>Naturalización de Extranjeros</v>
          </cell>
          <cell r="B256">
            <v>7000</v>
          </cell>
        </row>
        <row r="257">
          <cell r="A257" t="str">
            <v>Cédula Personal de Identidad</v>
          </cell>
          <cell r="B257">
            <v>2070000</v>
          </cell>
        </row>
        <row r="258">
          <cell r="A258" t="str">
            <v>Recargo Cédula Personal de Identidad</v>
          </cell>
          <cell r="B258">
            <v>860000</v>
          </cell>
        </row>
        <row r="259">
          <cell r="A259" t="str">
            <v>Tasas para Expedición, Renovación de Pasaportes</v>
          </cell>
          <cell r="B259">
            <v>5100000</v>
          </cell>
        </row>
        <row r="260">
          <cell r="A260" t="str">
            <v>Derechos Consulares</v>
          </cell>
          <cell r="B260">
            <v>450000</v>
          </cell>
        </row>
        <row r="261">
          <cell r="A261" t="str">
            <v>Venta de Formularios y Facturas Consulares</v>
          </cell>
          <cell r="B261">
            <v>340000</v>
          </cell>
        </row>
        <row r="262">
          <cell r="A262" t="str">
            <v>Venta de Sellos para Documentos Consulares</v>
          </cell>
          <cell r="B262">
            <v>500000</v>
          </cell>
        </row>
        <row r="263">
          <cell r="A263" t="str">
            <v>Tasas por Concepto de Mensuras Catastrales</v>
          </cell>
          <cell r="B263">
            <v>60000</v>
          </cell>
        </row>
        <row r="264">
          <cell r="A264" t="str">
            <v>Análisis de Productos Farmaceúticos y Alimenticios</v>
          </cell>
          <cell r="B264">
            <v>4000</v>
          </cell>
        </row>
        <row r="265">
          <cell r="A265" t="str">
            <v>Servicios de Laboratorios-Secretaría de Obras Públicas</v>
          </cell>
          <cell r="B265">
            <v>11000</v>
          </cell>
        </row>
        <row r="266">
          <cell r="A266" t="str">
            <v>Venta de Formularios (Incluye Certificados Médicos)</v>
          </cell>
          <cell r="B266">
            <v>900000</v>
          </cell>
        </row>
        <row r="267">
          <cell r="A267" t="str">
            <v>Venta de Sellos Pro-Parques</v>
          </cell>
          <cell r="B267">
            <v>1030000</v>
          </cell>
        </row>
        <row r="269">
          <cell r="A269" t="str">
            <v>Ingresos No Tributarios</v>
          </cell>
          <cell r="B269">
            <v>116673000</v>
          </cell>
        </row>
        <row r="271">
          <cell r="A271" t="str">
            <v>Venta de Servicios del Estado</v>
          </cell>
          <cell r="B271">
            <v>6031000</v>
          </cell>
        </row>
        <row r="272">
          <cell r="A272" t="str">
            <v>Venta de Boletos Tren de Paseo de los Indios</v>
          </cell>
          <cell r="B272">
            <v>0</v>
          </cell>
        </row>
        <row r="273">
          <cell r="A273" t="str">
            <v>Ingresos por Contratos y Concesiones de Exploración de Yacimientos Mineros</v>
          </cell>
          <cell r="B273">
            <v>400000</v>
          </cell>
        </row>
        <row r="274">
          <cell r="A274" t="str">
            <v>Comisiones por Garantía de Préstamo Concedidos a la Falconbridge Dominicana</v>
          </cell>
          <cell r="B274">
            <v>50000</v>
          </cell>
        </row>
        <row r="275">
          <cell r="A275" t="str">
            <v>Visitas al Museo de la Casa del Tostado y Alcazar de Colón</v>
          </cell>
          <cell r="B275">
            <v>0</v>
          </cell>
        </row>
        <row r="276">
          <cell r="A276" t="str">
            <v>Ingresos por Servicios Privados en Hospitales del Estado</v>
          </cell>
          <cell r="B276">
            <v>0</v>
          </cell>
        </row>
        <row r="277">
          <cell r="A277" t="str">
            <v>Ingresos por Permisos para Visitar Buques</v>
          </cell>
          <cell r="B277">
            <v>0</v>
          </cell>
        </row>
        <row r="278">
          <cell r="A278" t="str">
            <v>Inserción en Gaceta Oficial de Documentos y Avisos</v>
          </cell>
          <cell r="B278">
            <v>20000</v>
          </cell>
        </row>
        <row r="279">
          <cell r="A279" t="str">
            <v>Arrendamiento de Bienes Inmuebles</v>
          </cell>
          <cell r="B279">
            <v>250000</v>
          </cell>
        </row>
        <row r="280">
          <cell r="A280" t="str">
            <v>Ingresos por Arrendamiento de Propiedades Confiscadas</v>
          </cell>
          <cell r="B280">
            <v>0</v>
          </cell>
        </row>
        <row r="281">
          <cell r="A281" t="str">
            <v>Venta de Servicios Técnicos</v>
          </cell>
          <cell r="B281">
            <v>0</v>
          </cell>
        </row>
        <row r="282">
          <cell r="A282" t="str">
            <v>Inserción en Revista de Industria y Comercio</v>
          </cell>
          <cell r="B282">
            <v>45000</v>
          </cell>
        </row>
        <row r="283">
          <cell r="A283" t="str">
            <v>Contribución sobre Contrato Zona Franca la Romana</v>
          </cell>
          <cell r="B283">
            <v>35000</v>
          </cell>
        </row>
        <row r="284">
          <cell r="A284" t="str">
            <v>50% Exportación Yacimientos Mineros</v>
          </cell>
          <cell r="B284">
            <v>231000</v>
          </cell>
        </row>
        <row r="285">
          <cell r="A285" t="str">
            <v>RD $0.25 Suministro Medicina en Hospitales del Estado</v>
          </cell>
          <cell r="B285">
            <v>0</v>
          </cell>
        </row>
        <row r="286">
          <cell r="A286" t="str">
            <v>Venta de Boletos Funicular de Puerto Plata</v>
          </cell>
          <cell r="B286">
            <v>0</v>
          </cell>
        </row>
        <row r="287">
          <cell r="A287" t="str">
            <v>Venta de Servicios de la Secretaría de Agricultura</v>
          </cell>
          <cell r="B287">
            <v>0</v>
          </cell>
        </row>
        <row r="288">
          <cell r="A288" t="str">
            <v>Venta de Boletos Minitrenes la Caleta</v>
          </cell>
          <cell r="B288">
            <v>0</v>
          </cell>
        </row>
        <row r="289">
          <cell r="A289" t="str">
            <v>Venta de Pasajes Minibuses Transporte Colectivo</v>
          </cell>
          <cell r="B289">
            <v>5000000</v>
          </cell>
        </row>
        <row r="290">
          <cell r="A290" t="str">
            <v>Alquiler Parqueo la Atarazana</v>
          </cell>
          <cell r="B290">
            <v>0</v>
          </cell>
        </row>
        <row r="291">
          <cell r="A291" t="str">
            <v>Consejo Nacional de Educación Superior-CETEC</v>
          </cell>
          <cell r="B291">
            <v>0</v>
          </cell>
        </row>
        <row r="292">
          <cell r="A292" t="str">
            <v>Remolque Buques en Distancias Comandancia</v>
          </cell>
          <cell r="B292">
            <v>0</v>
          </cell>
        </row>
        <row r="293">
          <cell r="A293" t="str">
            <v>Expedición Carnet Agente Marino</v>
          </cell>
          <cell r="B293">
            <v>0</v>
          </cell>
        </row>
        <row r="294">
          <cell r="A294" t="str">
            <v xml:space="preserve">Venta Servicios Aéreos Fuerzas Armadas </v>
          </cell>
          <cell r="B294">
            <v>0</v>
          </cell>
        </row>
        <row r="296">
          <cell r="A296" t="str">
            <v>Venta de Mercancías del Estado</v>
          </cell>
          <cell r="B296">
            <v>222000</v>
          </cell>
        </row>
        <row r="297">
          <cell r="A297" t="str">
            <v>Venta de la Gaceta Oficial</v>
          </cell>
          <cell r="B297">
            <v>12000</v>
          </cell>
        </row>
        <row r="298">
          <cell r="A298" t="str">
            <v>Venta de las Publicaciones Oficiales</v>
          </cell>
          <cell r="B298">
            <v>20000</v>
          </cell>
        </row>
        <row r="299">
          <cell r="A299" t="str">
            <v>Ventas en la Moneda (Pública Subasta)</v>
          </cell>
          <cell r="B299">
            <v>40000</v>
          </cell>
        </row>
        <row r="300">
          <cell r="A300" t="str">
            <v>Venta de Productos Finca Ansonia-Azua</v>
          </cell>
          <cell r="B300">
            <v>0</v>
          </cell>
        </row>
        <row r="301">
          <cell r="A301" t="str">
            <v>Venta de Productos Finca Vicente Noble</v>
          </cell>
          <cell r="B301">
            <v>0</v>
          </cell>
        </row>
        <row r="302">
          <cell r="A302" t="str">
            <v>Venta de Productos Proyecto Manzanillo</v>
          </cell>
          <cell r="B302">
            <v>0</v>
          </cell>
        </row>
        <row r="303">
          <cell r="A303" t="str">
            <v>Venta de Tomates Proyecto Manzanillo</v>
          </cell>
          <cell r="B303">
            <v>0</v>
          </cell>
        </row>
        <row r="304">
          <cell r="A304" t="str">
            <v>Venta de Semillas y Servicios Técnicos de la Secretaría de Agricultura</v>
          </cell>
          <cell r="B304">
            <v>0</v>
          </cell>
        </row>
        <row r="305">
          <cell r="A305" t="str">
            <v>Venta de Chatarra</v>
          </cell>
          <cell r="B305">
            <v>150000</v>
          </cell>
        </row>
        <row r="306">
          <cell r="A306" t="str">
            <v>Venta de Productos Cosechados en Batey Ginebra-Puerto Plata</v>
          </cell>
          <cell r="B306">
            <v>0</v>
          </cell>
        </row>
        <row r="307">
          <cell r="A307" t="str">
            <v>Venta de Productos Cosechados en Batey Banegas-la Canela</v>
          </cell>
          <cell r="B307">
            <v>0</v>
          </cell>
        </row>
        <row r="308">
          <cell r="A308" t="str">
            <v>Venta de Propiedad Moniliar del Estado-Inservible-</v>
          </cell>
          <cell r="B308">
            <v>0</v>
          </cell>
        </row>
        <row r="309">
          <cell r="A309" t="str">
            <v>Venta Algodón Oro y Sorgo</v>
          </cell>
          <cell r="B309">
            <v>0</v>
          </cell>
        </row>
        <row r="310">
          <cell r="A310" t="str">
            <v>Venta de Madera por la Dirección General de Foresta</v>
          </cell>
          <cell r="B310">
            <v>0</v>
          </cell>
        </row>
        <row r="311">
          <cell r="A311" t="str">
            <v>Venta de Sacos (Programa Rahabilitación Café)</v>
          </cell>
          <cell r="B311">
            <v>0</v>
          </cell>
        </row>
        <row r="312">
          <cell r="A312" t="str">
            <v>Venta de Ejemplares de Planos de la Ciudad de Santo Domingo</v>
          </cell>
          <cell r="B312">
            <v>0</v>
          </cell>
        </row>
        <row r="313">
          <cell r="A313" t="str">
            <v xml:space="preserve">Ventas Plásticos Protectores de Cédula </v>
          </cell>
          <cell r="B313">
            <v>0</v>
          </cell>
        </row>
        <row r="314">
          <cell r="A314" t="str">
            <v>Venta Medicamento de Promese</v>
          </cell>
          <cell r="B314">
            <v>0</v>
          </cell>
        </row>
        <row r="315">
          <cell r="A315" t="str">
            <v>40% Producción de Cemento</v>
          </cell>
          <cell r="B315">
            <v>0</v>
          </cell>
        </row>
        <row r="317">
          <cell r="A317" t="str">
            <v>Transferencias Ordinarias</v>
          </cell>
          <cell r="B317">
            <v>105757000</v>
          </cell>
        </row>
        <row r="318">
          <cell r="A318" t="str">
            <v>Transferencias de la Lotería Nacional (Utilidades)</v>
          </cell>
          <cell r="B318">
            <v>18000000</v>
          </cell>
        </row>
        <row r="319">
          <cell r="A319" t="str">
            <v>Transferencias de la Lotería Nacional (Construcción Casas por Sorteos)</v>
          </cell>
          <cell r="B319">
            <v>0</v>
          </cell>
        </row>
        <row r="320">
          <cell r="A320" t="str">
            <v>Transferencias del CEA (60% de los Beneficios)</v>
          </cell>
          <cell r="B320">
            <v>0</v>
          </cell>
        </row>
        <row r="321">
          <cell r="A321" t="str">
            <v>Transferencias de la Rosario Dominicana, 50% de los Beneficios</v>
          </cell>
          <cell r="B321">
            <v>40000000</v>
          </cell>
        </row>
        <row r="322">
          <cell r="A322" t="str">
            <v>Transferencias de los Molinos Dominicanos</v>
          </cell>
          <cell r="B322">
            <v>50000</v>
          </cell>
        </row>
        <row r="323">
          <cell r="A323" t="str">
            <v>Transferencias del Banco de Reservas</v>
          </cell>
          <cell r="B323">
            <v>2000000</v>
          </cell>
        </row>
        <row r="324">
          <cell r="A324" t="str">
            <v>Aportes de la Rosario Dominicana Según Contrato D/F 15-2-79</v>
          </cell>
          <cell r="B324">
            <v>40000000</v>
          </cell>
        </row>
        <row r="325">
          <cell r="A325" t="str">
            <v>Aporte de los Talleres Cima, C. por A. (Dividendos)</v>
          </cell>
          <cell r="B325">
            <v>3000</v>
          </cell>
        </row>
        <row r="326">
          <cell r="A326" t="str">
            <v>Contribución de la Rosario a la Provincia de Sánchez Ramírez</v>
          </cell>
          <cell r="B326">
            <v>2000000</v>
          </cell>
        </row>
        <row r="327">
          <cell r="A327" t="str">
            <v>Aporte de Fomento Industrial, Mercantil y Agrícola, C. por A. (Dividendos)</v>
          </cell>
          <cell r="B327">
            <v>4000</v>
          </cell>
        </row>
        <row r="328">
          <cell r="A328" t="str">
            <v>Contribución Rosario Dominicana sobre Contrato del 15-2-79 Artículo 3ro</v>
          </cell>
          <cell r="B328">
            <v>3500000</v>
          </cell>
        </row>
        <row r="329">
          <cell r="A329" t="str">
            <v>Aportes de Frutas Dominicanas sobre Contrato del 5-7-79, Artículo 4to</v>
          </cell>
          <cell r="B329">
            <v>0</v>
          </cell>
        </row>
        <row r="330">
          <cell r="A330" t="str">
            <v>Aportes de la Refinería Dominicana de Petróleo (Utilidades)</v>
          </cell>
          <cell r="B330">
            <v>0</v>
          </cell>
        </row>
        <row r="331">
          <cell r="A331" t="str">
            <v>Aporte de la Alcoa Exploration Company, para la Provincia Pedernales</v>
          </cell>
          <cell r="B331">
            <v>0</v>
          </cell>
        </row>
        <row r="332">
          <cell r="A332" t="str">
            <v>Aporte de Banco Nacional de la Vivienda (Dividendos)</v>
          </cell>
          <cell r="B332">
            <v>200000</v>
          </cell>
        </row>
        <row r="333">
          <cell r="A333" t="str">
            <v>Aporte de las Salas de Juego de Bingo</v>
          </cell>
          <cell r="B333">
            <v>0</v>
          </cell>
        </row>
        <row r="334">
          <cell r="A334" t="str">
            <v>Contribución de Ideal Dominicana S.A</v>
          </cell>
          <cell r="B334">
            <v>0</v>
          </cell>
        </row>
        <row r="335">
          <cell r="A335" t="str">
            <v>Aporte de Hipódromo de Caballitos</v>
          </cell>
          <cell r="B335">
            <v>0</v>
          </cell>
        </row>
        <row r="336">
          <cell r="A336" t="str">
            <v>Contribución Zonas Francas Industriales</v>
          </cell>
          <cell r="B336">
            <v>0</v>
          </cell>
        </row>
        <row r="337">
          <cell r="A337" t="str">
            <v>Aporte de las Exportaciones de Azúcares y Minerales</v>
          </cell>
          <cell r="B337">
            <v>0</v>
          </cell>
        </row>
        <row r="338">
          <cell r="A338" t="str">
            <v>Aportes Falcombridge</v>
          </cell>
          <cell r="B338">
            <v>0</v>
          </cell>
        </row>
        <row r="339">
          <cell r="A339" t="str">
            <v>Otros Ingresos No Tributarios</v>
          </cell>
          <cell r="B339">
            <v>4663000</v>
          </cell>
        </row>
        <row r="341">
          <cell r="A341" t="str">
            <v>Recargos de Impuestos, por Mora</v>
          </cell>
          <cell r="B341">
            <v>1869000</v>
          </cell>
        </row>
        <row r="342">
          <cell r="A342" t="str">
            <v>Recargo por Mora Impuesto sobre la Renta</v>
          </cell>
          <cell r="B342">
            <v>1300000</v>
          </cell>
        </row>
        <row r="343">
          <cell r="A343" t="str">
            <v>Recargo por Mora Impuesto a la Renta Global Imponible</v>
          </cell>
          <cell r="B343">
            <v>110000</v>
          </cell>
        </row>
        <row r="344">
          <cell r="A344" t="str">
            <v>Recargo por Mora sobre el Impuesto a las Ganancias de Capital</v>
          </cell>
          <cell r="B344">
            <v>0</v>
          </cell>
        </row>
        <row r="345">
          <cell r="A345" t="str">
            <v>Recargo por Mora Inscripción en el Registro de Tierras</v>
          </cell>
          <cell r="B345">
            <v>25000</v>
          </cell>
        </row>
        <row r="346">
          <cell r="A346" t="str">
            <v>Recargo por Mora Impuesto sobre Operaciones Inmobiliarias</v>
          </cell>
          <cell r="B346">
            <v>4000</v>
          </cell>
        </row>
        <row r="347">
          <cell r="A347" t="str">
            <v>Recargo por Mora sobre las Sucesiones y Donaciones</v>
          </cell>
          <cell r="B347">
            <v>40000</v>
          </cell>
        </row>
        <row r="348">
          <cell r="A348" t="str">
            <v>Recargo por Mora a la Venta de Madera Beneficiada</v>
          </cell>
          <cell r="B348">
            <v>0</v>
          </cell>
        </row>
        <row r="349">
          <cell r="A349" t="str">
            <v>Recargo por Mora Impuesto a las Ventas Condicionales de Muebles</v>
          </cell>
          <cell r="B349">
            <v>35000</v>
          </cell>
        </row>
        <row r="350">
          <cell r="A350" t="str">
            <v>Recargo por Mora Impuesto sobre Pasajes al Exterior</v>
          </cell>
          <cell r="B350">
            <v>35000</v>
          </cell>
        </row>
        <row r="351">
          <cell r="A351" t="str">
            <v>Recargo por Mora Pago de Patentes Industriales y Comerciales</v>
          </cell>
          <cell r="B351">
            <v>300000</v>
          </cell>
        </row>
        <row r="352">
          <cell r="A352" t="str">
            <v>Recargo por Mora ITBIS Ley 74</v>
          </cell>
          <cell r="B352">
            <v>20000</v>
          </cell>
        </row>
        <row r="353">
          <cell r="A353" t="str">
            <v>Recargo por Mora Vivienda Suntuaria</v>
          </cell>
          <cell r="B353">
            <v>0</v>
          </cell>
        </row>
        <row r="355">
          <cell r="A355" t="str">
            <v>Multas por Infracciones</v>
          </cell>
          <cell r="B355">
            <v>2794000</v>
          </cell>
        </row>
        <row r="356">
          <cell r="A356" t="str">
            <v>Multas Tribunales</v>
          </cell>
          <cell r="B356">
            <v>130000</v>
          </cell>
        </row>
        <row r="357">
          <cell r="A357" t="str">
            <v>Multas Carreteras</v>
          </cell>
          <cell r="B357">
            <v>640000</v>
          </cell>
        </row>
        <row r="358">
          <cell r="A358" t="str">
            <v>Multas Patentes</v>
          </cell>
          <cell r="B358">
            <v>7000</v>
          </cell>
        </row>
        <row r="359">
          <cell r="A359" t="str">
            <v>Multas Salud Pública</v>
          </cell>
          <cell r="B359">
            <v>0</v>
          </cell>
        </row>
        <row r="360">
          <cell r="A360" t="str">
            <v>Multas Seguro Social y Contrato de Trabajo</v>
          </cell>
          <cell r="B360">
            <v>1000</v>
          </cell>
        </row>
        <row r="361">
          <cell r="A361" t="str">
            <v>Multas Ley Forestal</v>
          </cell>
          <cell r="B361">
            <v>60000</v>
          </cell>
        </row>
        <row r="362">
          <cell r="A362" t="str">
            <v>Multas Violación Ley Aviación Civil</v>
          </cell>
          <cell r="B362">
            <v>1000</v>
          </cell>
        </row>
        <row r="363">
          <cell r="A363" t="str">
            <v>Multas Diversas</v>
          </cell>
          <cell r="B363">
            <v>1600000</v>
          </cell>
        </row>
        <row r="364">
          <cell r="A364" t="str">
            <v>Multas Violación Ley sobre Drogas Narcóticas</v>
          </cell>
          <cell r="B364">
            <v>340000</v>
          </cell>
        </row>
        <row r="365">
          <cell r="A365" t="str">
            <v>Multas -ITBIS Ley 74</v>
          </cell>
          <cell r="B365">
            <v>15000</v>
          </cell>
        </row>
        <row r="366">
          <cell r="A366" t="str">
            <v>10% Fondo Especial Ley 250</v>
          </cell>
          <cell r="B366">
            <v>0</v>
          </cell>
        </row>
        <row r="367">
          <cell r="A367" t="str">
            <v xml:space="preserve">Multas Aplicadas a la Banco por Deficiencia Encaje Legal </v>
          </cell>
          <cell r="B367">
            <v>0</v>
          </cell>
        </row>
        <row r="369">
          <cell r="A369" t="str">
            <v>Ingresos Extraordinarios</v>
          </cell>
          <cell r="B369">
            <v>179600000</v>
          </cell>
        </row>
        <row r="371">
          <cell r="A371" t="str">
            <v>Recursos Internos</v>
          </cell>
          <cell r="B371">
            <v>6500000</v>
          </cell>
        </row>
        <row r="373">
          <cell r="A373" t="str">
            <v>Recursos Externos</v>
          </cell>
          <cell r="B373">
            <v>169900000</v>
          </cell>
        </row>
        <row r="374">
          <cell r="A374" t="str">
            <v>Certificado del Tesorero Nacional, Serie 1975-A</v>
          </cell>
          <cell r="B374">
            <v>0</v>
          </cell>
        </row>
        <row r="375">
          <cell r="A375" t="str">
            <v>Préstamo No.Aid-517-U-028</v>
          </cell>
          <cell r="B375">
            <v>0</v>
          </cell>
        </row>
        <row r="376">
          <cell r="A376" t="str">
            <v>Préstamo No.Aid-517-U-029</v>
          </cell>
          <cell r="B376">
            <v>0</v>
          </cell>
        </row>
        <row r="377">
          <cell r="A377" t="str">
            <v>Préstamo No.Aid-517-U-028</v>
          </cell>
          <cell r="B377">
            <v>0</v>
          </cell>
        </row>
        <row r="378">
          <cell r="A378" t="str">
            <v>Construcción Presa de Sabaneta</v>
          </cell>
          <cell r="B378">
            <v>0</v>
          </cell>
        </row>
        <row r="379">
          <cell r="A379" t="str">
            <v>Préstamo No.Bm-1325-T-Do</v>
          </cell>
          <cell r="B379">
            <v>0</v>
          </cell>
        </row>
        <row r="380">
          <cell r="A380" t="str">
            <v>Préstamo No.Bm-1442-Do</v>
          </cell>
          <cell r="B380">
            <v>0</v>
          </cell>
        </row>
        <row r="381">
          <cell r="A381" t="str">
            <v>Préstamo No.Bi-431-Sf-Dr</v>
          </cell>
          <cell r="B381">
            <v>5000000</v>
          </cell>
        </row>
        <row r="382">
          <cell r="A382" t="str">
            <v>Préstamo No.Bi-541-Sf-Dr</v>
          </cell>
          <cell r="B382">
            <v>0</v>
          </cell>
        </row>
        <row r="383">
          <cell r="A383" t="str">
            <v>Mejoramiento y Amoliación del Puerto de Haina</v>
          </cell>
          <cell r="B383">
            <v>0</v>
          </cell>
        </row>
        <row r="384">
          <cell r="A384" t="str">
            <v>Préstamo No.Aid-517-V-031</v>
          </cell>
          <cell r="B384">
            <v>0</v>
          </cell>
        </row>
        <row r="385">
          <cell r="A385" t="str">
            <v>Préstamo No.Aid-517-V-032</v>
          </cell>
          <cell r="B385">
            <v>0</v>
          </cell>
        </row>
        <row r="386">
          <cell r="A386" t="str">
            <v>Préstamo No.26-Vf/Dr</v>
          </cell>
          <cell r="B386">
            <v>0</v>
          </cell>
        </row>
        <row r="387">
          <cell r="A387" t="str">
            <v>Préstamo No.Aid-517-T-033</v>
          </cell>
          <cell r="B387">
            <v>0</v>
          </cell>
        </row>
        <row r="388">
          <cell r="A388" t="str">
            <v>Préstamo No.Bi-566-Sf-Dr</v>
          </cell>
          <cell r="B388">
            <v>0</v>
          </cell>
        </row>
        <row r="389">
          <cell r="A389" t="str">
            <v>Préstamo No.Bi-1688-Atn-Sf-Dr</v>
          </cell>
          <cell r="B389">
            <v>0</v>
          </cell>
        </row>
        <row r="390">
          <cell r="A390" t="str">
            <v>Préstamo No.Bi-382-Sf-Dr</v>
          </cell>
          <cell r="B390">
            <v>0</v>
          </cell>
        </row>
        <row r="391">
          <cell r="A391" t="str">
            <v>Préstamo No.Bi-570-Sf-Dr</v>
          </cell>
          <cell r="B391">
            <v>11000000</v>
          </cell>
        </row>
        <row r="392">
          <cell r="A392" t="str">
            <v>Préstamo No.Bi-358-Sf-Dr</v>
          </cell>
          <cell r="B392">
            <v>0</v>
          </cell>
        </row>
        <row r="393">
          <cell r="A393" t="str">
            <v>Préstamo No.Bi-352-Sf-Dr</v>
          </cell>
          <cell r="B393">
            <v>0</v>
          </cell>
        </row>
        <row r="394">
          <cell r="A394" t="str">
            <v>Préstamo No.Bm-235-Do</v>
          </cell>
          <cell r="B394">
            <v>0</v>
          </cell>
        </row>
        <row r="395">
          <cell r="A395" t="str">
            <v>Préstamo No.Bm-352-Do</v>
          </cell>
          <cell r="B395">
            <v>0</v>
          </cell>
        </row>
        <row r="396">
          <cell r="A396" t="str">
            <v>Préstamo No.Bm-1655-Do</v>
          </cell>
          <cell r="B396">
            <v>7000000</v>
          </cell>
        </row>
        <row r="397">
          <cell r="A397" t="str">
            <v>Préstamo No.Ccc/Pl-480</v>
          </cell>
          <cell r="B397">
            <v>27600000</v>
          </cell>
        </row>
        <row r="398">
          <cell r="A398" t="str">
            <v>Préstamo No.Ccc/Pl-480</v>
          </cell>
          <cell r="B398">
            <v>0</v>
          </cell>
        </row>
        <row r="399">
          <cell r="A399" t="str">
            <v>Préstamo No.69-P-Opep</v>
          </cell>
          <cell r="B399">
            <v>0</v>
          </cell>
        </row>
        <row r="400">
          <cell r="A400" t="str">
            <v>Préstamo No.Bi-408-Sf/Dr</v>
          </cell>
          <cell r="B400">
            <v>0</v>
          </cell>
        </row>
        <row r="401">
          <cell r="A401" t="str">
            <v>Préstamo No.Bi-21-Cd-Dr</v>
          </cell>
          <cell r="B401">
            <v>0</v>
          </cell>
        </row>
        <row r="402">
          <cell r="A402" t="str">
            <v>Préstamo No.Bi-591-Sf/Dr</v>
          </cell>
          <cell r="B402">
            <v>0</v>
          </cell>
        </row>
        <row r="403">
          <cell r="A403" t="str">
            <v>Préstamo No.Aid-517-U-030</v>
          </cell>
          <cell r="B403">
            <v>1500000</v>
          </cell>
        </row>
        <row r="404">
          <cell r="A404" t="str">
            <v>Préstamo No.Bi-585-Sf-Dr</v>
          </cell>
          <cell r="B404">
            <v>4800000</v>
          </cell>
        </row>
        <row r="405">
          <cell r="A405" t="str">
            <v>Préstamo No.Bi-586-Sf-Dr</v>
          </cell>
          <cell r="B405">
            <v>7500000</v>
          </cell>
        </row>
        <row r="406">
          <cell r="A406" t="str">
            <v>Préstamo No.Bi-590-Sf-Dr</v>
          </cell>
          <cell r="B406">
            <v>0</v>
          </cell>
        </row>
        <row r="407">
          <cell r="A407" t="str">
            <v>Préstamo No.Bm-1783-Do</v>
          </cell>
          <cell r="B407">
            <v>0</v>
          </cell>
        </row>
        <row r="408">
          <cell r="A408" t="str">
            <v>Préstamo Instituciones de Crédito Oficial de España</v>
          </cell>
          <cell r="B408">
            <v>0</v>
          </cell>
        </row>
        <row r="409">
          <cell r="A409" t="str">
            <v>Préstamo No.Bm-1783-Do y Bm 1784-Do</v>
          </cell>
          <cell r="B409">
            <v>1500000</v>
          </cell>
        </row>
        <row r="410">
          <cell r="A410" t="str">
            <v>Préstamo No.Bi/IADb-21-Cd-Dr</v>
          </cell>
          <cell r="B410">
            <v>0</v>
          </cell>
        </row>
        <row r="411">
          <cell r="A411" t="str">
            <v>Convenio de San José/Fondo de Inversión de Venezuela</v>
          </cell>
          <cell r="B411">
            <v>28200000</v>
          </cell>
        </row>
        <row r="412">
          <cell r="A412" t="str">
            <v>Convenio Dominico-Japones</v>
          </cell>
          <cell r="B412">
            <v>0</v>
          </cell>
        </row>
        <row r="413">
          <cell r="A413" t="str">
            <v>Préstamo No.Fida-28-Do</v>
          </cell>
          <cell r="B413">
            <v>200000</v>
          </cell>
        </row>
        <row r="414">
          <cell r="A414" t="str">
            <v>Préstamo No.Fida-28-Do</v>
          </cell>
          <cell r="B414">
            <v>0</v>
          </cell>
        </row>
        <row r="415">
          <cell r="A415" t="str">
            <v>Préstamo No.242-P-Oped</v>
          </cell>
          <cell r="B415">
            <v>0</v>
          </cell>
        </row>
        <row r="416">
          <cell r="A416" t="str">
            <v>Préstamo No.Bi-74-Ic-Dr</v>
          </cell>
          <cell r="B416">
            <v>7500000</v>
          </cell>
        </row>
        <row r="417">
          <cell r="A417" t="str">
            <v>Préstamo Bi-391-Oc-Dr</v>
          </cell>
          <cell r="B417">
            <v>5000000</v>
          </cell>
        </row>
        <row r="418">
          <cell r="A418" t="str">
            <v>Préstamo No.Bi-627-Sf-Dr</v>
          </cell>
          <cell r="B418">
            <v>5000000</v>
          </cell>
        </row>
        <row r="419">
          <cell r="A419" t="str">
            <v>Préstamo No.Bi-646-Sf-Dr</v>
          </cell>
          <cell r="B419">
            <v>7500000</v>
          </cell>
        </row>
        <row r="420">
          <cell r="A420" t="str">
            <v>Préstamo No.Bi-647-Sf-Dr</v>
          </cell>
          <cell r="B420">
            <v>2000000</v>
          </cell>
        </row>
        <row r="421">
          <cell r="A421" t="str">
            <v>Préstamo No.Bi-645-Sf-Dr</v>
          </cell>
          <cell r="B421">
            <v>4000000</v>
          </cell>
        </row>
        <row r="422">
          <cell r="A422" t="str">
            <v>Préstamo No.Bi-680-Sf-Dr</v>
          </cell>
          <cell r="B422">
            <v>4000000</v>
          </cell>
        </row>
        <row r="423">
          <cell r="A423" t="str">
            <v>Préstamo No.Bm-1760-Do</v>
          </cell>
          <cell r="B423">
            <v>6000000</v>
          </cell>
        </row>
        <row r="424">
          <cell r="A424" t="str">
            <v>Préstamo No.Bm-2023-Do</v>
          </cell>
          <cell r="B424">
            <v>7000000</v>
          </cell>
        </row>
        <row r="425">
          <cell r="A425" t="str">
            <v>Préstamo No.Bm-2104-Do</v>
          </cell>
          <cell r="B425">
            <v>0</v>
          </cell>
        </row>
        <row r="426">
          <cell r="A426" t="str">
            <v>Préstamo No.Aid-517-T-037Y 517-W-038</v>
          </cell>
          <cell r="B426">
            <v>2500000</v>
          </cell>
        </row>
        <row r="427">
          <cell r="A427" t="str">
            <v>Préstamo Banco del Comercio Exterior Francés</v>
          </cell>
          <cell r="B427">
            <v>0</v>
          </cell>
        </row>
        <row r="428">
          <cell r="A428" t="str">
            <v>Préstamo No.Aid-517-T-035</v>
          </cell>
          <cell r="B428">
            <v>2300000</v>
          </cell>
        </row>
        <row r="429">
          <cell r="A429" t="str">
            <v>Préstamo Banco Exterior de España</v>
          </cell>
          <cell r="B429">
            <v>0</v>
          </cell>
        </row>
        <row r="430">
          <cell r="A430" t="str">
            <v>Préstamo No.Aid-517-K-039</v>
          </cell>
          <cell r="B430">
            <v>0</v>
          </cell>
        </row>
        <row r="431">
          <cell r="A431" t="str">
            <v>Préstamo No.Bm-2104-D0</v>
          </cell>
          <cell r="B431">
            <v>4000000</v>
          </cell>
        </row>
        <row r="432">
          <cell r="A432" t="str">
            <v>Préstamo No.Aid-679-Sf-Dr</v>
          </cell>
          <cell r="B432">
            <v>10000000</v>
          </cell>
        </row>
        <row r="433">
          <cell r="A433" t="str">
            <v>Préstamo No.Aid-517-T-040</v>
          </cell>
          <cell r="B433">
            <v>0</v>
          </cell>
        </row>
        <row r="434">
          <cell r="A434" t="str">
            <v>Préstamo No.Aid-517-T-042</v>
          </cell>
          <cell r="B434">
            <v>1500000</v>
          </cell>
        </row>
        <row r="435">
          <cell r="A435" t="str">
            <v>Préstamo Banco Exterior de España</v>
          </cell>
          <cell r="B435">
            <v>0</v>
          </cell>
        </row>
        <row r="436">
          <cell r="A436" t="str">
            <v>Kfw-Dom-15.0M</v>
          </cell>
          <cell r="B436">
            <v>0</v>
          </cell>
        </row>
        <row r="437">
          <cell r="A437" t="str">
            <v>Préstamo No.Bi-21-Cd/Dr</v>
          </cell>
          <cell r="B437">
            <v>0</v>
          </cell>
        </row>
        <row r="438">
          <cell r="A438" t="str">
            <v>Préstamo Banco Exterior de España</v>
          </cell>
          <cell r="B438">
            <v>0</v>
          </cell>
        </row>
        <row r="439">
          <cell r="A439" t="str">
            <v>Préstamo Dominico Japones Do-P2-Aglipo</v>
          </cell>
          <cell r="B439">
            <v>3100000</v>
          </cell>
        </row>
        <row r="440">
          <cell r="A440" t="str">
            <v>Préstamo Banco Exterior de España</v>
          </cell>
          <cell r="B440">
            <v>0</v>
          </cell>
        </row>
        <row r="441">
          <cell r="A441" t="str">
            <v>Préstamo No.Aid-517-L-010</v>
          </cell>
          <cell r="B441">
            <v>0</v>
          </cell>
        </row>
        <row r="442">
          <cell r="A442" t="str">
            <v>Préstamo No.Fida98-Do</v>
          </cell>
          <cell r="B442">
            <v>2000000</v>
          </cell>
        </row>
        <row r="443">
          <cell r="A443" t="str">
            <v>Préstamo No.Aid-517-T-043 y 517-V-044</v>
          </cell>
          <cell r="B443">
            <v>200000</v>
          </cell>
        </row>
        <row r="444">
          <cell r="A444" t="str">
            <v>Préstamo No.Aid-517-T-045</v>
          </cell>
          <cell r="B444">
            <v>1000000</v>
          </cell>
        </row>
        <row r="445">
          <cell r="A445" t="str">
            <v>Préstamo No.Bi-737-Sf y 455-Oc-Dr</v>
          </cell>
          <cell r="B445">
            <v>1000000</v>
          </cell>
        </row>
        <row r="446">
          <cell r="A446" t="str">
            <v>Préstamo No.Bm-2369-Do</v>
          </cell>
          <cell r="B446">
            <v>0</v>
          </cell>
        </row>
        <row r="447">
          <cell r="A447" t="str">
            <v>Préstamo Gobierno México-República Dominicana</v>
          </cell>
          <cell r="B447">
            <v>0</v>
          </cell>
        </row>
        <row r="448">
          <cell r="A448" t="str">
            <v>Préstamo No.Bm-2690-00</v>
          </cell>
          <cell r="B448">
            <v>0</v>
          </cell>
        </row>
        <row r="449">
          <cell r="A449" t="str">
            <v>Préstamo del Gobierno de Japón</v>
          </cell>
          <cell r="B449">
            <v>0</v>
          </cell>
        </row>
        <row r="450">
          <cell r="A450" t="str">
            <v>Kreditastait Fur Wiederautbau-Kfw-</v>
          </cell>
          <cell r="B450">
            <v>0</v>
          </cell>
        </row>
        <row r="451">
          <cell r="A451" t="str">
            <v xml:space="preserve">Préstamo del Gobierno de Francia </v>
          </cell>
          <cell r="B451">
            <v>0</v>
          </cell>
        </row>
        <row r="452">
          <cell r="A452" t="str">
            <v>2949-Do-</v>
          </cell>
          <cell r="B452">
            <v>0</v>
          </cell>
        </row>
        <row r="453">
          <cell r="A453" t="str">
            <v>17-0239</v>
          </cell>
          <cell r="B453">
            <v>0</v>
          </cell>
        </row>
        <row r="454">
          <cell r="A454" t="str">
            <v>Préstamo No.Bi-172/1C-Dr</v>
          </cell>
          <cell r="B454">
            <v>0</v>
          </cell>
        </row>
        <row r="456">
          <cell r="A456" t="str">
            <v>Venta de Activos</v>
          </cell>
          <cell r="B456">
            <v>6500000</v>
          </cell>
        </row>
        <row r="457">
          <cell r="A457" t="str">
            <v>Venta de Bienes Inmuebles y Terrenos del Dominio Privado del Estado</v>
          </cell>
          <cell r="B457">
            <v>6500000</v>
          </cell>
        </row>
        <row r="458">
          <cell r="A458" t="str">
            <v>Venta de Propiedad Mobiliar del Estado</v>
          </cell>
          <cell r="B458">
            <v>0</v>
          </cell>
        </row>
        <row r="459">
          <cell r="A459" t="str">
            <v>Misceláneos</v>
          </cell>
          <cell r="B459">
            <v>0</v>
          </cell>
        </row>
        <row r="461">
          <cell r="A461" t="str">
            <v>Otros Recursos Internos</v>
          </cell>
          <cell r="B461">
            <v>0</v>
          </cell>
        </row>
        <row r="462">
          <cell r="A462" t="str">
            <v>Amortización e Intereses Aid/517-L018 F. 1449</v>
          </cell>
          <cell r="B462">
            <v>0</v>
          </cell>
        </row>
        <row r="463">
          <cell r="A463" t="str">
            <v>Pago Préstamo Lab. Hotel Jaragua Aid-517-2-008</v>
          </cell>
          <cell r="B463">
            <v>0</v>
          </cell>
        </row>
        <row r="464">
          <cell r="A464" t="str">
            <v>Amortización e Intreses /Préstamo Aid/517-L026 F. 1449</v>
          </cell>
          <cell r="B464">
            <v>0</v>
          </cell>
        </row>
        <row r="466">
          <cell r="A466" t="str">
            <v>Donaciones</v>
          </cell>
          <cell r="B466">
            <v>0</v>
          </cell>
        </row>
        <row r="467">
          <cell r="A467" t="str">
            <v>Donaciones Públicas y Privadas</v>
          </cell>
          <cell r="B467">
            <v>0</v>
          </cell>
        </row>
        <row r="469">
          <cell r="A469" t="str">
            <v>Aportes Extraordinarios</v>
          </cell>
          <cell r="B469">
            <v>0</v>
          </cell>
        </row>
        <row r="470">
          <cell r="A470" t="str">
            <v xml:space="preserve">Aportes Extraordinarios de Instituciones Públicas </v>
          </cell>
          <cell r="B470">
            <v>0</v>
          </cell>
        </row>
        <row r="472">
          <cell r="A472" t="str">
            <v>Donaciones</v>
          </cell>
          <cell r="B472">
            <v>3200000</v>
          </cell>
        </row>
        <row r="473">
          <cell r="A473" t="str">
            <v>Aid/517-0171/Cbi</v>
          </cell>
          <cell r="B473">
            <v>0</v>
          </cell>
        </row>
        <row r="474">
          <cell r="A474" t="str">
            <v>Convenio de Donación BID-Atn-1688-Sf--Dr</v>
          </cell>
          <cell r="B474">
            <v>0</v>
          </cell>
        </row>
        <row r="475">
          <cell r="A475" t="str">
            <v>Convenio ONAPLAN-BID-Atn-1689-Sf--Dr</v>
          </cell>
          <cell r="B475">
            <v>0</v>
          </cell>
        </row>
        <row r="476">
          <cell r="A476" t="str">
            <v>Convenio de Donación Aid-517-0130</v>
          </cell>
          <cell r="B476">
            <v>0</v>
          </cell>
        </row>
        <row r="477">
          <cell r="A477" t="str">
            <v>Aid-517-0145-21</v>
          </cell>
          <cell r="B477">
            <v>0</v>
          </cell>
        </row>
        <row r="478">
          <cell r="A478" t="str">
            <v>Aid-517-0145-19</v>
          </cell>
          <cell r="B478">
            <v>0</v>
          </cell>
        </row>
        <row r="479">
          <cell r="A479" t="str">
            <v>Donación Canadá-Israel Ac-Di-D6</v>
          </cell>
          <cell r="B479">
            <v>0</v>
          </cell>
        </row>
        <row r="480">
          <cell r="A480" t="str">
            <v>Gobierno de Suecia</v>
          </cell>
          <cell r="B480">
            <v>0</v>
          </cell>
        </row>
        <row r="481">
          <cell r="A481" t="str">
            <v>Donación ONU Dom.-T-01-A-71-99 y Dom, -83-P04-P03</v>
          </cell>
          <cell r="B481">
            <v>0</v>
          </cell>
        </row>
        <row r="482">
          <cell r="A482" t="str">
            <v>Convenio ONAPLAN-BID-Atn-1862-Sf--Dr</v>
          </cell>
          <cell r="B482">
            <v>0</v>
          </cell>
        </row>
        <row r="483">
          <cell r="A483" t="str">
            <v>Donación Aid/Foresta</v>
          </cell>
          <cell r="B483">
            <v>0</v>
          </cell>
        </row>
        <row r="484">
          <cell r="A484" t="str">
            <v>Donación Gobierno Aleman-Gtz/Aid</v>
          </cell>
          <cell r="B484">
            <v>0</v>
          </cell>
        </row>
        <row r="485">
          <cell r="A485" t="str">
            <v>Donación Comunidad Económica Europea -CEE/IAD-Pryn</v>
          </cell>
          <cell r="B485">
            <v>0</v>
          </cell>
        </row>
        <row r="486">
          <cell r="A486" t="str">
            <v>Convenio de Donación Organización Internacional del Azúcar-OIA-</v>
          </cell>
          <cell r="B486">
            <v>0</v>
          </cell>
        </row>
        <row r="487">
          <cell r="A487" t="str">
            <v>Donación ONU UNICEF</v>
          </cell>
          <cell r="B487">
            <v>0</v>
          </cell>
        </row>
        <row r="488">
          <cell r="A488" t="str">
            <v>Fondo Noruego de Preinversión</v>
          </cell>
          <cell r="B488">
            <v>0</v>
          </cell>
        </row>
        <row r="489">
          <cell r="A489" t="str">
            <v>Aid-517-0126 Manejo de Recursos Naturales</v>
          </cell>
          <cell r="B489">
            <v>0</v>
          </cell>
        </row>
        <row r="490">
          <cell r="A490" t="str">
            <v>Aid-517-0144 Proyecto Mini-Hidro</v>
          </cell>
          <cell r="B490">
            <v>300000</v>
          </cell>
        </row>
        <row r="491">
          <cell r="A491" t="str">
            <v>Aid-936-5807</v>
          </cell>
          <cell r="B491">
            <v>500000</v>
          </cell>
        </row>
        <row r="492">
          <cell r="A492" t="str">
            <v xml:space="preserve"> Donación Aid-517-0171-Cbi</v>
          </cell>
          <cell r="B492">
            <v>1100000</v>
          </cell>
        </row>
        <row r="493">
          <cell r="A493" t="str">
            <v>CEE-Na-82-15</v>
          </cell>
          <cell r="B493">
            <v>0</v>
          </cell>
        </row>
        <row r="494">
          <cell r="A494" t="str">
            <v>Fao-PNUD-Dom-81-005-067</v>
          </cell>
          <cell r="B494">
            <v>0</v>
          </cell>
        </row>
        <row r="495">
          <cell r="A495" t="str">
            <v>PNUD-Dom-81-012</v>
          </cell>
          <cell r="B495">
            <v>0</v>
          </cell>
        </row>
        <row r="496">
          <cell r="A496" t="str">
            <v>PNUD-Cee</v>
          </cell>
          <cell r="B496">
            <v>1000000</v>
          </cell>
        </row>
        <row r="497">
          <cell r="A497" t="str">
            <v>Cee</v>
          </cell>
          <cell r="B497">
            <v>0</v>
          </cell>
        </row>
        <row r="498">
          <cell r="A498" t="str">
            <v>BID-Atn-225-Sf/Dr</v>
          </cell>
          <cell r="B498">
            <v>0</v>
          </cell>
        </row>
        <row r="499">
          <cell r="A499" t="str">
            <v>PNUD</v>
          </cell>
          <cell r="B499">
            <v>0</v>
          </cell>
        </row>
        <row r="500">
          <cell r="A500" t="str">
            <v>Donación UNICEF/Zw-10G-4</v>
          </cell>
          <cell r="B500">
            <v>200000</v>
          </cell>
        </row>
        <row r="501">
          <cell r="A501" t="str">
            <v>Donación PNUD/91-011-S-01-14</v>
          </cell>
          <cell r="B501">
            <v>100000</v>
          </cell>
        </row>
        <row r="502">
          <cell r="A502" t="str">
            <v>Donación Italia</v>
          </cell>
          <cell r="B502">
            <v>0</v>
          </cell>
        </row>
        <row r="503">
          <cell r="A503" t="str">
            <v>Donación CEE-958-84-Rd</v>
          </cell>
          <cell r="B503">
            <v>0</v>
          </cell>
        </row>
        <row r="504">
          <cell r="A504" t="str">
            <v>Zw-10-6-4Programa de Servicio Básicos Proyecto de Educación UNICEF</v>
          </cell>
          <cell r="B504">
            <v>0</v>
          </cell>
        </row>
        <row r="505">
          <cell r="A505" t="str">
            <v>Donación 517-0153 Asesoría-Manejo Sistema de Salud</v>
          </cell>
          <cell r="B505">
            <v>0</v>
          </cell>
        </row>
        <row r="506">
          <cell r="A506" t="str">
            <v xml:space="preserve">Donación Dhs-12 Ops-Oms </v>
          </cell>
          <cell r="B506">
            <v>0</v>
          </cell>
        </row>
        <row r="507">
          <cell r="A507" t="str">
            <v>Proyecto Educación Población Dom/87/P01 UNESCO</v>
          </cell>
          <cell r="B507">
            <v>0</v>
          </cell>
        </row>
        <row r="508">
          <cell r="A508" t="str">
            <v>Donación Dej-42950 Gts</v>
          </cell>
          <cell r="B508">
            <v>0</v>
          </cell>
        </row>
        <row r="509">
          <cell r="A509" t="str">
            <v>Na-80-36 CEE-Juancho Pedernales</v>
          </cell>
          <cell r="B509">
            <v>0</v>
          </cell>
        </row>
        <row r="510">
          <cell r="A510" t="str">
            <v>Donación Gobierno Chino Programa Pequeños Proyecto Hidroeléctricos</v>
          </cell>
          <cell r="B510">
            <v>0</v>
          </cell>
        </row>
        <row r="511">
          <cell r="A511" t="str">
            <v>Donación Estudio Proyecto Monción BID</v>
          </cell>
          <cell r="B511">
            <v>0</v>
          </cell>
        </row>
        <row r="512">
          <cell r="A512" t="str">
            <v>Préstamo Nopn83-2120-0 Fortalecimiento del Indrhi-Bmz/Gtz.</v>
          </cell>
          <cell r="B512">
            <v>0</v>
          </cell>
        </row>
        <row r="513">
          <cell r="A513" t="str">
            <v>Préstamo Dom/8/004 Optimización Recargo Hídricos Pnvd/Omm.</v>
          </cell>
          <cell r="B513">
            <v>0</v>
          </cell>
        </row>
        <row r="514">
          <cell r="A514" t="str">
            <v>Préstamo Dom/8/002 Isótopos en Hidrol. OIEA</v>
          </cell>
          <cell r="B514">
            <v>0</v>
          </cell>
        </row>
        <row r="515">
          <cell r="A515" t="str">
            <v>Préstamo Dom/8/003 Hidrol. Aguas Sub-Terraneas OIEA</v>
          </cell>
          <cell r="B515">
            <v>0</v>
          </cell>
        </row>
        <row r="516">
          <cell r="A516" t="str">
            <v>Donación ONU/PNUD Dom-85-E01 DesHidroe. Río Ocoa</v>
          </cell>
          <cell r="B516">
            <v>0</v>
          </cell>
        </row>
        <row r="517">
          <cell r="A517" t="str">
            <v>P-1438-100 Hidroeléctricalos Anones-Sueco</v>
          </cell>
          <cell r="B517">
            <v>0</v>
          </cell>
        </row>
        <row r="518">
          <cell r="A518" t="str">
            <v>Donación 4-3-86 Palomino-Sueco</v>
          </cell>
          <cell r="B518">
            <v>0</v>
          </cell>
        </row>
        <row r="519">
          <cell r="A519" t="str">
            <v>Construcción de Hoteles Nacionales, S. A.</v>
          </cell>
          <cell r="B519">
            <v>0</v>
          </cell>
        </row>
        <row r="520">
          <cell r="A520" t="str">
            <v>Rosario Dominicana, S. A.</v>
          </cell>
          <cell r="B520">
            <v>0</v>
          </cell>
        </row>
        <row r="522">
          <cell r="A522" t="str">
            <v>Transferencias Extraordinarias</v>
          </cell>
          <cell r="B522">
            <v>0</v>
          </cell>
        </row>
        <row r="523">
          <cell r="A523" t="str">
            <v>Transferencia del CORDE</v>
          </cell>
          <cell r="B523">
            <v>0</v>
          </cell>
        </row>
        <row r="524">
          <cell r="A524" t="str">
            <v>Transferencia de INESPRE</v>
          </cell>
          <cell r="B524">
            <v>0</v>
          </cell>
        </row>
        <row r="525">
          <cell r="A525" t="str">
            <v>Transferencia de la CFI</v>
          </cell>
          <cell r="B525">
            <v>0</v>
          </cell>
        </row>
        <row r="526">
          <cell r="A526" t="str">
            <v>Transferencia del Banco de Reservas</v>
          </cell>
          <cell r="B526">
            <v>0</v>
          </cell>
        </row>
        <row r="527">
          <cell r="A527" t="str">
            <v>Transferencia del CEA</v>
          </cell>
          <cell r="B527">
            <v>0</v>
          </cell>
        </row>
        <row r="528">
          <cell r="A528" t="str">
            <v>Transferencia del Banco Central</v>
          </cell>
          <cell r="B528">
            <v>0</v>
          </cell>
        </row>
        <row r="529">
          <cell r="A529" t="str">
            <v>Transferencia de la Corporación de Hatillo</v>
          </cell>
          <cell r="B529">
            <v>0</v>
          </cell>
        </row>
        <row r="530">
          <cell r="A530" t="str">
            <v>Transferencia del IAD</v>
          </cell>
          <cell r="B530">
            <v>0</v>
          </cell>
        </row>
        <row r="531">
          <cell r="A531" t="str">
            <v>Transferencia del INAZUCAR</v>
          </cell>
          <cell r="B531">
            <v>0</v>
          </cell>
        </row>
        <row r="532">
          <cell r="A532" t="str">
            <v>Transferencia del CEA</v>
          </cell>
          <cell r="B532">
            <v>0</v>
          </cell>
        </row>
        <row r="533">
          <cell r="A533" t="str">
            <v>Transferencia del Banco Nacional de la Vivienda</v>
          </cell>
          <cell r="B533">
            <v>0</v>
          </cell>
        </row>
        <row r="534">
          <cell r="A534" t="str">
            <v>Transferencia de la Superintendencia de Bancos</v>
          </cell>
          <cell r="B534">
            <v>0</v>
          </cell>
        </row>
        <row r="535">
          <cell r="A535" t="str">
            <v>Transferencia de la Superintendencia de Seguros</v>
          </cell>
          <cell r="B535">
            <v>0</v>
          </cell>
        </row>
        <row r="536">
          <cell r="A536" t="str">
            <v>Transferencia de la Fábrica Dominicana de Cemento</v>
          </cell>
          <cell r="B536">
            <v>0</v>
          </cell>
        </row>
        <row r="537">
          <cell r="A537" t="str">
            <v>Aportes Extraordinarios de Institciones Pública</v>
          </cell>
          <cell r="B537">
            <v>0</v>
          </cell>
        </row>
        <row r="538">
          <cell r="A538" t="str">
            <v>Transferencia de la CDE (Bonos de Amortización de la Deuda Combustible)</v>
          </cell>
          <cell r="B538">
            <v>0</v>
          </cell>
        </row>
        <row r="539">
          <cell r="A539" t="str">
            <v>Transferencia de la Universidad del Este</v>
          </cell>
          <cell r="B539">
            <v>0</v>
          </cell>
        </row>
        <row r="541">
          <cell r="A541" t="str">
            <v>Otros Recursos Internos</v>
          </cell>
          <cell r="B541">
            <v>0</v>
          </cell>
        </row>
        <row r="542">
          <cell r="A542" t="str">
            <v>Ahorro de la Dirección General Servicios Tecnológicos</v>
          </cell>
          <cell r="B542">
            <v>0</v>
          </cell>
        </row>
        <row r="543">
          <cell r="A543" t="str">
            <v>Amortización e Interés Préstamo No. 517-L-008</v>
          </cell>
          <cell r="B543">
            <v>0</v>
          </cell>
        </row>
        <row r="544">
          <cell r="A544" t="str">
            <v>Amortización e Intereses Préstamo No. 517-L-018</v>
          </cell>
          <cell r="B544">
            <v>0</v>
          </cell>
        </row>
        <row r="545">
          <cell r="A545" t="str">
            <v>Intereses Préstamo No. 517-K-011</v>
          </cell>
          <cell r="B545">
            <v>0</v>
          </cell>
        </row>
        <row r="546">
          <cell r="A546" t="str">
            <v>Intereses Préstamo No. 517-L-018</v>
          </cell>
          <cell r="B546">
            <v>0</v>
          </cell>
        </row>
        <row r="547">
          <cell r="A547" t="str">
            <v>Venta de Condecoraciones</v>
          </cell>
          <cell r="B547">
            <v>0</v>
          </cell>
        </row>
        <row r="548">
          <cell r="A548" t="str">
            <v>Devolución, Intereses Deuda Externa</v>
          </cell>
          <cell r="B548">
            <v>0</v>
          </cell>
        </row>
        <row r="549">
          <cell r="A549" t="str">
            <v>Misceláneos</v>
          </cell>
          <cell r="B549">
            <v>0</v>
          </cell>
        </row>
        <row r="550">
          <cell r="A550" t="str">
            <v>Amortización e Intereses</v>
          </cell>
          <cell r="B550">
            <v>0</v>
          </cell>
        </row>
        <row r="551">
          <cell r="A551" t="str">
            <v>Bonos Redimidos e Intereses sobre Bonos Propiedad del Estado</v>
          </cell>
          <cell r="B551">
            <v>0</v>
          </cell>
        </row>
        <row r="552">
          <cell r="A552" t="str">
            <v>Intereses sobre Préstamo de la Aid No. 517-L-026</v>
          </cell>
          <cell r="B552">
            <v>0</v>
          </cell>
        </row>
        <row r="553">
          <cell r="A553" t="str">
            <v>Remanentes de Aportes del Estado, para Programa Desayuno Escolar y Materno Infantil</v>
          </cell>
          <cell r="B553">
            <v>0</v>
          </cell>
        </row>
        <row r="554">
          <cell r="A554" t="str">
            <v>Intereses Devengados por Suma Depositada en Banco de Reservas por la Corporación de la Presa de Sabana Yegua</v>
          </cell>
          <cell r="B554">
            <v>0</v>
          </cell>
        </row>
        <row r="555">
          <cell r="A555" t="str">
            <v>2% sobre Préstamo Realizados a Oficiales de las Fuerzas Armadas</v>
          </cell>
          <cell r="B555">
            <v>0</v>
          </cell>
        </row>
        <row r="556">
          <cell r="A556" t="str">
            <v>Ahorro en Gastos Administrativos Corporación de Valdesia</v>
          </cell>
          <cell r="B556">
            <v>0</v>
          </cell>
        </row>
        <row r="557">
          <cell r="A557" t="str">
            <v>Confiscación de Pólizas de Seguros</v>
          </cell>
          <cell r="B557">
            <v>0</v>
          </cell>
        </row>
        <row r="558">
          <cell r="A558" t="str">
            <v>Reembolsos</v>
          </cell>
          <cell r="B558">
            <v>0</v>
          </cell>
        </row>
        <row r="559">
          <cell r="A559" t="str">
            <v>Intereses sobre Bonos Tesorería Nacional, para Reforma Agraría, Serie 1987</v>
          </cell>
          <cell r="B559">
            <v>0</v>
          </cell>
        </row>
        <row r="561">
          <cell r="A561" t="str">
            <v xml:space="preserve">Total Ingresos Fiscales </v>
          </cell>
          <cell r="B561">
            <v>1374475000</v>
          </cell>
        </row>
        <row r="563">
          <cell r="A563" t="str">
            <v>Proporción a Sustraer del Fondo General para Nutrir el Fondo Especial Destinado a Cubrir Reembolsos por Cualquier Concepto de Conformidad con las Leyes No 2512-50 y 3849-54</v>
          </cell>
          <cell r="B563">
            <v>0</v>
          </cell>
        </row>
        <row r="564">
          <cell r="A564" t="str">
            <v>Cualquier Concepto de Conformidad con las Leyes No 2512-50 y 3849-54</v>
          </cell>
          <cell r="B564">
            <v>0</v>
          </cell>
        </row>
        <row r="566">
          <cell r="A566" t="str">
            <v>Total Valores Registrados en Tesorería</v>
          </cell>
          <cell r="B566">
            <v>1374475000</v>
          </cell>
        </row>
        <row r="567">
          <cell r="A567" t="str">
            <v>Fuente: Presupuesto de Ingresos y Ley de Gastos Públicos para el año 1985 (Ley No. 273)</v>
          </cell>
        </row>
      </sheetData>
      <sheetData sheetId="56" refreshError="1">
        <row r="15">
          <cell r="A15" t="str">
            <v>Impuesto sobre la Renta</v>
          </cell>
          <cell r="B15">
            <v>358486200</v>
          </cell>
        </row>
        <row r="16">
          <cell r="A16" t="str">
            <v>Impuesto Adicional sobre la Renta Global Imponible</v>
          </cell>
          <cell r="B16">
            <v>24624300</v>
          </cell>
        </row>
        <row r="17">
          <cell r="A17" t="str">
            <v>Impuesto Adicional sobre el Impuesto sobre la Renta</v>
          </cell>
          <cell r="B17">
            <v>8525300</v>
          </cell>
        </row>
        <row r="18">
          <cell r="A18" t="str">
            <v>Impuesto sobre las Ganancias de Capital (Plusvalía)</v>
          </cell>
          <cell r="B18">
            <v>0</v>
          </cell>
        </row>
        <row r="19">
          <cell r="A19" t="str">
            <v>Impuesto sobre Premios Mayores de la Lotería Nacional</v>
          </cell>
          <cell r="B19">
            <v>3050000</v>
          </cell>
        </row>
        <row r="20">
          <cell r="A20" t="str">
            <v>Impuesto sobre Honorarios Médicos en Hospitales del Estado</v>
          </cell>
          <cell r="B20">
            <v>3000</v>
          </cell>
        </row>
        <row r="21">
          <cell r="A21" t="str">
            <v>Impuesto sobre los Derechos Percibidos por los Oficiales del Estado Civil</v>
          </cell>
          <cell r="B21">
            <v>40000</v>
          </cell>
        </row>
        <row r="22">
          <cell r="A22" t="str">
            <v xml:space="preserve">Impuesto sobre las Apuestas Ganadas en el Hipódromo, 10% </v>
          </cell>
          <cell r="B22">
            <v>1440000</v>
          </cell>
        </row>
        <row r="23">
          <cell r="A23" t="str">
            <v>Impuesto sobre los Beneficios (Utilidades) de los Casinos de Juegos</v>
          </cell>
          <cell r="B23">
            <v>8300000</v>
          </cell>
        </row>
        <row r="24">
          <cell r="A24" t="str">
            <v>Aportes de los Servidores Públicos (Descuentos en Nóminas) para Servicios Sociales</v>
          </cell>
          <cell r="B24">
            <v>15300000</v>
          </cell>
        </row>
        <row r="25">
          <cell r="A25" t="str">
            <v>Impuestos 10% sobre Apuestas en el Canódromo</v>
          </cell>
          <cell r="B25">
            <v>0</v>
          </cell>
        </row>
        <row r="27">
          <cell r="A27" t="str">
            <v xml:space="preserve">Impuestos sobre el Patrimonio </v>
          </cell>
          <cell r="B27">
            <v>44267000</v>
          </cell>
        </row>
        <row r="29">
          <cell r="A29" t="str">
            <v>Impuestos sobre la Tenencia del Patrimonio</v>
          </cell>
          <cell r="B29">
            <v>20320000</v>
          </cell>
        </row>
        <row r="30">
          <cell r="A30" t="str">
            <v>Impuesto sobre la Inscripción en el Registro de Tierras</v>
          </cell>
          <cell r="B30">
            <v>25000</v>
          </cell>
        </row>
        <row r="31">
          <cell r="A31" t="str">
            <v>Impuesto Adicional sobre la Inscripción en el Registro de Tierras</v>
          </cell>
          <cell r="B31">
            <v>205000</v>
          </cell>
        </row>
        <row r="32">
          <cell r="A32" t="str">
            <v>Impuesto sobre Vehículos (Placas)</v>
          </cell>
          <cell r="B32">
            <v>14000000</v>
          </cell>
        </row>
        <row r="33">
          <cell r="A33" t="str">
            <v>Impuesto Adicional sobre Placas Públicas</v>
          </cell>
          <cell r="B33">
            <v>30000</v>
          </cell>
        </row>
        <row r="34">
          <cell r="A34" t="str">
            <v>Impuesto sobre la Inscripción y Duplicado de Matrícula Vehículo de Motor</v>
          </cell>
          <cell r="B34">
            <v>560000</v>
          </cell>
        </row>
        <row r="35">
          <cell r="A35" t="str">
            <v>Impuesto sobre la Propiedad Inmobiliaria</v>
          </cell>
          <cell r="B35">
            <v>5500000</v>
          </cell>
        </row>
        <row r="36">
          <cell r="A36" t="str">
            <v>Impuesto Adicional Automóviles</v>
          </cell>
          <cell r="B36">
            <v>0</v>
          </cell>
        </row>
        <row r="38">
          <cell r="A38" t="str">
            <v>Impuesto sobre las Transferencias Patrimoniales</v>
          </cell>
          <cell r="B38">
            <v>23947000</v>
          </cell>
        </row>
        <row r="39">
          <cell r="A39" t="str">
            <v>Impuesto sobre la Constitución de Compañías por Acciones y en Comanditas por Acciones</v>
          </cell>
          <cell r="B39">
            <v>850000</v>
          </cell>
        </row>
        <row r="40">
          <cell r="A40" t="str">
            <v>Impuesto sobre Operaciones Inmobiliarias</v>
          </cell>
          <cell r="B40">
            <v>4400000</v>
          </cell>
        </row>
        <row r="41">
          <cell r="A41" t="str">
            <v>Impuesto Adicional sobre Operaciones Inmobiliarias</v>
          </cell>
          <cell r="B41">
            <v>3000000</v>
          </cell>
        </row>
        <row r="42">
          <cell r="A42" t="str">
            <v>Impuesto sobre Sucesiones y Donaciones</v>
          </cell>
          <cell r="B42">
            <v>2937000</v>
          </cell>
        </row>
        <row r="43">
          <cell r="A43" t="str">
            <v>Contribución 2% sobre Actos Traslativos de la Propiedad Mobiliaria</v>
          </cell>
          <cell r="B43">
            <v>6200000</v>
          </cell>
        </row>
        <row r="44">
          <cell r="A44" t="str">
            <v>Impuesto sobre Traspaso de Vehículos de Motor</v>
          </cell>
          <cell r="B44">
            <v>560000</v>
          </cell>
        </row>
        <row r="45">
          <cell r="A45" t="str">
            <v>Impuesto sobre las Ganancias de Capital</v>
          </cell>
          <cell r="B45">
            <v>6000000</v>
          </cell>
        </row>
        <row r="47">
          <cell r="A47" t="str">
            <v>Impuestos Internos sobre Mercancías y Servicios</v>
          </cell>
          <cell r="B47">
            <v>698148900</v>
          </cell>
        </row>
        <row r="48">
          <cell r="A48" t="str">
            <v/>
          </cell>
          <cell r="B48">
            <v>0</v>
          </cell>
        </row>
        <row r="49">
          <cell r="A49" t="str">
            <v>Impuestos Internos Especiales sobre las Mercancías</v>
          </cell>
          <cell r="B49">
            <v>606135900</v>
          </cell>
        </row>
        <row r="51">
          <cell r="A51" t="str">
            <v>Impuestos sobre Vegetales</v>
          </cell>
          <cell r="B51">
            <v>91000</v>
          </cell>
        </row>
        <row r="52">
          <cell r="A52" t="str">
            <v>Impuestos sobre las Ventas de Maderas Aserradas</v>
          </cell>
          <cell r="B52">
            <v>1000</v>
          </cell>
        </row>
        <row r="53">
          <cell r="A53" t="str">
            <v>Impuestos sobre la Madera Beneficiada</v>
          </cell>
          <cell r="B53">
            <v>90000</v>
          </cell>
        </row>
        <row r="55">
          <cell r="A55" t="str">
            <v>Impuestos sobre el Tabaco Manufacturado</v>
          </cell>
          <cell r="B55">
            <v>50651100</v>
          </cell>
        </row>
        <row r="56">
          <cell r="A56" t="str">
            <v>Impuesto sobre Cigarrillos</v>
          </cell>
          <cell r="B56">
            <v>50651100</v>
          </cell>
        </row>
        <row r="57">
          <cell r="A57" t="str">
            <v>Impuestos Adicionales sobre Cigarrillos</v>
          </cell>
          <cell r="B57">
            <v>0</v>
          </cell>
        </row>
        <row r="58">
          <cell r="A58" t="str">
            <v>Impuesto Adicional sobre Cigarrillos Ley 137-87</v>
          </cell>
          <cell r="B58">
            <v>0</v>
          </cell>
        </row>
        <row r="59">
          <cell r="A59" t="str">
            <v>Impuesto Adicional sobre Cigarrillos Ley 137-88</v>
          </cell>
          <cell r="B59">
            <v>0</v>
          </cell>
        </row>
        <row r="61">
          <cell r="A61" t="str">
            <v>Impuestos sobre las Bebidas Alcohólicas</v>
          </cell>
          <cell r="B61">
            <v>125430800</v>
          </cell>
        </row>
        <row r="62">
          <cell r="A62" t="str">
            <v>Impuestos sobre la Venta al por Mayor de Bebidas Alcohólicas Nacionales</v>
          </cell>
          <cell r="B62">
            <v>28929900</v>
          </cell>
        </row>
        <row r="63">
          <cell r="A63" t="str">
            <v>Impuesto Adicional sobre Ron, Whisky y Ginebra</v>
          </cell>
          <cell r="B63">
            <v>10231300</v>
          </cell>
        </row>
        <row r="64">
          <cell r="A64" t="str">
            <v>Impuesto Especial a las Bebidas Alcohólicas</v>
          </cell>
          <cell r="B64">
            <v>3219400</v>
          </cell>
        </row>
        <row r="65">
          <cell r="A65" t="str">
            <v>Impuesto sobre las Cervezas</v>
          </cell>
          <cell r="B65">
            <v>42387800</v>
          </cell>
        </row>
        <row r="66">
          <cell r="A66" t="str">
            <v>Impuesto Adicional sobre las Cervezas</v>
          </cell>
          <cell r="B66">
            <v>18349700</v>
          </cell>
        </row>
        <row r="67">
          <cell r="A67" t="str">
            <v>Impuesto sobre Alcohol para Envejecimiento de Licores</v>
          </cell>
          <cell r="B67">
            <v>18892800</v>
          </cell>
        </row>
        <row r="68">
          <cell r="A68" t="str">
            <v>Impuesto sobre Ron Ginebra y Licores Dulces</v>
          </cell>
          <cell r="B68">
            <v>1719900</v>
          </cell>
        </row>
        <row r="69">
          <cell r="A69" t="str">
            <v>Impuesto sobre Vinos</v>
          </cell>
          <cell r="B69">
            <v>175100</v>
          </cell>
        </row>
        <row r="70">
          <cell r="A70" t="str">
            <v>Impuesto Adicional sobre Vinos y Licores Dulces</v>
          </cell>
          <cell r="B70">
            <v>270300</v>
          </cell>
        </row>
        <row r="71">
          <cell r="A71" t="str">
            <v>8% Sobre Valor de Venta al por Mayor de la Producción de Alcohol de 95 Grados</v>
          </cell>
          <cell r="B71">
            <v>1254600</v>
          </cell>
        </row>
        <row r="72">
          <cell r="A72" t="str">
            <v>Mercancías de Producción 7%</v>
          </cell>
          <cell r="B72">
            <v>0</v>
          </cell>
        </row>
        <row r="73">
          <cell r="A73" t="str">
            <v xml:space="preserve">Impuesto Adicional sobre Ron, Whisky y Ginebra </v>
          </cell>
          <cell r="B73">
            <v>0</v>
          </cell>
        </row>
        <row r="74">
          <cell r="A74" t="str">
            <v xml:space="preserve">Impuesto Adicional sobre Cervezas </v>
          </cell>
          <cell r="B74">
            <v>0</v>
          </cell>
        </row>
        <row r="75">
          <cell r="A75" t="str">
            <v>Impuesto Adicional sobre Cervezas Ley 39 Año 1988</v>
          </cell>
          <cell r="B75">
            <v>0</v>
          </cell>
        </row>
        <row r="76">
          <cell r="A76" t="str">
            <v>Impuesto Adicional sobre Cervezas Ley 39 Año 1989</v>
          </cell>
          <cell r="B76">
            <v>0</v>
          </cell>
        </row>
        <row r="78">
          <cell r="A78" t="str">
            <v>Impuestos sobre las Bebidas No Alcohólicas</v>
          </cell>
          <cell r="B78">
            <v>900000</v>
          </cell>
        </row>
        <row r="79">
          <cell r="A79" t="str">
            <v>Impuesto sobre Bebidas Gaseosas</v>
          </cell>
          <cell r="B79">
            <v>900000</v>
          </cell>
        </row>
        <row r="81">
          <cell r="A81" t="str">
            <v>Impuestos sobre Otros Bienes de Consumo</v>
          </cell>
          <cell r="B81">
            <v>303630000</v>
          </cell>
        </row>
        <row r="82">
          <cell r="A82" t="str">
            <v>Impuestos sobre los Fósforos</v>
          </cell>
          <cell r="B82">
            <v>1100000</v>
          </cell>
        </row>
        <row r="83">
          <cell r="A83" t="str">
            <v>Impuesto Estampilla Fósforos</v>
          </cell>
          <cell r="B83">
            <v>147000</v>
          </cell>
        </row>
        <row r="84">
          <cell r="A84" t="str">
            <v>Diferencial Azúcar Consumo Interno</v>
          </cell>
          <cell r="B84">
            <v>0</v>
          </cell>
        </row>
        <row r="85">
          <cell r="A85" t="str">
            <v>Impuesto Adicional Gasolina</v>
          </cell>
          <cell r="B85">
            <v>0</v>
          </cell>
        </row>
        <row r="86">
          <cell r="A86" t="str">
            <v>RD$ 0.01 sobre Cada Galón de Gasolina</v>
          </cell>
          <cell r="B86">
            <v>0</v>
          </cell>
        </row>
        <row r="87">
          <cell r="A87" t="str">
            <v>Diferencial Petróleo (Decreto 2600)</v>
          </cell>
          <cell r="B87">
            <v>0</v>
          </cell>
        </row>
        <row r="88">
          <cell r="A88" t="str">
            <v>Diferencial Petróleo (Decreto 3221)</v>
          </cell>
          <cell r="B88">
            <v>0</v>
          </cell>
        </row>
        <row r="89">
          <cell r="A89" t="str">
            <v>Retención Diferencial Gravamen sobre Combustibles</v>
          </cell>
          <cell r="B89">
            <v>0</v>
          </cell>
        </row>
        <row r="90">
          <cell r="A90" t="str">
            <v xml:space="preserve">Diferencial Petróleo </v>
          </cell>
          <cell r="B90">
            <v>302383000</v>
          </cell>
        </row>
        <row r="91">
          <cell r="A91" t="str">
            <v>Diferencial Gasolina</v>
          </cell>
          <cell r="B91">
            <v>0</v>
          </cell>
        </row>
        <row r="92">
          <cell r="A92" t="str">
            <v xml:space="preserve">Diferencial sobre Fuel Oil </v>
          </cell>
          <cell r="B92">
            <v>0</v>
          </cell>
        </row>
        <row r="93">
          <cell r="A93" t="str">
            <v>Diferencial Gas Propano</v>
          </cell>
          <cell r="B93">
            <v>0</v>
          </cell>
        </row>
        <row r="94">
          <cell r="A94" t="str">
            <v>Diferencial Avtur</v>
          </cell>
          <cell r="B94">
            <v>0</v>
          </cell>
        </row>
        <row r="95">
          <cell r="A95" t="str">
            <v>Diferencial de Aceite Crudo Desgomado</v>
          </cell>
          <cell r="B95">
            <v>0</v>
          </cell>
        </row>
        <row r="97">
          <cell r="A97" t="str">
            <v>Impuestos sobre Combustibles y Lubricantes</v>
          </cell>
          <cell r="B97">
            <v>0</v>
          </cell>
        </row>
        <row r="98">
          <cell r="A98" t="str">
            <v>Impuesto sobre el Consumo de Petróleo y sus Derivados</v>
          </cell>
          <cell r="B98">
            <v>0</v>
          </cell>
        </row>
        <row r="100">
          <cell r="A100" t="str">
            <v>Impuestos sobre Otros Bienes de Producción o de Uso Alternativo</v>
          </cell>
          <cell r="B100">
            <v>1533000</v>
          </cell>
        </row>
        <row r="101">
          <cell r="A101" t="str">
            <v>Impuesto sobre Consumo de Alcoholes para Industrialización</v>
          </cell>
          <cell r="B101">
            <v>1318000</v>
          </cell>
        </row>
        <row r="102">
          <cell r="A102" t="str">
            <v>Impuestos a los Alcoholes y Bay Rum</v>
          </cell>
          <cell r="B102">
            <v>215000</v>
          </cell>
        </row>
        <row r="104">
          <cell r="A104" t="str">
            <v>Impuestos a las Transferencias de Bienes Industrializados</v>
          </cell>
          <cell r="B104">
            <v>123900000</v>
          </cell>
        </row>
        <row r="105">
          <cell r="A105" t="str">
            <v xml:space="preserve">Impuestos a las Transferencias de Bienes Industrializados </v>
          </cell>
          <cell r="B105">
            <v>123900000</v>
          </cell>
        </row>
        <row r="106">
          <cell r="A106" t="str">
            <v/>
          </cell>
          <cell r="B106">
            <v>0</v>
          </cell>
        </row>
        <row r="107">
          <cell r="A107" t="str">
            <v>Impuestos Internos Especiales sobre los Servicios</v>
          </cell>
          <cell r="B107">
            <v>92013000</v>
          </cell>
        </row>
        <row r="109">
          <cell r="A109" t="str">
            <v>Impuestos sobre Transportes</v>
          </cell>
          <cell r="B109">
            <v>44940000</v>
          </cell>
        </row>
        <row r="110">
          <cell r="A110" t="str">
            <v>Impuestos sobre la Venta de Pasajes al Exterior</v>
          </cell>
          <cell r="B110">
            <v>26060000</v>
          </cell>
        </row>
        <row r="111">
          <cell r="A111" t="str">
            <v>Impuesto Adicional sobre la Venta de Pasajes al Exterior</v>
          </cell>
          <cell r="B111">
            <v>440000</v>
          </cell>
        </row>
        <row r="112">
          <cell r="A112" t="str">
            <v>Impuesto Adicional sobre Pasajes Aéreos y Marítimos al Exterior</v>
          </cell>
          <cell r="B112">
            <v>440000</v>
          </cell>
        </row>
        <row r="113">
          <cell r="A113" t="str">
            <v>40% sobre el Impuesto a Salida de Pasajeros al Exterior (Decreto 791)</v>
          </cell>
          <cell r="B113">
            <v>18000000</v>
          </cell>
        </row>
        <row r="114">
          <cell r="A114" t="str">
            <v>Venta de Servicios Comisión Aeroportuaria</v>
          </cell>
          <cell r="B114">
            <v>0</v>
          </cell>
        </row>
        <row r="115">
          <cell r="A115" t="str">
            <v>Impuesto a Salida de Pasajeros al Exterior Regulación Fronteriza</v>
          </cell>
          <cell r="B115">
            <v>0</v>
          </cell>
        </row>
        <row r="117">
          <cell r="A117" t="str">
            <v>Impuestos sobre las Comunicaciones</v>
          </cell>
          <cell r="B117">
            <v>30189500</v>
          </cell>
        </row>
        <row r="118">
          <cell r="A118" t="str">
            <v>Impuesto sobre las Recaudaciones de la Compañía de Teléfonos</v>
          </cell>
          <cell r="B118">
            <v>14400000</v>
          </cell>
        </row>
        <row r="119">
          <cell r="A119" t="str">
            <v>Impuestos a las Llamadas a Larga Distancia</v>
          </cell>
          <cell r="B119">
            <v>250000</v>
          </cell>
        </row>
        <row r="120">
          <cell r="A120" t="str">
            <v>Impuesto Adicional a las Llamadas a Larga Distancia</v>
          </cell>
          <cell r="B120">
            <v>12700000</v>
          </cell>
        </row>
        <row r="121">
          <cell r="A121" t="str">
            <v>Impuesto sobre Mensajes Escritos al Exterior</v>
          </cell>
          <cell r="B121">
            <v>1002000</v>
          </cell>
        </row>
        <row r="122">
          <cell r="A122" t="str">
            <v>Impuesto a las Estaciones Radioeléctricas</v>
          </cell>
          <cell r="B122">
            <v>827000</v>
          </cell>
        </row>
        <row r="123">
          <cell r="A123" t="str">
            <v>Sellos Semipostales para Hospital Antituberculoso</v>
          </cell>
          <cell r="B123">
            <v>20000</v>
          </cell>
        </row>
        <row r="124">
          <cell r="A124" t="str">
            <v>Sellos Semipostales para Protección de la Infancia</v>
          </cell>
          <cell r="B124">
            <v>8500</v>
          </cell>
        </row>
        <row r="125">
          <cell r="A125" t="str">
            <v>Sellos Semipostales para Liga Dominicana Contra el Cáncer</v>
          </cell>
          <cell r="B125">
            <v>12000</v>
          </cell>
        </row>
        <row r="126">
          <cell r="A126" t="str">
            <v>Sellos Semipostales para la Escuela Postal y Telegráfica</v>
          </cell>
          <cell r="B126">
            <v>95000</v>
          </cell>
        </row>
        <row r="127">
          <cell r="A127" t="str">
            <v>Sellos Semipostales para Rehabilitación de Inválidos</v>
          </cell>
          <cell r="B127">
            <v>30000</v>
          </cell>
        </row>
        <row r="128">
          <cell r="A128" t="str">
            <v>Sellos Patronato Lucha Contra la Diabetes</v>
          </cell>
          <cell r="B128">
            <v>6000</v>
          </cell>
        </row>
        <row r="129">
          <cell r="A129" t="str">
            <v>Sellos Semipostales para la Cruz Roja Dominicana</v>
          </cell>
          <cell r="B129">
            <v>35000</v>
          </cell>
        </row>
        <row r="130">
          <cell r="A130" t="str">
            <v xml:space="preserve">Sellos Especiales sobre Sentencia de Divorcio </v>
          </cell>
          <cell r="B130">
            <v>15000</v>
          </cell>
        </row>
        <row r="131">
          <cell r="A131" t="str">
            <v xml:space="preserve">Ventas de Sellos Colegio de Abogados </v>
          </cell>
          <cell r="B131">
            <v>789000</v>
          </cell>
        </row>
        <row r="132">
          <cell r="A132" t="str">
            <v>Impuestos sobre Prestaciones de los Servicios Telefónicos</v>
          </cell>
          <cell r="B132">
            <v>0</v>
          </cell>
        </row>
        <row r="133">
          <cell r="A133" t="str">
            <v>Sellos Semipostales para XII Juegos Deportivos</v>
          </cell>
          <cell r="B133">
            <v>0</v>
          </cell>
        </row>
        <row r="135">
          <cell r="A135" t="str">
            <v>Impuestos sobre Otros Servicios</v>
          </cell>
          <cell r="B135">
            <v>16883500</v>
          </cell>
        </row>
        <row r="136">
          <cell r="A136" t="str">
            <v>Impuestos sobre Ventas de Boletos en Espectáculos Públicos</v>
          </cell>
          <cell r="B136">
            <v>2109000</v>
          </cell>
        </row>
        <row r="137">
          <cell r="A137" t="str">
            <v>Impuestos sobre Ventas de Boletos en Espectáculos Deportivos</v>
          </cell>
          <cell r="B137">
            <v>15000</v>
          </cell>
        </row>
        <row r="138">
          <cell r="A138" t="str">
            <v>Impuestos sobre el Valor de las Habitaciones de Hoteles</v>
          </cell>
          <cell r="B138">
            <v>4795000</v>
          </cell>
        </row>
        <row r="139">
          <cell r="A139" t="str">
            <v>Impuestos sobre el 27% de las Recaudaciones de la Comisión Hípica Nacional</v>
          </cell>
          <cell r="B139">
            <v>390000</v>
          </cell>
        </row>
        <row r="140">
          <cell r="A140" t="str">
            <v>Impuestos sobre el Total de las Apuestas en el Hipódromo</v>
          </cell>
          <cell r="B140">
            <v>650000</v>
          </cell>
        </row>
        <row r="141">
          <cell r="A141" t="str">
            <v>Adicional al Impuesto sobre el Total de las Apuestas en el Hipódromo</v>
          </cell>
          <cell r="B141">
            <v>390000</v>
          </cell>
        </row>
        <row r="142">
          <cell r="A142" t="str">
            <v>Impuestos sobre Premios de Pólizas de las Compañías de Seguros</v>
          </cell>
          <cell r="B142">
            <v>8482000</v>
          </cell>
        </row>
        <row r="143">
          <cell r="A143" t="str">
            <v>Impuestos a las Primas sobre Constitución de Fianzas y Consignación de Valores</v>
          </cell>
          <cell r="B143">
            <v>12000</v>
          </cell>
        </row>
        <row r="144">
          <cell r="A144" t="str">
            <v>Impuesto para Negociación en el Ramo de Seguros</v>
          </cell>
          <cell r="B144">
            <v>500</v>
          </cell>
        </row>
        <row r="145">
          <cell r="A145" t="str">
            <v>Préstamo de Menor Cuantía</v>
          </cell>
          <cell r="B145">
            <v>3000</v>
          </cell>
        </row>
        <row r="146">
          <cell r="A146" t="str">
            <v>Venta Boletos 0.25 sobre Palcos Estadios Deportivos</v>
          </cell>
          <cell r="B146">
            <v>12000</v>
          </cell>
        </row>
        <row r="147">
          <cell r="A147" t="str">
            <v>Venta Boletos 0.10 sobre Preferencias Estadios Deportivos</v>
          </cell>
          <cell r="B147">
            <v>25000</v>
          </cell>
        </row>
        <row r="148">
          <cell r="A148" t="str">
            <v xml:space="preserve">Impuesto a las Prestación de Servicio de Hoteles, Moteles, Cables, Telex y Televisión por Cable o Circuito Cerrado </v>
          </cell>
          <cell r="B148">
            <v>0</v>
          </cell>
        </row>
        <row r="150">
          <cell r="A150" t="str">
            <v>Impuestos sobre el Comercio Exterior</v>
          </cell>
          <cell r="B150">
            <v>642026100</v>
          </cell>
        </row>
        <row r="152">
          <cell r="A152" t="str">
            <v>Impuestos sobre las Importaciones</v>
          </cell>
          <cell r="B152">
            <v>605155000</v>
          </cell>
        </row>
        <row r="154">
          <cell r="A154" t="str">
            <v>Impuestos Arancelarios</v>
          </cell>
          <cell r="B154">
            <v>105231000</v>
          </cell>
        </row>
        <row r="155">
          <cell r="A155" t="str">
            <v>Arancel de Aduanas</v>
          </cell>
          <cell r="B155">
            <v>105231000</v>
          </cell>
        </row>
        <row r="156">
          <cell r="A156" t="str">
            <v>20% del Cambio Comisión de Aduanas</v>
          </cell>
          <cell r="B156">
            <v>0</v>
          </cell>
        </row>
        <row r="159">
          <cell r="A159" t="str">
            <v>Impuestos Complementarios y Adicionales</v>
          </cell>
          <cell r="B159">
            <v>499924000</v>
          </cell>
        </row>
        <row r="160">
          <cell r="A160" t="str">
            <v>Impuestos Unificados</v>
          </cell>
          <cell r="B160">
            <v>161408600</v>
          </cell>
        </row>
        <row r="161">
          <cell r="A161" t="str">
            <v>Impuestos Ad-Valorem</v>
          </cell>
          <cell r="B161">
            <v>103427900</v>
          </cell>
        </row>
        <row r="162">
          <cell r="A162" t="str">
            <v>Impuesto Adicional sobre las Importaciones</v>
          </cell>
          <cell r="B162">
            <v>17520000</v>
          </cell>
        </row>
        <row r="163">
          <cell r="A163" t="str">
            <v>Impuestos sobre Mercancías Liberadas y Exoneradas</v>
          </cell>
          <cell r="B163">
            <v>67384800</v>
          </cell>
        </row>
        <row r="164">
          <cell r="A164" t="str">
            <v xml:space="preserve">Impuesto Único Diesel Oil </v>
          </cell>
          <cell r="B164">
            <v>0</v>
          </cell>
        </row>
        <row r="165">
          <cell r="A165" t="str">
            <v>Impuesto Adicional Gasolina</v>
          </cell>
          <cell r="B165">
            <v>0</v>
          </cell>
        </row>
        <row r="166">
          <cell r="A166" t="str">
            <v>Impuesto Adicional Gasolina y Diesel Oil</v>
          </cell>
          <cell r="B166">
            <v>97700</v>
          </cell>
        </row>
        <row r="167">
          <cell r="A167" t="str">
            <v>Impuesto Único Ad-Valorem sobre Maquinarias Industriales</v>
          </cell>
          <cell r="B167">
            <v>5717600</v>
          </cell>
        </row>
        <row r="168">
          <cell r="A168" t="str">
            <v>Impuesto Único Ad-Valorem sobre Maquinarias y Equipos Agrícolas y Otros</v>
          </cell>
          <cell r="B168">
            <v>2995300</v>
          </cell>
        </row>
        <row r="169">
          <cell r="A169" t="str">
            <v>Impuestos sobre Productos Lácteos</v>
          </cell>
          <cell r="B169">
            <v>148200</v>
          </cell>
        </row>
        <row r="170">
          <cell r="A170" t="str">
            <v>Impuestos sobre Madera Importada</v>
          </cell>
          <cell r="B170">
            <v>1415100</v>
          </cell>
        </row>
        <row r="171">
          <cell r="A171" t="str">
            <v>Impuesto Adicional sobre Varias Mercancías y Servicios (12%)</v>
          </cell>
          <cell r="B171">
            <v>4501300</v>
          </cell>
        </row>
        <row r="172">
          <cell r="A172" t="str">
            <v>Impuesto Único Ad-Valorem sobre Ciertos Alimentos</v>
          </cell>
          <cell r="B172">
            <v>2045100</v>
          </cell>
        </row>
        <row r="173">
          <cell r="A173" t="str">
            <v>Impuesto (Sellos) sobre Manifiestos de Importación</v>
          </cell>
          <cell r="B173">
            <v>42800</v>
          </cell>
        </row>
        <row r="174">
          <cell r="A174" t="str">
            <v>Impuestos (Estampillas) sobre Bebidas Alcohólicas Importadas</v>
          </cell>
          <cell r="B174">
            <v>88900</v>
          </cell>
        </row>
        <row r="175">
          <cell r="A175" t="str">
            <v>Impuesto Adicional sobre Bedidas Alcohólicas</v>
          </cell>
          <cell r="B175">
            <v>80900</v>
          </cell>
        </row>
        <row r="176">
          <cell r="A176" t="str">
            <v>Remanentes Liquidación de Fianzas</v>
          </cell>
          <cell r="B176">
            <v>246000</v>
          </cell>
        </row>
        <row r="177">
          <cell r="A177" t="str">
            <v>Impuestos sobre Descarga de Mercancías</v>
          </cell>
          <cell r="B177">
            <v>14100</v>
          </cell>
        </row>
        <row r="178">
          <cell r="A178" t="str">
            <v>Impuestos de Almacenaje de Mercancías</v>
          </cell>
          <cell r="B178">
            <v>8100</v>
          </cell>
        </row>
        <row r="179">
          <cell r="A179" t="str">
            <v>Impuesto sobre Tejido de Algodón Importado</v>
          </cell>
          <cell r="B179">
            <v>103400</v>
          </cell>
        </row>
        <row r="180">
          <cell r="A180" t="str">
            <v>Impuestos Adicionales 10% sobre Mercancías Importadas (Ley 48)</v>
          </cell>
          <cell r="B180">
            <v>0</v>
          </cell>
        </row>
        <row r="181">
          <cell r="A181" t="str">
            <v>Impuestos 2% sobre Artículos Suntuarios (Decreto 340)</v>
          </cell>
          <cell r="B181">
            <v>1426900</v>
          </cell>
        </row>
        <row r="182">
          <cell r="A182" t="str">
            <v>Impuestos sobre Productos Medicinales para la Higiene Bucal (Ley 553)</v>
          </cell>
          <cell r="B182">
            <v>2000</v>
          </cell>
        </row>
        <row r="183">
          <cell r="A183" t="str">
            <v>Impuesto Adicional del 10% Ad-Valorem de las Mercancías Importada</v>
          </cell>
          <cell r="B183">
            <v>249300</v>
          </cell>
        </row>
        <row r="184">
          <cell r="A184" t="str">
            <v>Impuesto a la Transfencia de Bienes Industrializados ITBIS Ley 74 (Importación)</v>
          </cell>
          <cell r="B184">
            <v>131000000</v>
          </cell>
        </row>
        <row r="185">
          <cell r="A185" t="str">
            <v>Impuesto sobre Algodón Importado</v>
          </cell>
          <cell r="B185">
            <v>0</v>
          </cell>
        </row>
        <row r="187">
          <cell r="A187" t="str">
            <v>Impuestos sobre las Exportaciones</v>
          </cell>
          <cell r="B187">
            <v>36871100</v>
          </cell>
        </row>
        <row r="188">
          <cell r="A188" t="str">
            <v>Impuestos sobre Azúcares y Mieles</v>
          </cell>
          <cell r="B188">
            <v>0</v>
          </cell>
        </row>
        <row r="189">
          <cell r="A189" t="str">
            <v>Impuestos sobre el Azúcar, Mercado Americano por Déficit de Otros Países</v>
          </cell>
          <cell r="B189">
            <v>0</v>
          </cell>
        </row>
        <row r="190">
          <cell r="A190" t="str">
            <v>Impuestos sobre el Azúcar, Mercado Americano a Cargo Cuota Inicial</v>
          </cell>
          <cell r="B190">
            <v>0</v>
          </cell>
        </row>
        <row r="191">
          <cell r="A191" t="str">
            <v>Impuesto sobre los Guineos</v>
          </cell>
          <cell r="B191">
            <v>3700</v>
          </cell>
        </row>
        <row r="192">
          <cell r="A192" t="str">
            <v>Impuestos sobre las Exportaciones (6/8 del 1%)</v>
          </cell>
          <cell r="B192">
            <v>15000</v>
          </cell>
        </row>
        <row r="193">
          <cell r="A193" t="str">
            <v>Impuesto sobre Documentos de Aduanas</v>
          </cell>
          <cell r="B193">
            <v>22000</v>
          </cell>
        </row>
        <row r="194">
          <cell r="A194" t="str">
            <v>Patentes de Exportación</v>
          </cell>
          <cell r="B194">
            <v>15000</v>
          </cell>
        </row>
        <row r="195">
          <cell r="A195" t="str">
            <v>Adicional sobre Patentes de Exportación</v>
          </cell>
          <cell r="B195">
            <v>200</v>
          </cell>
        </row>
        <row r="196">
          <cell r="A196" t="str">
            <v>Impuesto sobre Ventas en Tiendas de las Zonas Francas</v>
          </cell>
          <cell r="B196">
            <v>280000</v>
          </cell>
        </row>
        <row r="197">
          <cell r="A197" t="str">
            <v>Remanentes de Liquidación de Fianzas</v>
          </cell>
          <cell r="B197">
            <v>45000</v>
          </cell>
        </row>
        <row r="198">
          <cell r="A198" t="str">
            <v>Impuestos sobre Beneficios Extraordinarios de la Exportación de Carne de Resolución Deshuesada</v>
          </cell>
          <cell r="B198">
            <v>0</v>
          </cell>
        </row>
        <row r="199">
          <cell r="A199" t="str">
            <v>Impuesto sobre Carga de Mercancías</v>
          </cell>
          <cell r="B199">
            <v>100000</v>
          </cell>
        </row>
        <row r="200">
          <cell r="A200" t="str">
            <v>Impuestos sobre Beneficios Extraordinarios Exportación de Azúcares y Mieles</v>
          </cell>
          <cell r="B200">
            <v>0</v>
          </cell>
        </row>
        <row r="201">
          <cell r="A201" t="str">
            <v>Impuesto Adicional sobre Varias Mercancías y Servicios</v>
          </cell>
          <cell r="B201">
            <v>40000</v>
          </cell>
        </row>
        <row r="202">
          <cell r="A202" t="str">
            <v>Impuestos sobre Ingresos Extraordinarios de Café y Cacao</v>
          </cell>
          <cell r="B202">
            <v>24400300</v>
          </cell>
        </row>
        <row r="203">
          <cell r="A203" t="str">
            <v>Impuestos Ad-Valorem Según Decreto No. 1621</v>
          </cell>
          <cell r="B203">
            <v>0</v>
          </cell>
        </row>
        <row r="204">
          <cell r="A204" t="str">
            <v>Impuestos sobre Ingresos Excesivos de la Exportación de Cacao</v>
          </cell>
          <cell r="B204">
            <v>11949900</v>
          </cell>
        </row>
        <row r="206">
          <cell r="A206" t="str">
            <v>Otros Impuestos</v>
          </cell>
          <cell r="B206">
            <v>37425000</v>
          </cell>
        </row>
        <row r="207">
          <cell r="A207" t="str">
            <v>Patentes de Industria y Comercio</v>
          </cell>
          <cell r="B207">
            <v>10000000</v>
          </cell>
        </row>
        <row r="208">
          <cell r="A208" t="str">
            <v>Duplicados de Patentes</v>
          </cell>
          <cell r="B208">
            <v>3000</v>
          </cell>
        </row>
        <row r="209">
          <cell r="A209" t="str">
            <v>Pago de Peajes</v>
          </cell>
          <cell r="B209">
            <v>4001000</v>
          </cell>
        </row>
        <row r="210">
          <cell r="A210" t="str">
            <v>Impuestos sobre la Tramitación de Documentos</v>
          </cell>
          <cell r="B210">
            <v>20124000</v>
          </cell>
        </row>
        <row r="211">
          <cell r="A211" t="str">
            <v>Impuestos sobre Ventas Condicionales de Muebles</v>
          </cell>
          <cell r="B211">
            <v>1650000</v>
          </cell>
        </row>
        <row r="212">
          <cell r="A212" t="str">
            <v>Misceláneos Varias Leyes</v>
          </cell>
          <cell r="B212">
            <v>1647000</v>
          </cell>
        </row>
        <row r="213">
          <cell r="A213" t="str">
            <v/>
          </cell>
          <cell r="B213">
            <v>0</v>
          </cell>
        </row>
        <row r="215">
          <cell r="A215" t="str">
            <v>Tasas</v>
          </cell>
          <cell r="B215">
            <v>26082500</v>
          </cell>
        </row>
        <row r="217">
          <cell r="A217" t="str">
            <v>Tasas de Comunicaciones</v>
          </cell>
          <cell r="B217">
            <v>3616000</v>
          </cell>
        </row>
        <row r="218">
          <cell r="A218" t="str">
            <v>Sellos de Correos</v>
          </cell>
          <cell r="B218">
            <v>1801000</v>
          </cell>
        </row>
        <row r="219">
          <cell r="A219" t="str">
            <v>Entrega y Almacenaje de Encomiendas Postales</v>
          </cell>
          <cell r="B219">
            <v>10000</v>
          </cell>
        </row>
        <row r="220">
          <cell r="A220" t="str">
            <v>Sellos Postales Aéreos al Exterior</v>
          </cell>
          <cell r="B220">
            <v>1155000</v>
          </cell>
        </row>
        <row r="221">
          <cell r="A221" t="str">
            <v>Intercambio de Bultos Postales</v>
          </cell>
          <cell r="B221">
            <v>30000</v>
          </cell>
        </row>
        <row r="222">
          <cell r="A222" t="str">
            <v>Apartado de Correos</v>
          </cell>
          <cell r="B222">
            <v>260000</v>
          </cell>
        </row>
        <row r="223">
          <cell r="A223" t="str">
            <v>Primas sobre Valores Declarados</v>
          </cell>
          <cell r="B223">
            <v>110000</v>
          </cell>
        </row>
        <row r="224">
          <cell r="A224" t="str">
            <v>Transmisión de Mensajes Telefónicos, Telegráficos y RadioTelegráficos</v>
          </cell>
          <cell r="B224">
            <v>250000</v>
          </cell>
        </row>
        <row r="225">
          <cell r="A225" t="str">
            <v>Transmisión de Mensajes Telefónicos, Telegráficos y RadioTelegráficos (Departamentos del Gobierno)</v>
          </cell>
          <cell r="B225">
            <v>0</v>
          </cell>
        </row>
        <row r="227">
          <cell r="A227" t="str">
            <v>Tasas Portuarías</v>
          </cell>
          <cell r="B227">
            <v>620000</v>
          </cell>
        </row>
        <row r="228">
          <cell r="A228" t="str">
            <v>Derechos de Puertos-Importación</v>
          </cell>
          <cell r="B228">
            <v>130000</v>
          </cell>
        </row>
        <row r="229">
          <cell r="A229" t="str">
            <v>Derechos de Puertos-Exportación</v>
          </cell>
          <cell r="B229">
            <v>240000</v>
          </cell>
        </row>
        <row r="230">
          <cell r="A230" t="str">
            <v>Arrimo y Manejo de Carga</v>
          </cell>
          <cell r="B230">
            <v>170000</v>
          </cell>
        </row>
        <row r="231">
          <cell r="A231" t="str">
            <v>Carga, Servicio de Muelle y Almacenamiento</v>
          </cell>
          <cell r="B231">
            <v>80000</v>
          </cell>
        </row>
        <row r="233">
          <cell r="A233" t="str">
            <v>Tasas de Marcas y Patentes</v>
          </cell>
          <cell r="B233">
            <v>163000</v>
          </cell>
        </row>
        <row r="234">
          <cell r="A234" t="str">
            <v>Marcas de Fábrica</v>
          </cell>
          <cell r="B234">
            <v>110000</v>
          </cell>
        </row>
        <row r="235">
          <cell r="A235" t="str">
            <v>Patentes de Invención</v>
          </cell>
          <cell r="B235">
            <v>3000</v>
          </cell>
        </row>
        <row r="236">
          <cell r="A236" t="str">
            <v>Registro de Patentizados</v>
          </cell>
          <cell r="B236">
            <v>50000</v>
          </cell>
        </row>
        <row r="238">
          <cell r="A238" t="str">
            <v>Tasas Judiciales</v>
          </cell>
          <cell r="B238">
            <v>590000</v>
          </cell>
        </row>
        <row r="239">
          <cell r="A239" t="str">
            <v>Servicios Judiciales</v>
          </cell>
          <cell r="B239">
            <v>210000</v>
          </cell>
        </row>
        <row r="240">
          <cell r="A240" t="str">
            <v>Tasas Adicionales sobre Actos Expedidos por el Poder Judicial</v>
          </cell>
          <cell r="B240">
            <v>380000</v>
          </cell>
        </row>
        <row r="242">
          <cell r="A242" t="str">
            <v>Licencias y Permisos Varios</v>
          </cell>
          <cell r="B242">
            <v>3006500</v>
          </cell>
        </row>
        <row r="243">
          <cell r="A243" t="str">
            <v>Permisos para Ventas de Medicina</v>
          </cell>
          <cell r="B243">
            <v>5000</v>
          </cell>
        </row>
        <row r="244">
          <cell r="A244" t="str">
            <v>Permisos para Importar, Adquirir y Vender Materiales Explosivos</v>
          </cell>
          <cell r="B244">
            <v>10000</v>
          </cell>
        </row>
        <row r="245">
          <cell r="A245" t="str">
            <v>Licencias para Portar Armas de Fuego</v>
          </cell>
          <cell r="B245">
            <v>2126000</v>
          </cell>
        </row>
        <row r="246">
          <cell r="A246" t="str">
            <v>Tasa Adicional para Portar Armas de Fuego</v>
          </cell>
          <cell r="B246">
            <v>195000</v>
          </cell>
        </row>
        <row r="247">
          <cell r="A247" t="str">
            <v>Permisos para Instalación de Laboratorios Industriales y Farmaceúticos</v>
          </cell>
          <cell r="B247">
            <v>500</v>
          </cell>
        </row>
        <row r="248">
          <cell r="A248" t="str">
            <v>Permisos para Ventas Acumulativas</v>
          </cell>
          <cell r="B248">
            <v>0</v>
          </cell>
        </row>
        <row r="249">
          <cell r="A249" t="str">
            <v>Licencias para Manejar Vehículos de Motor</v>
          </cell>
          <cell r="B249">
            <v>215000</v>
          </cell>
        </row>
        <row r="250">
          <cell r="A250" t="str">
            <v>Certificado de Registro de Profesionales y Oficios Médicos</v>
          </cell>
          <cell r="B250">
            <v>0</v>
          </cell>
        </row>
        <row r="251">
          <cell r="A251" t="str">
            <v xml:space="preserve">Derechos de Aprendizaje y Otros-Aviación Civil </v>
          </cell>
          <cell r="B251">
            <v>450000</v>
          </cell>
        </row>
        <row r="252">
          <cell r="A252" t="str">
            <v>Registro Fórmula de Alimentos para Animales</v>
          </cell>
          <cell r="B252">
            <v>5000</v>
          </cell>
        </row>
        <row r="254">
          <cell r="A254" t="str">
            <v>Otras Tasas</v>
          </cell>
          <cell r="B254">
            <v>18087000</v>
          </cell>
        </row>
        <row r="255">
          <cell r="A255" t="str">
            <v>Certificados de Inscripción para Venta de Drogas</v>
          </cell>
          <cell r="B255">
            <v>5000</v>
          </cell>
        </row>
        <row r="256">
          <cell r="A256" t="str">
            <v>Sellos para Certificados de Salud</v>
          </cell>
          <cell r="B256">
            <v>100000</v>
          </cell>
        </row>
        <row r="257">
          <cell r="A257" t="str">
            <v>Tasas sobre Inmigración</v>
          </cell>
          <cell r="B257">
            <v>2086000</v>
          </cell>
        </row>
        <row r="258">
          <cell r="A258" t="str">
            <v>Recargo Tasas sobre Inmigración</v>
          </cell>
          <cell r="B258">
            <v>75000</v>
          </cell>
        </row>
        <row r="259">
          <cell r="A259" t="str">
            <v>Tarjetas de Turismo (Visas)</v>
          </cell>
          <cell r="B259">
            <v>2233000</v>
          </cell>
        </row>
        <row r="260">
          <cell r="A260" t="str">
            <v>Naturalización de Extranjeros</v>
          </cell>
          <cell r="B260">
            <v>5000</v>
          </cell>
        </row>
        <row r="261">
          <cell r="A261" t="str">
            <v>Cédula Personal de Identidad</v>
          </cell>
          <cell r="B261">
            <v>2546000</v>
          </cell>
        </row>
        <row r="262">
          <cell r="A262" t="str">
            <v>Recargo Cédula Personal de Identidad</v>
          </cell>
          <cell r="B262">
            <v>873000</v>
          </cell>
        </row>
        <row r="263">
          <cell r="A263" t="str">
            <v>Tasas para Expedición, Renovación de Pasaportes</v>
          </cell>
          <cell r="B263">
            <v>5530000</v>
          </cell>
        </row>
        <row r="264">
          <cell r="A264" t="str">
            <v>Derechos Consulares</v>
          </cell>
          <cell r="B264">
            <v>520000</v>
          </cell>
        </row>
        <row r="265">
          <cell r="A265" t="str">
            <v>Venta de Formularios y Facturas Consulares</v>
          </cell>
          <cell r="B265">
            <v>475000</v>
          </cell>
        </row>
        <row r="266">
          <cell r="A266" t="str">
            <v>Venta de Sellos para Documentos Consulares</v>
          </cell>
          <cell r="B266">
            <v>1309000</v>
          </cell>
        </row>
        <row r="267">
          <cell r="A267" t="str">
            <v>Tasas por Concepto de Mensuras Catastrales</v>
          </cell>
          <cell r="B267">
            <v>70000</v>
          </cell>
        </row>
        <row r="268">
          <cell r="A268" t="str">
            <v>Análisis de Productos Farmaceúticos y Alimenticios</v>
          </cell>
          <cell r="B268">
            <v>10000</v>
          </cell>
        </row>
        <row r="269">
          <cell r="A269" t="str">
            <v>Servicios de Laboratorios-Secretaría de Obras Públicas</v>
          </cell>
          <cell r="B269">
            <v>10000</v>
          </cell>
        </row>
        <row r="270">
          <cell r="A270" t="str">
            <v>Venta de Formularios (Incluye Certificados Médicos)</v>
          </cell>
          <cell r="B270">
            <v>1140000</v>
          </cell>
        </row>
        <row r="272">
          <cell r="A272" t="str">
            <v>Venta de Sellos Pro-Parques</v>
          </cell>
          <cell r="B272">
            <v>1100000</v>
          </cell>
        </row>
        <row r="275">
          <cell r="A275" t="str">
            <v>Ingresos No Tributarios</v>
          </cell>
          <cell r="B275">
            <v>65488600</v>
          </cell>
        </row>
        <row r="277">
          <cell r="A277" t="str">
            <v>Venta de Servicios del Estado</v>
          </cell>
          <cell r="B277">
            <v>7217000</v>
          </cell>
        </row>
        <row r="278">
          <cell r="A278" t="str">
            <v>Venta de Boletos Tren de Paseo de los Indios</v>
          </cell>
          <cell r="B278">
            <v>0</v>
          </cell>
        </row>
        <row r="279">
          <cell r="A279" t="str">
            <v>Ingresos por Contratos y Concesiones de Exploración de Yacimientos Mineros</v>
          </cell>
          <cell r="B279">
            <v>700000</v>
          </cell>
        </row>
        <row r="280">
          <cell r="A280" t="str">
            <v>Comisiones por Garantía de Préstamo Concedidos a la Falconbridge Dominicana</v>
          </cell>
          <cell r="B280">
            <v>50000</v>
          </cell>
        </row>
        <row r="281">
          <cell r="A281" t="str">
            <v>Visitas al Museo de la Casa del Tostado y Alcazar de Colón</v>
          </cell>
          <cell r="B281">
            <v>0</v>
          </cell>
        </row>
        <row r="282">
          <cell r="A282" t="str">
            <v>Ingresos por Servicios Privados en Hospitales del Estado</v>
          </cell>
          <cell r="B282">
            <v>0</v>
          </cell>
        </row>
        <row r="283">
          <cell r="A283" t="str">
            <v>Ingresos por Permisos para Visitar Buques</v>
          </cell>
          <cell r="B283">
            <v>200</v>
          </cell>
        </row>
        <row r="284">
          <cell r="A284" t="str">
            <v>Inserción en Gaceta Oficial de Documentos y Avisos</v>
          </cell>
          <cell r="B284">
            <v>11800</v>
          </cell>
        </row>
        <row r="285">
          <cell r="A285" t="str">
            <v>Arrendamiento de Bienes Inmuebles</v>
          </cell>
          <cell r="B285">
            <v>400000</v>
          </cell>
        </row>
        <row r="286">
          <cell r="A286" t="str">
            <v>Ingresos por Arrendamiento de Propiedades Confiscadas</v>
          </cell>
          <cell r="B286">
            <v>0</v>
          </cell>
        </row>
        <row r="287">
          <cell r="A287" t="str">
            <v>Venta de Servicios Técnicos</v>
          </cell>
          <cell r="B287">
            <v>0</v>
          </cell>
        </row>
        <row r="288">
          <cell r="A288" t="str">
            <v>Inserción en Revista de Industria y Comercio</v>
          </cell>
          <cell r="B288">
            <v>70000</v>
          </cell>
        </row>
        <row r="289">
          <cell r="A289" t="str">
            <v>Contribución sobre Contrato Zona Franca la Romana</v>
          </cell>
          <cell r="B289">
            <v>35000</v>
          </cell>
        </row>
        <row r="290">
          <cell r="A290" t="str">
            <v>50% Exportación Yacimientos Mineros</v>
          </cell>
          <cell r="B290">
            <v>350000</v>
          </cell>
        </row>
        <row r="291">
          <cell r="A291" t="str">
            <v>RD $0.25 Suministro Medicina en Hospitales del Estado</v>
          </cell>
          <cell r="B291">
            <v>0</v>
          </cell>
        </row>
        <row r="292">
          <cell r="A292" t="str">
            <v>Venta de Boletos Funicular de Puerto Plata</v>
          </cell>
          <cell r="B292">
            <v>0</v>
          </cell>
        </row>
        <row r="293">
          <cell r="A293" t="str">
            <v>Venta de Servicios de la Secretaría de Agricultura</v>
          </cell>
          <cell r="B293">
            <v>0</v>
          </cell>
        </row>
        <row r="294">
          <cell r="A294" t="str">
            <v>Venta de Boletos Minitrenes la Caleta</v>
          </cell>
          <cell r="B294">
            <v>0</v>
          </cell>
        </row>
        <row r="295">
          <cell r="A295" t="str">
            <v>Venta de Pasajes Minibuses Transporte Colectivo</v>
          </cell>
          <cell r="B295">
            <v>5600000</v>
          </cell>
        </row>
        <row r="296">
          <cell r="A296" t="str">
            <v>Alquiler Parqueo la Atarazana</v>
          </cell>
          <cell r="B296">
            <v>0</v>
          </cell>
        </row>
        <row r="297">
          <cell r="A297" t="str">
            <v>Consejo Nacional de Educación Superior-CETEC</v>
          </cell>
          <cell r="B297">
            <v>0</v>
          </cell>
        </row>
        <row r="298">
          <cell r="A298" t="str">
            <v>Remolque Buques en Distancias Comandancia</v>
          </cell>
          <cell r="B298">
            <v>0</v>
          </cell>
        </row>
        <row r="299">
          <cell r="A299" t="str">
            <v>Expedición Carnet Agente Marino</v>
          </cell>
          <cell r="B299">
            <v>0</v>
          </cell>
        </row>
        <row r="300">
          <cell r="A300" t="str">
            <v xml:space="preserve">Venta Servicios Aéreos Fuerzas Armadas </v>
          </cell>
          <cell r="B300">
            <v>0</v>
          </cell>
        </row>
        <row r="302">
          <cell r="A302" t="str">
            <v>Venta de Mercancías del Estado</v>
          </cell>
          <cell r="B302">
            <v>220000</v>
          </cell>
        </row>
        <row r="303">
          <cell r="A303" t="str">
            <v>Venta de la Gaceta Oficial</v>
          </cell>
          <cell r="B303">
            <v>10000</v>
          </cell>
        </row>
        <row r="304">
          <cell r="A304" t="str">
            <v>Venta de las Publicaciones Oficiales</v>
          </cell>
          <cell r="B304">
            <v>20000</v>
          </cell>
        </row>
        <row r="305">
          <cell r="A305" t="str">
            <v>Ventas en la Moneda (Pública Subasta)</v>
          </cell>
          <cell r="B305">
            <v>100000</v>
          </cell>
        </row>
        <row r="306">
          <cell r="A306" t="str">
            <v>Venta de Productos Finca Ansonia-Azua</v>
          </cell>
          <cell r="B306">
            <v>0</v>
          </cell>
        </row>
        <row r="307">
          <cell r="A307" t="str">
            <v>Venta de Productos Finca Vicente Noble</v>
          </cell>
          <cell r="B307">
            <v>0</v>
          </cell>
        </row>
        <row r="308">
          <cell r="A308" t="str">
            <v>Venta de Productos Proyecto Manzanillo</v>
          </cell>
          <cell r="B308">
            <v>0</v>
          </cell>
        </row>
        <row r="309">
          <cell r="A309" t="str">
            <v>Venta de Tomates Proyecto Manzanillo</v>
          </cell>
          <cell r="B309">
            <v>0</v>
          </cell>
        </row>
        <row r="310">
          <cell r="A310" t="str">
            <v>Venta de Semillas y Servicios Técnicos de la Secretaría de Agricultura</v>
          </cell>
          <cell r="B310">
            <v>0</v>
          </cell>
        </row>
        <row r="311">
          <cell r="A311" t="str">
            <v>Venta de Chatarra</v>
          </cell>
          <cell r="B311">
            <v>90000</v>
          </cell>
        </row>
        <row r="312">
          <cell r="A312" t="str">
            <v>Venta de Productos Cosechados en Batey Ginebra-Puerto Plata</v>
          </cell>
          <cell r="B312">
            <v>0</v>
          </cell>
        </row>
        <row r="313">
          <cell r="A313" t="str">
            <v>Venta de Productos Cosechados en Batey Banegas-la Canela</v>
          </cell>
          <cell r="B313">
            <v>0</v>
          </cell>
        </row>
        <row r="314">
          <cell r="A314" t="str">
            <v>Venta de Propiedad Moniliar del Estado-Inservible-</v>
          </cell>
          <cell r="B314">
            <v>0</v>
          </cell>
        </row>
        <row r="315">
          <cell r="A315" t="str">
            <v>Venta Algodón Oro y Sorgo</v>
          </cell>
          <cell r="B315">
            <v>0</v>
          </cell>
        </row>
        <row r="316">
          <cell r="A316" t="str">
            <v>Venta de Madera por la Dirección General de Foresta</v>
          </cell>
          <cell r="B316">
            <v>0</v>
          </cell>
        </row>
        <row r="317">
          <cell r="A317" t="str">
            <v>Venta de Sacos (Programa Rahabilitación Café)</v>
          </cell>
          <cell r="B317">
            <v>0</v>
          </cell>
        </row>
        <row r="318">
          <cell r="A318" t="str">
            <v>Venta de Ejemplares de Planos de la Ciudad de Santo Domingo</v>
          </cell>
          <cell r="B318">
            <v>0</v>
          </cell>
        </row>
        <row r="319">
          <cell r="A319" t="str">
            <v xml:space="preserve">Ventas Plásticos Protectores de Cédula </v>
          </cell>
          <cell r="B319">
            <v>0</v>
          </cell>
        </row>
        <row r="320">
          <cell r="A320" t="str">
            <v>Venta Medicamento de Promese</v>
          </cell>
          <cell r="B320">
            <v>0</v>
          </cell>
        </row>
        <row r="321">
          <cell r="A321" t="str">
            <v>40% Producción de Cemento</v>
          </cell>
          <cell r="B321">
            <v>0</v>
          </cell>
        </row>
        <row r="323">
          <cell r="A323" t="str">
            <v>Transferencias Ordinarias</v>
          </cell>
          <cell r="B323">
            <v>52478600</v>
          </cell>
        </row>
        <row r="324">
          <cell r="A324" t="str">
            <v>Transferencias de la Lotería Nacional (Utilidades)</v>
          </cell>
          <cell r="B324">
            <v>20000000</v>
          </cell>
        </row>
        <row r="325">
          <cell r="A325" t="str">
            <v>Transferencias de la Lotería Nacional (Construcción Casas por Sorteos)</v>
          </cell>
          <cell r="B325">
            <v>0</v>
          </cell>
        </row>
        <row r="326">
          <cell r="A326" t="str">
            <v>Transferencias del CEA (60% de los Beneficios)</v>
          </cell>
          <cell r="B326">
            <v>0</v>
          </cell>
        </row>
        <row r="327">
          <cell r="A327" t="str">
            <v>Transferencias de la Rosario Dominicana, 50% de los Beneficios</v>
          </cell>
          <cell r="B327">
            <v>24440000</v>
          </cell>
        </row>
        <row r="328">
          <cell r="A328" t="str">
            <v>Transferencias de los Molinos Dominicanos</v>
          </cell>
          <cell r="B328">
            <v>0</v>
          </cell>
        </row>
        <row r="329">
          <cell r="A329" t="str">
            <v>Transferencias del Banco de Reservas</v>
          </cell>
          <cell r="B329">
            <v>2500000</v>
          </cell>
        </row>
        <row r="330">
          <cell r="A330" t="str">
            <v>Aportes de la Rosario Dominicana Según Contrato D/F 15-2-79</v>
          </cell>
          <cell r="B330">
            <v>1486900</v>
          </cell>
        </row>
        <row r="331">
          <cell r="A331" t="str">
            <v>Aporte de los Talleres Cima, C. por A. (Dividendos)</v>
          </cell>
          <cell r="B331">
            <v>3000</v>
          </cell>
        </row>
        <row r="332">
          <cell r="A332" t="str">
            <v>Contribución de la Rosario a la Provincia de Sánchez Ramírez</v>
          </cell>
          <cell r="B332">
            <v>1421000</v>
          </cell>
        </row>
        <row r="333">
          <cell r="A333" t="str">
            <v>Aporte de Fomento Industrial, Mercantil y Agrícola, C. por A. (Dividendos)</v>
          </cell>
          <cell r="B333">
            <v>70000</v>
          </cell>
        </row>
        <row r="334">
          <cell r="A334" t="str">
            <v>Contribución Rosario Dominicana sobre Contrato del 15-2-79 Artículo 3ro</v>
          </cell>
          <cell r="B334">
            <v>2557700</v>
          </cell>
        </row>
        <row r="335">
          <cell r="A335" t="str">
            <v>Aportes de Frutas Dominicanas sobre Contrato del 5-7-79, Artículo 4to</v>
          </cell>
          <cell r="B335">
            <v>0</v>
          </cell>
        </row>
        <row r="336">
          <cell r="A336" t="str">
            <v>Aportes de la Refinería Dominicana de Petróleo (Utilidades)</v>
          </cell>
          <cell r="B336">
            <v>0</v>
          </cell>
        </row>
        <row r="337">
          <cell r="A337" t="str">
            <v>Aporte de la Alcoa Exploration Company, para la Provincia Pedernales</v>
          </cell>
          <cell r="B337">
            <v>0</v>
          </cell>
        </row>
        <row r="338">
          <cell r="A338" t="str">
            <v>Aporte de Banco Nacional de la Vivienda (Dividendos)</v>
          </cell>
          <cell r="B338">
            <v>0</v>
          </cell>
        </row>
        <row r="339">
          <cell r="A339" t="str">
            <v>Aporte de las Salas de Juego de Bingo</v>
          </cell>
          <cell r="B339">
            <v>0</v>
          </cell>
        </row>
        <row r="340">
          <cell r="A340" t="str">
            <v>Contribución de Ideal Dominicana S.A</v>
          </cell>
          <cell r="B340">
            <v>0</v>
          </cell>
        </row>
        <row r="341">
          <cell r="A341" t="str">
            <v>Aporte de Hipódromo de Caballitos</v>
          </cell>
          <cell r="B341">
            <v>0</v>
          </cell>
        </row>
        <row r="342">
          <cell r="A342" t="str">
            <v>Contribución Zonas Francas Industriales</v>
          </cell>
          <cell r="B342">
            <v>0</v>
          </cell>
        </row>
        <row r="343">
          <cell r="A343" t="str">
            <v>Aporte de las Exportaciones de Azúcares y Minerales</v>
          </cell>
          <cell r="B343">
            <v>0</v>
          </cell>
        </row>
        <row r="344">
          <cell r="A344" t="str">
            <v>Aportes Falcombridge</v>
          </cell>
          <cell r="B344">
            <v>0</v>
          </cell>
        </row>
        <row r="345">
          <cell r="A345" t="str">
            <v/>
          </cell>
          <cell r="B345">
            <v>0</v>
          </cell>
        </row>
        <row r="346">
          <cell r="A346" t="str">
            <v>Otros Ingresos No Tributarios</v>
          </cell>
          <cell r="B346">
            <v>5573000</v>
          </cell>
        </row>
        <row r="347">
          <cell r="A347" t="str">
            <v/>
          </cell>
          <cell r="B347">
            <v>0</v>
          </cell>
        </row>
        <row r="348">
          <cell r="A348" t="str">
            <v>Recargos de Impuestos, por Mora</v>
          </cell>
          <cell r="B348">
            <v>2367000</v>
          </cell>
        </row>
        <row r="349">
          <cell r="A349" t="str">
            <v>Recargo por Mora Impuesto sobre la Renta</v>
          </cell>
          <cell r="B349">
            <v>1900000</v>
          </cell>
        </row>
        <row r="350">
          <cell r="A350" t="str">
            <v>Recargo por Mora Impuesto a la Renta Global Imponible</v>
          </cell>
          <cell r="B350">
            <v>100000</v>
          </cell>
        </row>
        <row r="351">
          <cell r="A351" t="str">
            <v>Recargo por Mora sobre el Impuesto a las Ganancias de Capital</v>
          </cell>
          <cell r="B351">
            <v>0</v>
          </cell>
        </row>
        <row r="352">
          <cell r="A352" t="str">
            <v>Recargo por Mora Inscripción en el Registro de Tierras</v>
          </cell>
          <cell r="B352">
            <v>25000</v>
          </cell>
        </row>
        <row r="353">
          <cell r="A353" t="str">
            <v>Recargo por Mora Impuesto sobre Operaciones Inmobiliarias</v>
          </cell>
          <cell r="B353">
            <v>1000</v>
          </cell>
        </row>
        <row r="354">
          <cell r="A354" t="str">
            <v>Recargo por Mora sobre las Sucesiones y Donaciones</v>
          </cell>
          <cell r="B354">
            <v>65000</v>
          </cell>
        </row>
        <row r="355">
          <cell r="A355" t="str">
            <v>Recargo por Mora a la Venta de Madera Beneficiada</v>
          </cell>
          <cell r="B355">
            <v>5000</v>
          </cell>
        </row>
        <row r="356">
          <cell r="A356" t="str">
            <v>Recargo por Mora Impuesto a las Ventas Condicionales de Muebles</v>
          </cell>
          <cell r="B356">
            <v>1000</v>
          </cell>
        </row>
        <row r="357">
          <cell r="A357" t="str">
            <v>Recargo por Mora Impuesto sobre Pasajes al Exterior</v>
          </cell>
          <cell r="B357">
            <v>35000</v>
          </cell>
        </row>
        <row r="358">
          <cell r="A358" t="str">
            <v>Recargo por Mora Pago de Patentes Industriales y Comerciales</v>
          </cell>
          <cell r="B358">
            <v>195000</v>
          </cell>
        </row>
        <row r="359">
          <cell r="A359" t="str">
            <v>Recargo por Mora ITBIS Ley 74</v>
          </cell>
          <cell r="B359">
            <v>40000</v>
          </cell>
        </row>
        <row r="360">
          <cell r="A360" t="str">
            <v>Recargo por Mora Vivienda Suntuaria</v>
          </cell>
          <cell r="B360">
            <v>0</v>
          </cell>
        </row>
        <row r="362">
          <cell r="A362" t="str">
            <v>Multas por Infracciones</v>
          </cell>
          <cell r="B362">
            <v>3206000</v>
          </cell>
        </row>
        <row r="363">
          <cell r="A363" t="str">
            <v>Multas Tribunales</v>
          </cell>
          <cell r="B363">
            <v>130000</v>
          </cell>
        </row>
        <row r="364">
          <cell r="A364" t="str">
            <v>Multas Carreteras</v>
          </cell>
          <cell r="B364">
            <v>600000</v>
          </cell>
        </row>
        <row r="365">
          <cell r="A365" t="str">
            <v>Multas Patentes</v>
          </cell>
          <cell r="B365">
            <v>60000</v>
          </cell>
        </row>
        <row r="366">
          <cell r="A366" t="str">
            <v>Multas Salud Pública</v>
          </cell>
          <cell r="B366">
            <v>1000</v>
          </cell>
        </row>
        <row r="367">
          <cell r="A367" t="str">
            <v>Multas Seguro Social y Contrato de Trabajo</v>
          </cell>
          <cell r="B367">
            <v>0</v>
          </cell>
        </row>
        <row r="368">
          <cell r="A368" t="str">
            <v>Multas Ley Forestal</v>
          </cell>
          <cell r="B368">
            <v>70000</v>
          </cell>
        </row>
        <row r="369">
          <cell r="A369" t="str">
            <v>Multas Violación Ley Aviación Civil</v>
          </cell>
          <cell r="B369">
            <v>15000</v>
          </cell>
        </row>
        <row r="370">
          <cell r="A370" t="str">
            <v>Multas Diversas</v>
          </cell>
          <cell r="B370">
            <v>1100000</v>
          </cell>
        </row>
        <row r="371">
          <cell r="A371" t="str">
            <v>Multas Violación Ley sobre Drogas Narcóticas</v>
          </cell>
          <cell r="B371">
            <v>260000</v>
          </cell>
        </row>
        <row r="372">
          <cell r="A372" t="str">
            <v>Multas -ITBIS Ley 74</v>
          </cell>
          <cell r="B372">
            <v>70000</v>
          </cell>
        </row>
        <row r="373">
          <cell r="A373" t="str">
            <v>10% Fondo Especial Ley 250</v>
          </cell>
          <cell r="B373">
            <v>0</v>
          </cell>
        </row>
        <row r="374">
          <cell r="A374" t="str">
            <v xml:space="preserve">Multas Aplicadas a la Banco por Deficiencia Encaje Legal </v>
          </cell>
          <cell r="B374">
            <v>900000</v>
          </cell>
        </row>
        <row r="376">
          <cell r="A376" t="str">
            <v>Ingresos Extraordinarios</v>
          </cell>
          <cell r="B376">
            <v>227887000</v>
          </cell>
        </row>
        <row r="378">
          <cell r="A378" t="str">
            <v>Recursos Internos</v>
          </cell>
          <cell r="B378">
            <v>11800000</v>
          </cell>
        </row>
        <row r="380">
          <cell r="A380" t="str">
            <v>Recursos Externos</v>
          </cell>
          <cell r="B380">
            <v>192100000</v>
          </cell>
        </row>
        <row r="381">
          <cell r="A381" t="str">
            <v>Certificado del Tesorero Nacional, Serie 1975-A</v>
          </cell>
          <cell r="B381">
            <v>0</v>
          </cell>
        </row>
        <row r="382">
          <cell r="A382" t="str">
            <v>Préstamo No.Aid-517-U-028</v>
          </cell>
          <cell r="B382">
            <v>0</v>
          </cell>
        </row>
        <row r="383">
          <cell r="A383" t="str">
            <v>Préstamo No.Aid-517-U-029</v>
          </cell>
          <cell r="B383">
            <v>0</v>
          </cell>
        </row>
        <row r="384">
          <cell r="A384" t="str">
            <v>Préstamo No.Aid-517-U-028</v>
          </cell>
          <cell r="B384">
            <v>0</v>
          </cell>
        </row>
        <row r="385">
          <cell r="A385" t="str">
            <v>Construcción Presa de Sabaneta</v>
          </cell>
          <cell r="B385">
            <v>0</v>
          </cell>
        </row>
        <row r="386">
          <cell r="A386" t="str">
            <v>Préstamo No.Bm-1325-T-Do</v>
          </cell>
          <cell r="B386">
            <v>0</v>
          </cell>
        </row>
        <row r="387">
          <cell r="A387" t="str">
            <v>Préstamo No.Bm-1442-Do</v>
          </cell>
          <cell r="B387">
            <v>0</v>
          </cell>
        </row>
        <row r="388">
          <cell r="A388" t="str">
            <v>Préstamo No.Bi-431-Sf-Dr</v>
          </cell>
          <cell r="B388">
            <v>0</v>
          </cell>
        </row>
        <row r="389">
          <cell r="A389" t="str">
            <v>Préstamo No.Bi-541-Sf-Dr</v>
          </cell>
          <cell r="B389">
            <v>0</v>
          </cell>
        </row>
        <row r="390">
          <cell r="A390" t="str">
            <v>Mejoramiento y Amoliación del Puerto de Haina</v>
          </cell>
          <cell r="B390">
            <v>0</v>
          </cell>
        </row>
        <row r="391">
          <cell r="A391" t="str">
            <v>Préstamo No.Aid-517-V-031</v>
          </cell>
          <cell r="B391">
            <v>0</v>
          </cell>
        </row>
        <row r="392">
          <cell r="A392" t="str">
            <v>Préstamo No.Aid-517-V-032</v>
          </cell>
          <cell r="B392">
            <v>0</v>
          </cell>
        </row>
        <row r="393">
          <cell r="A393" t="str">
            <v>Préstamo No.26-Vf/Dr</v>
          </cell>
          <cell r="B393">
            <v>0</v>
          </cell>
        </row>
        <row r="394">
          <cell r="A394" t="str">
            <v>Préstamo No.Aid-517-T-033</v>
          </cell>
          <cell r="B394">
            <v>0</v>
          </cell>
        </row>
        <row r="395">
          <cell r="A395" t="str">
            <v>Préstamo No.Bi-566-Sf-Dr</v>
          </cell>
          <cell r="B395">
            <v>0</v>
          </cell>
        </row>
        <row r="396">
          <cell r="A396" t="str">
            <v>Préstamo No.Bi-1688-Atn-Sf-Dr</v>
          </cell>
          <cell r="B396">
            <v>0</v>
          </cell>
        </row>
        <row r="397">
          <cell r="A397" t="str">
            <v>Préstamo No.Bi-382-Sf-Dr</v>
          </cell>
          <cell r="B397">
            <v>0</v>
          </cell>
        </row>
        <row r="398">
          <cell r="A398" t="str">
            <v>Préstamo No.Bi-570-Sf-Dr</v>
          </cell>
          <cell r="B398">
            <v>7200000</v>
          </cell>
        </row>
        <row r="399">
          <cell r="A399" t="str">
            <v>Préstamo No.Bi-358-Sf-Dr</v>
          </cell>
          <cell r="B399">
            <v>0</v>
          </cell>
        </row>
        <row r="400">
          <cell r="A400" t="str">
            <v>Préstamo No.Bi-352-Sf-Dr</v>
          </cell>
          <cell r="B400">
            <v>0</v>
          </cell>
        </row>
        <row r="401">
          <cell r="A401" t="str">
            <v>Préstamo No.Bm-235-Do</v>
          </cell>
          <cell r="B401">
            <v>0</v>
          </cell>
        </row>
        <row r="402">
          <cell r="A402" t="str">
            <v>Préstamo No.Bm-352-Do</v>
          </cell>
          <cell r="B402">
            <v>0</v>
          </cell>
        </row>
        <row r="403">
          <cell r="A403" t="str">
            <v>Préstamo No.Bm-1655-Do</v>
          </cell>
          <cell r="B403">
            <v>7500000</v>
          </cell>
        </row>
        <row r="404">
          <cell r="A404" t="str">
            <v>Préstamo No.Ccc/Pl-480</v>
          </cell>
          <cell r="B404">
            <v>34000000</v>
          </cell>
        </row>
        <row r="405">
          <cell r="A405" t="str">
            <v>Préstamo No.Ccc/Pl-480</v>
          </cell>
          <cell r="B405">
            <v>0</v>
          </cell>
        </row>
        <row r="406">
          <cell r="A406" t="str">
            <v>Préstamo No.69-P-Opep</v>
          </cell>
          <cell r="B406">
            <v>0</v>
          </cell>
        </row>
        <row r="407">
          <cell r="A407" t="str">
            <v>Préstamo No.Bi-408-Sf/Dr</v>
          </cell>
          <cell r="B407">
            <v>0</v>
          </cell>
        </row>
        <row r="408">
          <cell r="A408" t="str">
            <v>Préstamo No.Bi-21-Cd-Dr</v>
          </cell>
          <cell r="B408">
            <v>0</v>
          </cell>
        </row>
        <row r="409">
          <cell r="A409" t="str">
            <v>Préstamo No.Bi-591-Sf/Dr</v>
          </cell>
          <cell r="B409">
            <v>0</v>
          </cell>
        </row>
        <row r="410">
          <cell r="A410" t="str">
            <v>Préstamo No.Aid-517-U-030</v>
          </cell>
          <cell r="B410">
            <v>3000000</v>
          </cell>
        </row>
        <row r="411">
          <cell r="A411" t="str">
            <v>Préstamo No.Bi-585-Sf-Dr</v>
          </cell>
          <cell r="B411">
            <v>7800000</v>
          </cell>
        </row>
        <row r="412">
          <cell r="A412" t="str">
            <v>Préstamo No.Bi-586-Sf-Dr</v>
          </cell>
          <cell r="B412">
            <v>13500000</v>
          </cell>
        </row>
        <row r="413">
          <cell r="A413" t="str">
            <v>Préstamo No.Bi-590-Sf-Dr</v>
          </cell>
          <cell r="B413">
            <v>0</v>
          </cell>
        </row>
        <row r="414">
          <cell r="A414" t="str">
            <v>Préstamo No.Bm-1783-Do</v>
          </cell>
          <cell r="B414">
            <v>0</v>
          </cell>
        </row>
        <row r="415">
          <cell r="A415" t="str">
            <v>Préstamo Instituciones de Crédito Oficial de España</v>
          </cell>
          <cell r="B415">
            <v>0</v>
          </cell>
        </row>
        <row r="416">
          <cell r="A416" t="str">
            <v>Préstamo No.Bm-1783-Do y Bm 1784-Do</v>
          </cell>
          <cell r="B416">
            <v>0</v>
          </cell>
        </row>
        <row r="417">
          <cell r="A417" t="str">
            <v>Préstamo No.Bi/IADb-21-Cd-Dr</v>
          </cell>
          <cell r="B417">
            <v>0</v>
          </cell>
        </row>
        <row r="418">
          <cell r="A418" t="str">
            <v>Convenio de San José/Fondo de Inversión de Venezuela</v>
          </cell>
          <cell r="B418">
            <v>9600000</v>
          </cell>
        </row>
        <row r="419">
          <cell r="A419" t="str">
            <v>Convenio Dominico-Japones</v>
          </cell>
          <cell r="B419">
            <v>0</v>
          </cell>
        </row>
        <row r="420">
          <cell r="A420" t="str">
            <v>Préstamo No.Fida-28-Do</v>
          </cell>
          <cell r="B420">
            <v>0</v>
          </cell>
        </row>
        <row r="421">
          <cell r="A421" t="str">
            <v>Préstamo No.Fida-28-Do</v>
          </cell>
          <cell r="B421">
            <v>0</v>
          </cell>
        </row>
        <row r="422">
          <cell r="A422" t="str">
            <v>Préstamo No.242-P-Oped</v>
          </cell>
          <cell r="B422">
            <v>0</v>
          </cell>
        </row>
        <row r="423">
          <cell r="A423" t="str">
            <v>Préstamo No.Bi-74-Ic-Dr</v>
          </cell>
          <cell r="B423">
            <v>6750000</v>
          </cell>
        </row>
        <row r="424">
          <cell r="A424" t="str">
            <v>Préstamo Bi-391-Oc-Dr</v>
          </cell>
          <cell r="B424">
            <v>3000000</v>
          </cell>
        </row>
        <row r="425">
          <cell r="A425" t="str">
            <v>Préstamo No.Bi-627-Sf-Dr</v>
          </cell>
          <cell r="B425">
            <v>0</v>
          </cell>
        </row>
        <row r="426">
          <cell r="A426" t="str">
            <v>Préstamo No.Bi-646-Sf-Dr</v>
          </cell>
          <cell r="B426">
            <v>6750000</v>
          </cell>
        </row>
        <row r="427">
          <cell r="A427" t="str">
            <v>Préstamo No.Bi-647-Sf-Dr</v>
          </cell>
          <cell r="B427">
            <v>2100000</v>
          </cell>
        </row>
        <row r="428">
          <cell r="A428" t="str">
            <v>Préstamo No.Bi-645-Sf-Dr</v>
          </cell>
          <cell r="B428">
            <v>3600000</v>
          </cell>
        </row>
        <row r="429">
          <cell r="A429" t="str">
            <v>Préstamo No.Bi-680-Sf-Dr</v>
          </cell>
          <cell r="B429">
            <v>6900000</v>
          </cell>
        </row>
        <row r="430">
          <cell r="A430" t="str">
            <v>Préstamo No.Bm-1760-Do</v>
          </cell>
          <cell r="B430">
            <v>0</v>
          </cell>
        </row>
        <row r="431">
          <cell r="A431" t="str">
            <v>Préstamo No.Bm-2023-Do</v>
          </cell>
          <cell r="B431">
            <v>15000000</v>
          </cell>
        </row>
        <row r="432">
          <cell r="A432" t="str">
            <v>Préstamo No.Bm-2104-Do</v>
          </cell>
          <cell r="B432">
            <v>0</v>
          </cell>
        </row>
        <row r="433">
          <cell r="A433" t="str">
            <v>Préstamo No.Aid-517-T-037Y 517-W-038</v>
          </cell>
          <cell r="B433">
            <v>900000</v>
          </cell>
        </row>
        <row r="434">
          <cell r="A434" t="str">
            <v>Préstamo Banco del Comercio Exterior Francés</v>
          </cell>
          <cell r="B434">
            <v>0</v>
          </cell>
        </row>
        <row r="435">
          <cell r="A435" t="str">
            <v>Préstamo No.Aid-517-T-035</v>
          </cell>
          <cell r="B435">
            <v>4800000</v>
          </cell>
        </row>
        <row r="436">
          <cell r="A436" t="str">
            <v>Préstamo Banco Exterior de España</v>
          </cell>
          <cell r="B436">
            <v>0</v>
          </cell>
        </row>
        <row r="437">
          <cell r="A437" t="str">
            <v>Préstamo No.Aid-517-K-039</v>
          </cell>
          <cell r="B437">
            <v>0</v>
          </cell>
        </row>
        <row r="438">
          <cell r="A438" t="str">
            <v>Préstamo No.Bm-2104-D0</v>
          </cell>
          <cell r="B438">
            <v>5700000</v>
          </cell>
        </row>
        <row r="439">
          <cell r="A439" t="str">
            <v>Préstamo No.Aid-679-Sf-Dr</v>
          </cell>
          <cell r="B439">
            <v>24600000</v>
          </cell>
        </row>
        <row r="440">
          <cell r="A440" t="str">
            <v>Préstamo No.Aid-517-T-040</v>
          </cell>
          <cell r="B440">
            <v>0</v>
          </cell>
        </row>
        <row r="441">
          <cell r="A441" t="str">
            <v>Préstamo No.Aid-517-T-042</v>
          </cell>
          <cell r="B441">
            <v>900000</v>
          </cell>
        </row>
        <row r="442">
          <cell r="A442" t="str">
            <v>Préstamo Banco Exterior de España</v>
          </cell>
          <cell r="B442">
            <v>0</v>
          </cell>
        </row>
        <row r="443">
          <cell r="A443" t="str">
            <v>Kfw-Dom-15.0M</v>
          </cell>
          <cell r="B443">
            <v>0</v>
          </cell>
        </row>
        <row r="444">
          <cell r="A444" t="str">
            <v>Préstamo No.Bi-21-Cd/Dr</v>
          </cell>
          <cell r="B444">
            <v>0</v>
          </cell>
        </row>
        <row r="445">
          <cell r="A445" t="str">
            <v>Préstamo Banco Exterior de España</v>
          </cell>
          <cell r="B445">
            <v>0</v>
          </cell>
        </row>
        <row r="446">
          <cell r="A446" t="str">
            <v>Préstamo Dominico Japones Do-P2-Aglipo</v>
          </cell>
          <cell r="B446">
            <v>8400000</v>
          </cell>
        </row>
        <row r="447">
          <cell r="A447" t="str">
            <v>Préstamo Banco Exterior de España</v>
          </cell>
          <cell r="B447">
            <v>0</v>
          </cell>
        </row>
        <row r="448">
          <cell r="A448" t="str">
            <v>Préstamo No.Aid-517-L-010</v>
          </cell>
          <cell r="B448">
            <v>0</v>
          </cell>
        </row>
        <row r="449">
          <cell r="A449" t="str">
            <v>Préstamo No.Fida98-Do</v>
          </cell>
          <cell r="B449">
            <v>3600000</v>
          </cell>
        </row>
        <row r="450">
          <cell r="A450" t="str">
            <v>Préstamo No.Aid-517-T-043 y 517-V-044</v>
          </cell>
          <cell r="B450">
            <v>600000</v>
          </cell>
        </row>
        <row r="451">
          <cell r="A451" t="str">
            <v>Préstamo No.Aid-517-T-045</v>
          </cell>
          <cell r="B451">
            <v>3300000</v>
          </cell>
        </row>
        <row r="452">
          <cell r="A452" t="str">
            <v>Préstamo No.Bi-737-Sf y 455-Oc-Dr</v>
          </cell>
          <cell r="B452">
            <v>12000000</v>
          </cell>
        </row>
        <row r="453">
          <cell r="A453" t="str">
            <v>Préstamo No.Bm-2369-Do</v>
          </cell>
          <cell r="B453">
            <v>600000</v>
          </cell>
        </row>
        <row r="454">
          <cell r="A454" t="str">
            <v>Préstamo Gobierno México-República Dominicana</v>
          </cell>
          <cell r="B454">
            <v>0</v>
          </cell>
        </row>
        <row r="455">
          <cell r="A455" t="str">
            <v>Préstamo No.Bm-2690-00</v>
          </cell>
          <cell r="B455">
            <v>0</v>
          </cell>
        </row>
        <row r="456">
          <cell r="A456" t="str">
            <v>Préstamo del Gobierno de Japón</v>
          </cell>
          <cell r="B456">
            <v>0</v>
          </cell>
        </row>
        <row r="457">
          <cell r="A457" t="str">
            <v>Kreditastait Fur Wiederautbau-Kfw-</v>
          </cell>
          <cell r="B457">
            <v>0</v>
          </cell>
        </row>
        <row r="458">
          <cell r="A458" t="str">
            <v xml:space="preserve">Préstamo del Gobierno de Francia </v>
          </cell>
          <cell r="B458">
            <v>0</v>
          </cell>
        </row>
        <row r="459">
          <cell r="A459" t="str">
            <v>2949-Do-</v>
          </cell>
          <cell r="B459">
            <v>0</v>
          </cell>
        </row>
        <row r="460">
          <cell r="A460" t="str">
            <v>17-0239</v>
          </cell>
          <cell r="B460">
            <v>0</v>
          </cell>
        </row>
        <row r="461">
          <cell r="A461" t="str">
            <v>Préstamo No.Bi-172/1C-Dr</v>
          </cell>
          <cell r="B461">
            <v>0</v>
          </cell>
        </row>
        <row r="462">
          <cell r="A462" t="str">
            <v/>
          </cell>
          <cell r="B462">
            <v>0</v>
          </cell>
        </row>
        <row r="463">
          <cell r="A463" t="str">
            <v>Venta de Activos</v>
          </cell>
          <cell r="B463">
            <v>11800000</v>
          </cell>
        </row>
        <row r="464">
          <cell r="A464" t="str">
            <v>Venta de Bienes Inmuebles y Terrenos del Dominio Privado del Estado</v>
          </cell>
          <cell r="B464">
            <v>7800000</v>
          </cell>
        </row>
        <row r="465">
          <cell r="A465" t="str">
            <v>Venta de Propiedad Mobiliar del Estado</v>
          </cell>
          <cell r="B465">
            <v>4000000</v>
          </cell>
        </row>
        <row r="466">
          <cell r="A466" t="str">
            <v>Misceláneos</v>
          </cell>
          <cell r="B466">
            <v>0</v>
          </cell>
        </row>
        <row r="467">
          <cell r="A467" t="str">
            <v/>
          </cell>
          <cell r="B467">
            <v>0</v>
          </cell>
        </row>
        <row r="468">
          <cell r="A468" t="str">
            <v>Otros Recursos Internos</v>
          </cell>
          <cell r="B468">
            <v>0</v>
          </cell>
        </row>
        <row r="469">
          <cell r="A469" t="str">
            <v>Amortización e Intereses Aid/517-L018 F. 1449</v>
          </cell>
          <cell r="B469">
            <v>0</v>
          </cell>
        </row>
        <row r="470">
          <cell r="A470" t="str">
            <v>Pago Préstamo Lab. Hotel Jaragua Aid-517-2-008</v>
          </cell>
          <cell r="B470">
            <v>0</v>
          </cell>
        </row>
        <row r="471">
          <cell r="A471" t="str">
            <v>Amortización e Intreses /Préstamo Aid/517-L026 F. 1449</v>
          </cell>
          <cell r="B471">
            <v>0</v>
          </cell>
        </row>
        <row r="472">
          <cell r="A472" t="str">
            <v/>
          </cell>
          <cell r="B472">
            <v>0</v>
          </cell>
        </row>
        <row r="473">
          <cell r="A473" t="str">
            <v>Donaciones</v>
          </cell>
          <cell r="B473">
            <v>0</v>
          </cell>
        </row>
        <row r="474">
          <cell r="A474" t="str">
            <v>Donaciones Públicas y Privadas</v>
          </cell>
          <cell r="B474">
            <v>0</v>
          </cell>
        </row>
        <row r="475">
          <cell r="A475" t="str">
            <v/>
          </cell>
          <cell r="B475">
            <v>0</v>
          </cell>
        </row>
        <row r="476">
          <cell r="A476" t="str">
            <v>Aportes Extraordinarios</v>
          </cell>
          <cell r="B476">
            <v>0</v>
          </cell>
          <cell r="C476">
            <v>0</v>
          </cell>
        </row>
        <row r="477">
          <cell r="A477" t="str">
            <v xml:space="preserve">Aportes Extraordinarios de Instituciones Públicas </v>
          </cell>
          <cell r="B477">
            <v>0</v>
          </cell>
          <cell r="C477">
            <v>0</v>
          </cell>
        </row>
        <row r="478">
          <cell r="A478" t="str">
            <v/>
          </cell>
          <cell r="B478">
            <v>0</v>
          </cell>
          <cell r="C478">
            <v>0</v>
          </cell>
        </row>
        <row r="479">
          <cell r="A479" t="str">
            <v>Donaciones</v>
          </cell>
          <cell r="B479">
            <v>23987000</v>
          </cell>
          <cell r="C479">
            <v>0</v>
          </cell>
        </row>
        <row r="480">
          <cell r="A480" t="str">
            <v>Aid/517-0171/Cbi</v>
          </cell>
          <cell r="B480">
            <v>16050000</v>
          </cell>
          <cell r="C480">
            <v>0</v>
          </cell>
        </row>
        <row r="481">
          <cell r="A481" t="str">
            <v>Convenio de Donación BID-Atn-1688-Sf--Dr</v>
          </cell>
          <cell r="B481">
            <v>0</v>
          </cell>
          <cell r="C481">
            <v>0</v>
          </cell>
        </row>
        <row r="482">
          <cell r="A482" t="str">
            <v>Convenio ONAPLAN-BID-Atn-1689-Sf--Dr</v>
          </cell>
          <cell r="B482">
            <v>0</v>
          </cell>
          <cell r="C482">
            <v>0</v>
          </cell>
        </row>
        <row r="483">
          <cell r="A483" t="str">
            <v>Convenio de Donación Aid-517-0130</v>
          </cell>
          <cell r="B483">
            <v>0</v>
          </cell>
          <cell r="C483">
            <v>0</v>
          </cell>
        </row>
        <row r="484">
          <cell r="A484" t="str">
            <v>Aid-517-0145-21</v>
          </cell>
          <cell r="B484">
            <v>0</v>
          </cell>
          <cell r="C484">
            <v>0</v>
          </cell>
        </row>
        <row r="485">
          <cell r="A485" t="str">
            <v>Aid-517-0145-19</v>
          </cell>
          <cell r="B485">
            <v>0</v>
          </cell>
          <cell r="C485">
            <v>0</v>
          </cell>
        </row>
        <row r="486">
          <cell r="A486" t="str">
            <v>Donación Canadá-Israel Ac-Di-D6</v>
          </cell>
          <cell r="B486">
            <v>0</v>
          </cell>
          <cell r="C486">
            <v>0</v>
          </cell>
        </row>
        <row r="487">
          <cell r="A487" t="str">
            <v>Gobierno de Suecia</v>
          </cell>
          <cell r="B487">
            <v>0</v>
          </cell>
          <cell r="C487">
            <v>0</v>
          </cell>
        </row>
        <row r="488">
          <cell r="A488" t="str">
            <v>Donación ONU Dom.-T-01-A-71-99 y Dom, -83-P04-P03</v>
          </cell>
          <cell r="B488">
            <v>0</v>
          </cell>
          <cell r="C488">
            <v>0</v>
          </cell>
        </row>
        <row r="489">
          <cell r="A489" t="str">
            <v>Convenio ONAPLAN-BID-Atn-1862-Sf--Dr</v>
          </cell>
          <cell r="B489">
            <v>0</v>
          </cell>
          <cell r="C489">
            <v>0</v>
          </cell>
        </row>
        <row r="490">
          <cell r="A490" t="str">
            <v>Donación Aid/Foresta</v>
          </cell>
          <cell r="B490">
            <v>500000</v>
          </cell>
          <cell r="C490">
            <v>0</v>
          </cell>
        </row>
        <row r="491">
          <cell r="A491" t="str">
            <v>Donación Gobierno Aleman-Gtz/Aid</v>
          </cell>
          <cell r="B491">
            <v>300000</v>
          </cell>
          <cell r="C491">
            <v>0</v>
          </cell>
        </row>
        <row r="492">
          <cell r="A492" t="str">
            <v>Donación Comunidad Económica Europea -CEE/IAD-Pryn</v>
          </cell>
          <cell r="B492">
            <v>4800000</v>
          </cell>
          <cell r="C492">
            <v>0</v>
          </cell>
        </row>
        <row r="493">
          <cell r="A493" t="str">
            <v>Convenio de Donación Organización Internacional del Azúcar-OIA-</v>
          </cell>
          <cell r="B493">
            <v>0</v>
          </cell>
          <cell r="C493">
            <v>0</v>
          </cell>
        </row>
        <row r="494">
          <cell r="A494" t="str">
            <v>Donación ONU UNICEF</v>
          </cell>
          <cell r="B494">
            <v>0</v>
          </cell>
          <cell r="C494">
            <v>0</v>
          </cell>
        </row>
        <row r="495">
          <cell r="A495" t="str">
            <v>Fondo Noruego de Preinversión</v>
          </cell>
          <cell r="B495">
            <v>0</v>
          </cell>
          <cell r="C495">
            <v>0</v>
          </cell>
        </row>
        <row r="496">
          <cell r="A496" t="str">
            <v>Aid-517-0126 Manejo de Recursos Naturales</v>
          </cell>
          <cell r="B496">
            <v>0</v>
          </cell>
        </row>
        <row r="497">
          <cell r="A497" t="str">
            <v>Aid-517-0144 Proyecto Mini-Hidro</v>
          </cell>
          <cell r="B497">
            <v>300000</v>
          </cell>
        </row>
        <row r="498">
          <cell r="A498" t="str">
            <v>Aid-936-5807</v>
          </cell>
          <cell r="B498">
            <v>387000</v>
          </cell>
        </row>
        <row r="499">
          <cell r="A499" t="str">
            <v xml:space="preserve"> Donación Aid-517-0171-Cbi</v>
          </cell>
          <cell r="B499">
            <v>0</v>
          </cell>
        </row>
        <row r="500">
          <cell r="A500" t="str">
            <v>CEE-Na-82-15</v>
          </cell>
          <cell r="B500">
            <v>0</v>
          </cell>
        </row>
        <row r="501">
          <cell r="A501" t="str">
            <v>Fao-PNUD-Dom-81-005-067</v>
          </cell>
          <cell r="B501">
            <v>0</v>
          </cell>
        </row>
        <row r="502">
          <cell r="A502" t="str">
            <v>PNUD-Dom-81-012</v>
          </cell>
          <cell r="B502">
            <v>0</v>
          </cell>
        </row>
        <row r="503">
          <cell r="A503" t="str">
            <v>PNUD-Cee</v>
          </cell>
          <cell r="B503">
            <v>900000</v>
          </cell>
        </row>
        <row r="504">
          <cell r="A504" t="str">
            <v>Cee</v>
          </cell>
          <cell r="B504">
            <v>0</v>
          </cell>
        </row>
        <row r="505">
          <cell r="A505" t="str">
            <v>BID-Atn-225-Sf/Dr</v>
          </cell>
          <cell r="B505">
            <v>0</v>
          </cell>
        </row>
        <row r="506">
          <cell r="A506" t="str">
            <v>PNUD</v>
          </cell>
          <cell r="B506">
            <v>750000</v>
          </cell>
        </row>
        <row r="507">
          <cell r="A507" t="str">
            <v>Donación UNICEF/Zw-10G-4</v>
          </cell>
          <cell r="B507">
            <v>0</v>
          </cell>
        </row>
        <row r="508">
          <cell r="A508" t="str">
            <v>Donación PNUD/91-011-S-01-14</v>
          </cell>
          <cell r="B508">
            <v>0</v>
          </cell>
        </row>
        <row r="509">
          <cell r="A509" t="str">
            <v>Donación Italia</v>
          </cell>
          <cell r="B509">
            <v>0</v>
          </cell>
        </row>
        <row r="510">
          <cell r="A510" t="str">
            <v>Donación CEE-958-84-Rd</v>
          </cell>
          <cell r="B510">
            <v>0</v>
          </cell>
        </row>
        <row r="511">
          <cell r="A511" t="str">
            <v>Zw-10-6-4Programa de Servicio Básicos Proyecto de Educación UNICEF</v>
          </cell>
          <cell r="B511">
            <v>0</v>
          </cell>
        </row>
        <row r="512">
          <cell r="A512" t="str">
            <v>Donación 517-0153 Asesoría-Manejo Sistema de Salud</v>
          </cell>
          <cell r="B512">
            <v>0</v>
          </cell>
        </row>
        <row r="513">
          <cell r="A513" t="str">
            <v xml:space="preserve">Donación Dhs-12 Ops-Oms </v>
          </cell>
          <cell r="B513">
            <v>0</v>
          </cell>
        </row>
        <row r="514">
          <cell r="A514" t="str">
            <v>Proyecto Educación Población Dom/87/P01 UNESCO</v>
          </cell>
          <cell r="B514">
            <v>0</v>
          </cell>
        </row>
        <row r="515">
          <cell r="A515" t="str">
            <v>Donación Dej-42950 Gts</v>
          </cell>
          <cell r="B515">
            <v>0</v>
          </cell>
        </row>
        <row r="516">
          <cell r="A516" t="str">
            <v>Na-80-36 CEE-Juancho Pedernales</v>
          </cell>
          <cell r="B516">
            <v>0</v>
          </cell>
        </row>
        <row r="517">
          <cell r="A517" t="str">
            <v>Donación Gobierno Chino Programa Pequeños Proyecto Hidroeléctricos</v>
          </cell>
          <cell r="B517">
            <v>0</v>
          </cell>
        </row>
        <row r="518">
          <cell r="A518" t="str">
            <v>Donación Estudio Proyecto Monción BID</v>
          </cell>
          <cell r="B518">
            <v>0</v>
          </cell>
        </row>
        <row r="519">
          <cell r="A519" t="str">
            <v>Préstamo Nopn83-2120-0 Fortalecimiento del Indrhi-Bmz/Gtz.</v>
          </cell>
          <cell r="B519">
            <v>0</v>
          </cell>
        </row>
        <row r="520">
          <cell r="A520" t="str">
            <v>Préstamo Dom/8/004 Optimización Recargo Hídricos Pnvd/Omm.</v>
          </cell>
          <cell r="B520">
            <v>0</v>
          </cell>
        </row>
        <row r="521">
          <cell r="A521" t="str">
            <v>Préstamo Dom/8/002 Isótopos en Hidrol. OIEA</v>
          </cell>
          <cell r="B521">
            <v>0</v>
          </cell>
        </row>
        <row r="522">
          <cell r="A522" t="str">
            <v>Préstamo Dom/8/003 Hidrol. Aguas Sub-Terraneas OIEA</v>
          </cell>
          <cell r="B522">
            <v>0</v>
          </cell>
        </row>
        <row r="523">
          <cell r="A523" t="str">
            <v>Donación ONU/PNUD Dom-85-E01 DesHidroe. Río Ocoa</v>
          </cell>
          <cell r="B523">
            <v>0</v>
          </cell>
        </row>
        <row r="524">
          <cell r="A524" t="str">
            <v>P-1438-100 Hidroeléctricalos Anones-Sueco</v>
          </cell>
          <cell r="B524">
            <v>0</v>
          </cell>
        </row>
        <row r="525">
          <cell r="A525" t="str">
            <v>Donación 4-3-86 Palomino-Sueco</v>
          </cell>
          <cell r="B525">
            <v>0</v>
          </cell>
        </row>
        <row r="526">
          <cell r="A526" t="str">
            <v>Construcción de Hoteles Nacionales, S. A.</v>
          </cell>
          <cell r="B526">
            <v>0</v>
          </cell>
        </row>
        <row r="527">
          <cell r="A527" t="str">
            <v>Rosario Dominicana, S. A.</v>
          </cell>
          <cell r="B527">
            <v>0</v>
          </cell>
        </row>
        <row r="528">
          <cell r="A528" t="str">
            <v/>
          </cell>
          <cell r="B528">
            <v>0</v>
          </cell>
        </row>
        <row r="529">
          <cell r="A529" t="str">
            <v>Transferencias Extraordinarias</v>
          </cell>
          <cell r="B529">
            <v>0</v>
          </cell>
        </row>
        <row r="530">
          <cell r="A530" t="str">
            <v>Transferencia del CORDE</v>
          </cell>
          <cell r="B530">
            <v>0</v>
          </cell>
        </row>
        <row r="531">
          <cell r="A531" t="str">
            <v>Transferencia de INESPRE</v>
          </cell>
          <cell r="B531">
            <v>0</v>
          </cell>
        </row>
        <row r="532">
          <cell r="A532" t="str">
            <v>Transferencia de la CFI</v>
          </cell>
          <cell r="B532">
            <v>0</v>
          </cell>
        </row>
        <row r="533">
          <cell r="A533" t="str">
            <v>Transferencia del Banco de Reservas</v>
          </cell>
          <cell r="B533">
            <v>0</v>
          </cell>
        </row>
        <row r="534">
          <cell r="A534" t="str">
            <v>Transferencia del CEA</v>
          </cell>
          <cell r="B534">
            <v>0</v>
          </cell>
        </row>
        <row r="535">
          <cell r="A535" t="str">
            <v>Transferencia del Banco Central</v>
          </cell>
          <cell r="B535">
            <v>0</v>
          </cell>
        </row>
        <row r="536">
          <cell r="A536" t="str">
            <v>Transferencia de la Corporación de Hatillo</v>
          </cell>
          <cell r="B536">
            <v>0</v>
          </cell>
        </row>
        <row r="537">
          <cell r="A537" t="str">
            <v>Transferencia del IAD</v>
          </cell>
          <cell r="B537">
            <v>0</v>
          </cell>
        </row>
        <row r="538">
          <cell r="A538" t="str">
            <v>Transferencia del INAZUCAR</v>
          </cell>
          <cell r="B538">
            <v>0</v>
          </cell>
        </row>
        <row r="539">
          <cell r="A539" t="str">
            <v>Transferencia del CEA</v>
          </cell>
          <cell r="B539">
            <v>0</v>
          </cell>
        </row>
        <row r="540">
          <cell r="A540" t="str">
            <v>Transferencia del Banco Nacional de la Vivienda</v>
          </cell>
          <cell r="B540">
            <v>0</v>
          </cell>
        </row>
        <row r="541">
          <cell r="A541" t="str">
            <v>Transferencia de la Superintendencia de Bancos</v>
          </cell>
          <cell r="B541">
            <v>0</v>
          </cell>
        </row>
        <row r="542">
          <cell r="A542" t="str">
            <v>Transferencia de la Superintendencia de Seguros</v>
          </cell>
          <cell r="B542">
            <v>0</v>
          </cell>
        </row>
        <row r="543">
          <cell r="A543" t="str">
            <v>Transferencia de la Fábrica Dominicana de Cemento</v>
          </cell>
          <cell r="B543">
            <v>0</v>
          </cell>
        </row>
        <row r="544">
          <cell r="A544" t="str">
            <v>Aportes Extraordinarios de Institciones Pública</v>
          </cell>
          <cell r="B544">
            <v>0</v>
          </cell>
        </row>
        <row r="545">
          <cell r="A545" t="str">
            <v>Transferencia de la CDE (Bonos de Amortización de la Deuda Combustible)</v>
          </cell>
          <cell r="B545">
            <v>0</v>
          </cell>
        </row>
        <row r="546">
          <cell r="A546" t="str">
            <v>Transferencia de la Universidad del Este</v>
          </cell>
          <cell r="B546">
            <v>0</v>
          </cell>
        </row>
        <row r="548">
          <cell r="A548" t="str">
            <v>Otros Recursos Internos</v>
          </cell>
          <cell r="B548">
            <v>0</v>
          </cell>
        </row>
        <row r="549">
          <cell r="A549" t="str">
            <v>Ahorro de la Dirección General Servicios Tecnológicos</v>
          </cell>
          <cell r="B549">
            <v>0</v>
          </cell>
        </row>
        <row r="550">
          <cell r="A550" t="str">
            <v>Amortización e Interés Préstamo No. 517-L-008</v>
          </cell>
          <cell r="B550">
            <v>0</v>
          </cell>
        </row>
        <row r="551">
          <cell r="A551" t="str">
            <v>Amortización e Intereses Préstamo No. 517-L-018</v>
          </cell>
          <cell r="B551">
            <v>0</v>
          </cell>
        </row>
        <row r="552">
          <cell r="A552" t="str">
            <v>Intereses Préstamo No. 517-K-011</v>
          </cell>
          <cell r="B552">
            <v>0</v>
          </cell>
        </row>
        <row r="553">
          <cell r="A553" t="str">
            <v>Intereses Préstamo No. 517-L-018</v>
          </cell>
          <cell r="B553">
            <v>0</v>
          </cell>
        </row>
        <row r="554">
          <cell r="A554" t="str">
            <v>Venta de Condecoraciones</v>
          </cell>
          <cell r="B554">
            <v>0</v>
          </cell>
        </row>
        <row r="555">
          <cell r="A555" t="str">
            <v>Devolución, Intereses Deuda Externa</v>
          </cell>
          <cell r="B555">
            <v>0</v>
          </cell>
        </row>
        <row r="556">
          <cell r="A556" t="str">
            <v>Misceláneos</v>
          </cell>
          <cell r="B556">
            <v>0</v>
          </cell>
        </row>
        <row r="557">
          <cell r="A557" t="str">
            <v>Amortización e Intereses</v>
          </cell>
          <cell r="B557">
            <v>0</v>
          </cell>
        </row>
        <row r="558">
          <cell r="A558" t="str">
            <v>Bonos Redimidos e Intereses sobre Bonos Propiedad del Estado</v>
          </cell>
          <cell r="B558">
            <v>0</v>
          </cell>
        </row>
        <row r="559">
          <cell r="A559" t="str">
            <v>Intereses sobre Préstamo de la Aid No. 517-L-026</v>
          </cell>
          <cell r="B559">
            <v>0</v>
          </cell>
        </row>
        <row r="560">
          <cell r="A560" t="str">
            <v>Remanentes de Aportes del Estado, para Programa Desayuno Escolar y Materno Infantil</v>
          </cell>
          <cell r="B560">
            <v>0</v>
          </cell>
        </row>
        <row r="561">
          <cell r="A561" t="str">
            <v>Intereses Devengados por Suma Depositada en Banco de Reservas por la Corporación de la Presa de Sabana Yegua</v>
          </cell>
          <cell r="B561">
            <v>0</v>
          </cell>
        </row>
        <row r="562">
          <cell r="A562" t="str">
            <v>2% sobre Préstamo Realizados a Oficiales de las Fuerzas Armadas</v>
          </cell>
          <cell r="B562">
            <v>0</v>
          </cell>
        </row>
        <row r="563">
          <cell r="A563" t="str">
            <v>Ahorro en Gastos Administrativos Corporación de Valdesia</v>
          </cell>
          <cell r="B563">
            <v>0</v>
          </cell>
        </row>
        <row r="564">
          <cell r="A564" t="str">
            <v>Confiscación de Pólizas de Seguros</v>
          </cell>
          <cell r="B564">
            <v>0</v>
          </cell>
        </row>
        <row r="565">
          <cell r="A565" t="str">
            <v>Reembolsos</v>
          </cell>
          <cell r="B565">
            <v>0</v>
          </cell>
        </row>
        <row r="566">
          <cell r="A566" t="str">
            <v>Intereses sobre Bonos Tesorería Nacional, para Reforma Agraría, Serie 1987</v>
          </cell>
          <cell r="B566">
            <v>0</v>
          </cell>
        </row>
        <row r="567">
          <cell r="A567" t="str">
            <v/>
          </cell>
        </row>
        <row r="568">
          <cell r="A568" t="str">
            <v xml:space="preserve">Total Ingresos Fiscales </v>
          </cell>
          <cell r="B568">
            <v>2161093900</v>
          </cell>
        </row>
        <row r="569">
          <cell r="A569" t="str">
            <v>Fuente: Presupuesto de Ingresos y Ley de Gastos Públicos para el año 1986 (Ley No. 70)</v>
          </cell>
        </row>
      </sheetData>
      <sheetData sheetId="57" refreshError="1">
        <row r="15">
          <cell r="A15" t="str">
            <v>Impuesto sobre la Renta</v>
          </cell>
          <cell r="B15">
            <v>310043500</v>
          </cell>
        </row>
        <row r="16">
          <cell r="A16" t="str">
            <v>Impuesto Adicional sobre la Renta Global Imponible</v>
          </cell>
          <cell r="B16">
            <v>13600000</v>
          </cell>
        </row>
        <row r="17">
          <cell r="A17" t="str">
            <v>Impuesto Adicional sobre el Impuesto sobre la Renta</v>
          </cell>
          <cell r="B17">
            <v>7800000</v>
          </cell>
        </row>
        <row r="18">
          <cell r="A18" t="str">
            <v>Impuesto sobre las Ganancias de Capital (Plusvalía)</v>
          </cell>
          <cell r="B18">
            <v>0</v>
          </cell>
        </row>
        <row r="19">
          <cell r="A19" t="str">
            <v>Impuesto sobre Premios Mayores de la Lotería Nacional</v>
          </cell>
          <cell r="B19">
            <v>2000000</v>
          </cell>
        </row>
        <row r="20">
          <cell r="A20" t="str">
            <v>Impuesto sobre Honorarios Médicos en Hospitales del Estado</v>
          </cell>
          <cell r="B20">
            <v>0</v>
          </cell>
        </row>
        <row r="21">
          <cell r="A21" t="str">
            <v>Impuesto sobre los Derechos Percibidos por los Oficiales del Estado Civil</v>
          </cell>
          <cell r="B21">
            <v>29809</v>
          </cell>
        </row>
        <row r="22">
          <cell r="A22" t="str">
            <v xml:space="preserve">Impuesto sobre las Apuestas Ganadas en el Hipódromo, 10% </v>
          </cell>
          <cell r="B22">
            <v>1500000</v>
          </cell>
        </row>
        <row r="23">
          <cell r="A23" t="str">
            <v>Impuesto sobre los Beneficios (Utilidades) de los Casinos de Juegos</v>
          </cell>
          <cell r="B23">
            <v>1516367</v>
          </cell>
        </row>
        <row r="24">
          <cell r="A24" t="str">
            <v>Aportes de los Servidores Públicos (Descuentos en Nóminas) para Servicios Sociales</v>
          </cell>
          <cell r="B24">
            <v>16904000</v>
          </cell>
        </row>
        <row r="25">
          <cell r="A25" t="str">
            <v>Impuestos 10% sobre Apuestas en el Canódromo</v>
          </cell>
          <cell r="B25">
            <v>0</v>
          </cell>
        </row>
        <row r="26">
          <cell r="A26" t="str">
            <v/>
          </cell>
          <cell r="B26">
            <v>0</v>
          </cell>
        </row>
        <row r="27">
          <cell r="A27" t="str">
            <v xml:space="preserve">Impuestos sobre el Patrimonio </v>
          </cell>
          <cell r="B27">
            <v>29018054</v>
          </cell>
        </row>
        <row r="28">
          <cell r="A28" t="str">
            <v/>
          </cell>
          <cell r="B28">
            <v>0</v>
          </cell>
        </row>
        <row r="29">
          <cell r="A29" t="str">
            <v>Impuestos sobre la Tenencia del Patrimonio</v>
          </cell>
          <cell r="B29">
            <v>14419522</v>
          </cell>
        </row>
        <row r="30">
          <cell r="A30" t="str">
            <v>Impuesto sobre la Inscripción en el Registro de Tierras</v>
          </cell>
          <cell r="B30">
            <v>16933</v>
          </cell>
        </row>
        <row r="31">
          <cell r="A31" t="str">
            <v>Impuesto Adicional sobre la Inscripción en el Registro de Tierras</v>
          </cell>
          <cell r="B31">
            <v>178586</v>
          </cell>
        </row>
        <row r="32">
          <cell r="A32" t="str">
            <v>Impuesto sobre Vehículos (Placas)</v>
          </cell>
          <cell r="B32">
            <v>13659555</v>
          </cell>
        </row>
        <row r="33">
          <cell r="A33" t="str">
            <v>Impuesto Adicional sobre Placas Públicas</v>
          </cell>
          <cell r="B33">
            <v>44448</v>
          </cell>
        </row>
        <row r="34">
          <cell r="A34" t="str">
            <v>Impuesto sobre la Inscripción y Duplicado de Matrícula Vehículo de Motor</v>
          </cell>
          <cell r="B34">
            <v>520000</v>
          </cell>
        </row>
        <row r="35">
          <cell r="A35" t="str">
            <v>Impuesto sobre la Propiedad Inmobiliaria</v>
          </cell>
          <cell r="B35">
            <v>0</v>
          </cell>
        </row>
        <row r="36">
          <cell r="A36" t="str">
            <v>Impuesto Adicional Automóviles</v>
          </cell>
          <cell r="B36">
            <v>0</v>
          </cell>
        </row>
        <row r="37">
          <cell r="A37" t="str">
            <v/>
          </cell>
          <cell r="B37">
            <v>0</v>
          </cell>
        </row>
        <row r="38">
          <cell r="A38" t="str">
            <v>Impuesto sobre las Transferencias Patrimoniales</v>
          </cell>
          <cell r="B38">
            <v>14598532</v>
          </cell>
        </row>
        <row r="39">
          <cell r="A39" t="str">
            <v>Impuesto sobre la Constitución de Compañías por Acciones y en Comanditas por Acciones</v>
          </cell>
          <cell r="B39">
            <v>1200000</v>
          </cell>
        </row>
        <row r="40">
          <cell r="A40" t="str">
            <v>Impuesto sobre Operaciones Inmobiliarias</v>
          </cell>
          <cell r="B40">
            <v>3500532</v>
          </cell>
        </row>
        <row r="41">
          <cell r="A41" t="str">
            <v>Impuesto Adicional sobre Operaciones Inmobiliarias</v>
          </cell>
          <cell r="B41">
            <v>2100000</v>
          </cell>
        </row>
        <row r="42">
          <cell r="A42" t="str">
            <v>Impuesto sobre Sucesiones y Donaciones</v>
          </cell>
          <cell r="B42">
            <v>2658000</v>
          </cell>
        </row>
        <row r="43">
          <cell r="A43" t="str">
            <v>Contribución 2% sobre Actos Traslativos de la Propiedad Mobiliaria</v>
          </cell>
          <cell r="B43">
            <v>4600000</v>
          </cell>
        </row>
        <row r="44">
          <cell r="A44" t="str">
            <v>Impuesto sobre Traspaso de Vehículos de Motor</v>
          </cell>
          <cell r="B44">
            <v>540000</v>
          </cell>
        </row>
        <row r="45">
          <cell r="A45" t="str">
            <v>Impuesto sobre las Ganancias de Capital</v>
          </cell>
          <cell r="B45">
            <v>0</v>
          </cell>
        </row>
        <row r="46">
          <cell r="A46" t="str">
            <v/>
          </cell>
          <cell r="B46">
            <v>0</v>
          </cell>
        </row>
        <row r="47">
          <cell r="A47" t="str">
            <v>Impuestos Internos sobre Mercancías y Servicios</v>
          </cell>
          <cell r="B47">
            <v>610363972</v>
          </cell>
        </row>
        <row r="48">
          <cell r="A48" t="str">
            <v/>
          </cell>
          <cell r="B48">
            <v>0</v>
          </cell>
        </row>
        <row r="49">
          <cell r="A49" t="str">
            <v>Impuestos Internos Especiales sobre las Mercancías</v>
          </cell>
          <cell r="B49">
            <v>533108814</v>
          </cell>
        </row>
        <row r="50">
          <cell r="A50" t="str">
            <v/>
          </cell>
          <cell r="B50">
            <v>0</v>
          </cell>
        </row>
        <row r="51">
          <cell r="A51" t="str">
            <v>Impuestos sobre Vegetales</v>
          </cell>
          <cell r="B51">
            <v>68792</v>
          </cell>
        </row>
        <row r="52">
          <cell r="A52" t="str">
            <v>Impuestos sobre las Ventas de Maderas Aserradas</v>
          </cell>
          <cell r="B52">
            <v>992</v>
          </cell>
        </row>
        <row r="53">
          <cell r="A53" t="str">
            <v>Impuestos sobre la Madera Beneficiada</v>
          </cell>
          <cell r="B53">
            <v>67800</v>
          </cell>
        </row>
        <row r="54">
          <cell r="A54" t="str">
            <v/>
          </cell>
          <cell r="B54">
            <v>0</v>
          </cell>
        </row>
        <row r="55">
          <cell r="A55" t="str">
            <v>Impuestos sobre el Tabaco Manufacturado</v>
          </cell>
          <cell r="B55">
            <v>56210283</v>
          </cell>
        </row>
        <row r="56">
          <cell r="A56" t="str">
            <v>Impuesto sobre Cigarrillos</v>
          </cell>
          <cell r="B56">
            <v>46900000</v>
          </cell>
        </row>
        <row r="57">
          <cell r="A57" t="str">
            <v>Impuestos Adicionales sobre Cigarrillos</v>
          </cell>
          <cell r="B57">
            <v>9310283</v>
          </cell>
        </row>
        <row r="58">
          <cell r="A58" t="str">
            <v>Impuesto Adicional sobre Cigarrillos Ley 137-87</v>
          </cell>
          <cell r="B58">
            <v>0</v>
          </cell>
        </row>
        <row r="59">
          <cell r="A59" t="str">
            <v>Impuesto Adicional sobre Cigarrillos Ley 137-88</v>
          </cell>
          <cell r="B59">
            <v>0</v>
          </cell>
        </row>
        <row r="60">
          <cell r="A60" t="str">
            <v/>
          </cell>
          <cell r="B60">
            <v>0</v>
          </cell>
        </row>
        <row r="61">
          <cell r="A61" t="str">
            <v>Impuestos sobre las Bebidas Alcohólicas</v>
          </cell>
          <cell r="B61">
            <v>115013113</v>
          </cell>
        </row>
        <row r="62">
          <cell r="A62" t="str">
            <v>Impuestos sobre la Venta al por Mayor de Bebidas Alcohólicas Nacionales</v>
          </cell>
          <cell r="B62">
            <v>28911363</v>
          </cell>
        </row>
        <row r="63">
          <cell r="A63" t="str">
            <v/>
          </cell>
          <cell r="B63">
            <v>0</v>
          </cell>
        </row>
        <row r="64">
          <cell r="A64" t="str">
            <v>Impuesto Adicional sobre Ron, Whisky y Ginebra</v>
          </cell>
          <cell r="B64">
            <v>9700000</v>
          </cell>
        </row>
        <row r="65">
          <cell r="A65" t="str">
            <v>Impuesto Especial a las Bebidas Alcohólicas</v>
          </cell>
          <cell r="B65">
            <v>3000000</v>
          </cell>
        </row>
        <row r="66">
          <cell r="A66" t="str">
            <v>Impuesto sobre las Cervezas</v>
          </cell>
          <cell r="B66">
            <v>28658613</v>
          </cell>
        </row>
        <row r="67">
          <cell r="A67" t="str">
            <v>Impuesto Adicional sobre las Cervezas</v>
          </cell>
          <cell r="B67">
            <v>15600000</v>
          </cell>
        </row>
        <row r="68">
          <cell r="A68" t="str">
            <v>Impuesto sobre Alcohol para Envejecimiento de Licores</v>
          </cell>
          <cell r="B68">
            <v>16800000</v>
          </cell>
        </row>
        <row r="69">
          <cell r="A69" t="str">
            <v>Impuesto sobre Ron Ginebra y Licores Dulces</v>
          </cell>
          <cell r="B69">
            <v>2000000</v>
          </cell>
        </row>
        <row r="70">
          <cell r="A70" t="str">
            <v/>
          </cell>
          <cell r="B70">
            <v>0</v>
          </cell>
        </row>
        <row r="71">
          <cell r="A71" t="str">
            <v>Impuesto sobre Vinos</v>
          </cell>
          <cell r="B71">
            <v>116525</v>
          </cell>
        </row>
        <row r="72">
          <cell r="A72" t="str">
            <v>Impuesto Adicional sobre Vinos y Licores Dulces</v>
          </cell>
          <cell r="B72">
            <v>120295</v>
          </cell>
        </row>
        <row r="73">
          <cell r="A73" t="str">
            <v>8% Sobre Valor de Venta al por Mayor de la Producción de Alcohol de 95 Grados</v>
          </cell>
          <cell r="B73">
            <v>1000000</v>
          </cell>
        </row>
        <row r="74">
          <cell r="A74" t="str">
            <v>Mercancías de Producción 7%</v>
          </cell>
          <cell r="B74">
            <v>0</v>
          </cell>
        </row>
        <row r="75">
          <cell r="A75" t="str">
            <v xml:space="preserve">Impuesto Adicional sobre Ron, Whisky y Ginebra </v>
          </cell>
          <cell r="B75">
            <v>2600522</v>
          </cell>
        </row>
        <row r="76">
          <cell r="A76" t="str">
            <v xml:space="preserve">Impuesto Adicional sobre Cervezas </v>
          </cell>
          <cell r="B76">
            <v>6505795</v>
          </cell>
        </row>
        <row r="77">
          <cell r="A77" t="str">
            <v>Impuesto Adicional sobre Cervezas Ley 39 Año 1988</v>
          </cell>
          <cell r="B77">
            <v>0</v>
          </cell>
        </row>
        <row r="78">
          <cell r="A78" t="str">
            <v>Impuesto Adicional sobre Cervezas Ley 39 Año 1989</v>
          </cell>
          <cell r="B78">
            <v>0</v>
          </cell>
        </row>
        <row r="79">
          <cell r="A79" t="str">
            <v/>
          </cell>
          <cell r="B79">
            <v>0</v>
          </cell>
        </row>
        <row r="80">
          <cell r="A80" t="str">
            <v>Impuestos sobre las Bebidas No Alcohólicas</v>
          </cell>
          <cell r="B80">
            <v>1000000</v>
          </cell>
        </row>
        <row r="81">
          <cell r="A81" t="str">
            <v>Impuesto sobre Bebidas Gaseosas</v>
          </cell>
          <cell r="B81">
            <v>1000000</v>
          </cell>
        </row>
        <row r="82">
          <cell r="A82" t="str">
            <v/>
          </cell>
          <cell r="B82">
            <v>0</v>
          </cell>
        </row>
        <row r="83">
          <cell r="A83" t="str">
            <v>Impuestos sobre Otros Bienes de Consumo</v>
          </cell>
          <cell r="B83">
            <v>277656263</v>
          </cell>
        </row>
        <row r="84">
          <cell r="A84" t="str">
            <v>Impuestos sobre los Fósforos</v>
          </cell>
          <cell r="B84">
            <v>935027</v>
          </cell>
        </row>
        <row r="85">
          <cell r="A85" t="str">
            <v>Impuesto Estampilla Fósforos</v>
          </cell>
          <cell r="B85">
            <v>121236</v>
          </cell>
        </row>
        <row r="86">
          <cell r="A86" t="str">
            <v>Diferencial Azúcar Consumo Interno</v>
          </cell>
          <cell r="B86">
            <v>0</v>
          </cell>
        </row>
        <row r="87">
          <cell r="A87" t="str">
            <v>Impuesto Adicional Gasolina</v>
          </cell>
          <cell r="B87">
            <v>0</v>
          </cell>
        </row>
        <row r="88">
          <cell r="A88" t="str">
            <v>RD$ 0.01 sobre Cada Galón de Gasolina</v>
          </cell>
          <cell r="B88">
            <v>0</v>
          </cell>
        </row>
        <row r="89">
          <cell r="A89" t="str">
            <v>Diferencial Petróleo (Decreto 2600)</v>
          </cell>
          <cell r="B89">
            <v>0</v>
          </cell>
        </row>
        <row r="90">
          <cell r="A90" t="str">
            <v>Diferencial Petróleo (Decreto 3221)</v>
          </cell>
          <cell r="B90">
            <v>0</v>
          </cell>
        </row>
        <row r="91">
          <cell r="A91" t="str">
            <v>Retención Diferencial Gravamen sobre Combustibles</v>
          </cell>
          <cell r="B91">
            <v>0</v>
          </cell>
        </row>
        <row r="92">
          <cell r="A92" t="str">
            <v xml:space="preserve">Diferencial Petróleo </v>
          </cell>
          <cell r="B92">
            <v>276600000</v>
          </cell>
        </row>
        <row r="93">
          <cell r="A93" t="str">
            <v>Diferencial Gasolina</v>
          </cell>
          <cell r="B93">
            <v>0</v>
          </cell>
        </row>
        <row r="94">
          <cell r="A94" t="str">
            <v xml:space="preserve">Diferencial sobre Fuel Oil </v>
          </cell>
          <cell r="B94">
            <v>0</v>
          </cell>
        </row>
        <row r="95">
          <cell r="A95" t="str">
            <v>Diferencial Gas Propano</v>
          </cell>
          <cell r="B95">
            <v>0</v>
          </cell>
        </row>
        <row r="96">
          <cell r="A96" t="str">
            <v>Diferencial Avtur</v>
          </cell>
          <cell r="B96">
            <v>0</v>
          </cell>
        </row>
        <row r="97">
          <cell r="A97" t="str">
            <v>Diferencial de Aceite Crudo Desgomado</v>
          </cell>
          <cell r="B97">
            <v>0</v>
          </cell>
        </row>
        <row r="98">
          <cell r="A98" t="str">
            <v/>
          </cell>
          <cell r="B98">
            <v>0</v>
          </cell>
        </row>
        <row r="99">
          <cell r="A99" t="str">
            <v>Impuestos sobre Combustibles y Lubricantes</v>
          </cell>
          <cell r="B99">
            <v>0</v>
          </cell>
        </row>
        <row r="100">
          <cell r="A100" t="str">
            <v>Impuesto sobre el Consumo de Petróleo y sus Derivados</v>
          </cell>
          <cell r="B100">
            <v>0</v>
          </cell>
        </row>
        <row r="101">
          <cell r="A101" t="str">
            <v/>
          </cell>
          <cell r="B101">
            <v>0</v>
          </cell>
        </row>
        <row r="102">
          <cell r="A102" t="str">
            <v>Impuestos sobre Otros Bienes de Producción o de Uso Alternativo</v>
          </cell>
          <cell r="B102">
            <v>1260363</v>
          </cell>
        </row>
        <row r="103">
          <cell r="A103" t="str">
            <v>Impuesto sobre Consumo de Alcoholes para Industrialización</v>
          </cell>
          <cell r="B103">
            <v>1059388</v>
          </cell>
        </row>
        <row r="104">
          <cell r="A104" t="str">
            <v>Impuestos a los Alcoholes y Bay Rum</v>
          </cell>
          <cell r="B104">
            <v>200975</v>
          </cell>
        </row>
        <row r="105">
          <cell r="A105" t="str">
            <v/>
          </cell>
          <cell r="B105">
            <v>0</v>
          </cell>
        </row>
        <row r="106">
          <cell r="A106" t="str">
            <v>Impuestos a las Transferencias de Bienes Industrializados</v>
          </cell>
          <cell r="B106">
            <v>81900000</v>
          </cell>
        </row>
        <row r="107">
          <cell r="A107" t="str">
            <v xml:space="preserve">Impuestos a las Transferencias de Bienes Industrializados </v>
          </cell>
          <cell r="B107">
            <v>81900000</v>
          </cell>
        </row>
        <row r="108">
          <cell r="A108" t="str">
            <v/>
          </cell>
          <cell r="B108">
            <v>0</v>
          </cell>
        </row>
        <row r="109">
          <cell r="A109" t="str">
            <v>Impuestos Internos Especiales sobre los Servicios</v>
          </cell>
          <cell r="B109">
            <v>77255158</v>
          </cell>
        </row>
        <row r="110">
          <cell r="A110" t="str">
            <v/>
          </cell>
          <cell r="B110">
            <v>0</v>
          </cell>
        </row>
        <row r="111">
          <cell r="A111" t="str">
            <v>Impuestos sobre Transportes</v>
          </cell>
          <cell r="B111">
            <v>31780907</v>
          </cell>
        </row>
        <row r="112">
          <cell r="A112" t="str">
            <v>Impuestos sobre la Venta de Pasajes al Exterior</v>
          </cell>
          <cell r="B112">
            <v>21300000</v>
          </cell>
        </row>
        <row r="113">
          <cell r="A113" t="str">
            <v/>
          </cell>
          <cell r="B113">
            <v>0</v>
          </cell>
        </row>
        <row r="114">
          <cell r="A114" t="str">
            <v>Impuesto Adicional sobre la Venta de Pasajes al Exterior</v>
          </cell>
          <cell r="B114">
            <v>240520</v>
          </cell>
        </row>
        <row r="115">
          <cell r="A115" t="str">
            <v>Impuesto Adicional sobre Pasajes Aéreos y Marítimos al Exterior</v>
          </cell>
          <cell r="B115">
            <v>240387</v>
          </cell>
        </row>
        <row r="116">
          <cell r="A116" t="str">
            <v>40% sobre el Impuesto a Salida de Pasajeros al Exterior (Decreto 791)</v>
          </cell>
          <cell r="B116">
            <v>10000000</v>
          </cell>
        </row>
        <row r="117">
          <cell r="A117" t="str">
            <v>Venta de Servicios Comisión Aeroportuaria</v>
          </cell>
          <cell r="B117">
            <v>0</v>
          </cell>
        </row>
        <row r="118">
          <cell r="A118" t="str">
            <v>Impuesto a Salida de Pasajeros al Exterior Regulación Fronteriza</v>
          </cell>
          <cell r="B118">
            <v>0</v>
          </cell>
        </row>
        <row r="119">
          <cell r="A119" t="str">
            <v/>
          </cell>
          <cell r="B119">
            <v>0</v>
          </cell>
        </row>
        <row r="120">
          <cell r="A120" t="str">
            <v>Impuestos sobre las Comunicaciones</v>
          </cell>
          <cell r="B120">
            <v>28405358</v>
          </cell>
        </row>
        <row r="121">
          <cell r="A121" t="str">
            <v>Impuesto sobre las Recaudaciones de la Compañía de Teléfonos</v>
          </cell>
          <cell r="B121">
            <v>8600000</v>
          </cell>
        </row>
        <row r="122">
          <cell r="A122" t="str">
            <v>Impuestos a las Llamadas a Larga Distancia</v>
          </cell>
          <cell r="B122">
            <v>20348</v>
          </cell>
        </row>
        <row r="123">
          <cell r="A123" t="str">
            <v>Impuesto Adicional a las Llamadas a Larga Distancia</v>
          </cell>
          <cell r="B123">
            <v>12000000</v>
          </cell>
        </row>
        <row r="124">
          <cell r="A124" t="str">
            <v>Impuesto sobre Mensajes Escritos al Exterior</v>
          </cell>
          <cell r="B124">
            <v>800000</v>
          </cell>
        </row>
        <row r="125">
          <cell r="A125" t="str">
            <v>Impuesto a las Estaciones Radioeléctricas</v>
          </cell>
          <cell r="B125">
            <v>410953</v>
          </cell>
        </row>
        <row r="126">
          <cell r="A126" t="str">
            <v>Sellos Semipostales para Hospital Antituberculoso</v>
          </cell>
          <cell r="B126">
            <v>20000</v>
          </cell>
        </row>
        <row r="127">
          <cell r="A127" t="str">
            <v>Sellos Semipostales para Protección de la Infancia</v>
          </cell>
          <cell r="B127">
            <v>9712</v>
          </cell>
        </row>
        <row r="128">
          <cell r="A128" t="str">
            <v>Sellos Semipostales para Liga Dominicana Contra el Cáncer</v>
          </cell>
          <cell r="B128">
            <v>5000</v>
          </cell>
        </row>
        <row r="129">
          <cell r="A129" t="str">
            <v>Sellos Semipostales para la Escuela Postal y Telegráfica</v>
          </cell>
          <cell r="B129">
            <v>12035</v>
          </cell>
        </row>
        <row r="130">
          <cell r="A130" t="str">
            <v>Sellos Semipostales para Rehabilitación de Inválidos</v>
          </cell>
          <cell r="B130">
            <v>10000</v>
          </cell>
        </row>
        <row r="131">
          <cell r="A131" t="str">
            <v>Sellos Patronato Lucha Contra la Diabetes</v>
          </cell>
          <cell r="B131">
            <v>5000</v>
          </cell>
        </row>
        <row r="132">
          <cell r="A132" t="str">
            <v>Sellos Semipostales para la Cruz Roja Dominicana</v>
          </cell>
          <cell r="B132">
            <v>10000</v>
          </cell>
        </row>
        <row r="133">
          <cell r="A133" t="str">
            <v xml:space="preserve">Sellos Especiales sobre Sentencia de Divorcio </v>
          </cell>
          <cell r="B133">
            <v>19646</v>
          </cell>
        </row>
        <row r="134">
          <cell r="A134" t="str">
            <v xml:space="preserve">Ventas de Sellos Colegio de Abogados </v>
          </cell>
          <cell r="B134">
            <v>482664</v>
          </cell>
        </row>
        <row r="135">
          <cell r="A135" t="str">
            <v>Impuestos sobre Prestaciones de los Servicios Telefónicos</v>
          </cell>
          <cell r="B135">
            <v>6000000</v>
          </cell>
        </row>
        <row r="136">
          <cell r="A136" t="str">
            <v>Sellos Semipostales para XII Juegos Deportivos</v>
          </cell>
          <cell r="B136">
            <v>0</v>
          </cell>
        </row>
        <row r="137">
          <cell r="A137" t="str">
            <v/>
          </cell>
          <cell r="B137">
            <v>0</v>
          </cell>
        </row>
        <row r="138">
          <cell r="A138" t="str">
            <v>Impuestos sobre Otros Servicios</v>
          </cell>
          <cell r="B138">
            <v>17068893</v>
          </cell>
        </row>
        <row r="139">
          <cell r="A139" t="str">
            <v>Impuestos sobre Ventas de Boletos en Espectáculos Públicos</v>
          </cell>
          <cell r="B139">
            <v>1262601</v>
          </cell>
        </row>
        <row r="140">
          <cell r="A140" t="str">
            <v>Impuestos sobre Ventas de Boletos en Espectáculos Deportivos</v>
          </cell>
          <cell r="B140">
            <v>17921</v>
          </cell>
        </row>
        <row r="141">
          <cell r="A141" t="str">
            <v>Impuestos sobre el Valor de las Habitaciones de Hoteles</v>
          </cell>
          <cell r="B141">
            <v>3200000</v>
          </cell>
        </row>
        <row r="142">
          <cell r="A142" t="str">
            <v>Impuestos sobre el 27% de las Recaudaciones de la Comisión Hípica Nacional</v>
          </cell>
          <cell r="B142">
            <v>320384</v>
          </cell>
        </row>
        <row r="143">
          <cell r="A143" t="str">
            <v>Impuestos sobre el Total de las Apuestas en el Hipódromo</v>
          </cell>
          <cell r="B143">
            <v>663000</v>
          </cell>
        </row>
        <row r="144">
          <cell r="A144" t="str">
            <v>Adicional al Impuesto sobre el Total de las Apuestas en el Hipódromo</v>
          </cell>
          <cell r="B144">
            <v>327000</v>
          </cell>
        </row>
        <row r="145">
          <cell r="A145" t="str">
            <v>Impuestos sobre Premios de Pólizas de las Compañías de Seguros</v>
          </cell>
          <cell r="B145">
            <v>6152240</v>
          </cell>
        </row>
        <row r="146">
          <cell r="A146" t="str">
            <v>Impuestos a las Primas sobre Constitución de Fianzas y Consignación de Valores</v>
          </cell>
          <cell r="B146">
            <v>1147</v>
          </cell>
        </row>
        <row r="147">
          <cell r="A147" t="str">
            <v>Impuesto para Negociación en el Ramo de Seguros</v>
          </cell>
          <cell r="B147">
            <v>0</v>
          </cell>
        </row>
        <row r="148">
          <cell r="A148" t="str">
            <v>Préstamo de Menor Cuantía</v>
          </cell>
          <cell r="B148">
            <v>2109</v>
          </cell>
        </row>
        <row r="149">
          <cell r="A149" t="str">
            <v>Venta Boletos 0.25 sobre Palcos Estadios Deportivos</v>
          </cell>
          <cell r="B149">
            <v>6264</v>
          </cell>
        </row>
        <row r="150">
          <cell r="A150" t="str">
            <v>Venta Boletos 0.10 sobre Preferencias Estadios Deportivos</v>
          </cell>
          <cell r="B150">
            <v>16227</v>
          </cell>
        </row>
        <row r="151">
          <cell r="A151" t="str">
            <v xml:space="preserve">Impuesto a las Prestación de Servicio de Hoteles, Moteles, Cables, Telex y Televisión por Cable o Circuito Cerrado </v>
          </cell>
          <cell r="B151">
            <v>5100000</v>
          </cell>
        </row>
        <row r="152">
          <cell r="A152" t="str">
            <v/>
          </cell>
          <cell r="B152">
            <v>0</v>
          </cell>
        </row>
        <row r="153">
          <cell r="A153" t="str">
            <v/>
          </cell>
          <cell r="B153">
            <v>0</v>
          </cell>
        </row>
        <row r="154">
          <cell r="A154" t="str">
            <v>Impuestos sobre el Comercio Exterior</v>
          </cell>
          <cell r="B154">
            <v>624908864</v>
          </cell>
        </row>
        <row r="155">
          <cell r="A155" t="str">
            <v/>
          </cell>
          <cell r="B155">
            <v>0</v>
          </cell>
        </row>
        <row r="156">
          <cell r="A156" t="str">
            <v>Impuestos sobre las Importaciones</v>
          </cell>
          <cell r="B156">
            <v>504573527</v>
          </cell>
        </row>
        <row r="157">
          <cell r="A157" t="str">
            <v/>
          </cell>
          <cell r="B157">
            <v>0</v>
          </cell>
        </row>
        <row r="158">
          <cell r="A158" t="str">
            <v>Impuestos Arancelarios</v>
          </cell>
          <cell r="B158">
            <v>92800000</v>
          </cell>
        </row>
        <row r="159">
          <cell r="A159" t="str">
            <v>Arancel de Aduanas</v>
          </cell>
          <cell r="B159">
            <v>92800000</v>
          </cell>
        </row>
        <row r="160">
          <cell r="A160" t="str">
            <v>20% del Cambio Comisión de Aduanas</v>
          </cell>
          <cell r="B160">
            <v>0</v>
          </cell>
        </row>
        <row r="161">
          <cell r="A161" t="str">
            <v/>
          </cell>
          <cell r="B161">
            <v>0</v>
          </cell>
        </row>
        <row r="162">
          <cell r="A162" t="str">
            <v/>
          </cell>
          <cell r="B162">
            <v>0</v>
          </cell>
        </row>
        <row r="163">
          <cell r="A163" t="str">
            <v>Impuestos Complementarios y Adicionales</v>
          </cell>
          <cell r="B163">
            <v>411773527</v>
          </cell>
        </row>
        <row r="164">
          <cell r="A164" t="str">
            <v>Impuestos Unificados</v>
          </cell>
          <cell r="B164">
            <v>168510283</v>
          </cell>
        </row>
        <row r="165">
          <cell r="A165" t="str">
            <v>Impuestos Ad-Valorem</v>
          </cell>
          <cell r="B165">
            <v>70200000</v>
          </cell>
        </row>
        <row r="166">
          <cell r="A166" t="str">
            <v>Impuesto Adicional sobre las Importaciones</v>
          </cell>
          <cell r="B166">
            <v>13200000</v>
          </cell>
        </row>
        <row r="167">
          <cell r="A167" t="str">
            <v>Impuestos sobre Mercancías Liberadas y Exoneradas</v>
          </cell>
          <cell r="B167">
            <v>65400000</v>
          </cell>
        </row>
        <row r="168">
          <cell r="A168" t="str">
            <v xml:space="preserve">Impuesto Único Diesel Oil </v>
          </cell>
          <cell r="B168">
            <v>0</v>
          </cell>
        </row>
        <row r="169">
          <cell r="A169" t="str">
            <v>Impuesto Adicional Gasolina</v>
          </cell>
          <cell r="B169">
            <v>12544</v>
          </cell>
        </row>
        <row r="170">
          <cell r="A170" t="str">
            <v>Impuesto Adicional Gasolina y Diesel Oil</v>
          </cell>
          <cell r="B170">
            <v>13575</v>
          </cell>
        </row>
        <row r="171">
          <cell r="A171" t="str">
            <v>Impuesto Único Ad-Valorem sobre Maquinarias Industriales</v>
          </cell>
          <cell r="B171">
            <v>4000000</v>
          </cell>
        </row>
        <row r="172">
          <cell r="A172" t="str">
            <v>Impuesto Único Ad-Valorem sobre Maquinarias y Equipos Agrícolas y Otros</v>
          </cell>
          <cell r="B172">
            <v>1800000</v>
          </cell>
        </row>
        <row r="173">
          <cell r="A173" t="str">
            <v>Impuestos sobre Productos Lácteos</v>
          </cell>
          <cell r="B173">
            <v>57099</v>
          </cell>
        </row>
        <row r="174">
          <cell r="A174" t="str">
            <v>Impuestos sobre Madera Importada</v>
          </cell>
          <cell r="B174">
            <v>1200000</v>
          </cell>
        </row>
        <row r="175">
          <cell r="A175" t="str">
            <v>Impuesto Adicional sobre Varias Mercancías y Servicios (12%)</v>
          </cell>
          <cell r="B175">
            <v>3300000</v>
          </cell>
        </row>
        <row r="176">
          <cell r="A176" t="str">
            <v>Impuesto Único Ad-Valorem sobre Ciertos Alimentos</v>
          </cell>
          <cell r="B176">
            <v>1300000</v>
          </cell>
        </row>
        <row r="177">
          <cell r="A177" t="str">
            <v>Impuesto (Sellos) sobre Manifiestos de Importación</v>
          </cell>
          <cell r="B177">
            <v>35204</v>
          </cell>
        </row>
        <row r="178">
          <cell r="A178" t="str">
            <v>Impuestos (Estampillas) sobre Bebidas Alcohólicas Importadas</v>
          </cell>
          <cell r="B178">
            <v>9052</v>
          </cell>
        </row>
        <row r="179">
          <cell r="A179" t="str">
            <v>Impuesto Adicional sobre Bedidas Alcohólicas</v>
          </cell>
          <cell r="B179">
            <v>146467</v>
          </cell>
        </row>
        <row r="180">
          <cell r="A180" t="str">
            <v>Remanentes Liquidación de Fianzas</v>
          </cell>
          <cell r="B180">
            <v>230698</v>
          </cell>
        </row>
        <row r="181">
          <cell r="A181" t="str">
            <v>Impuestos sobre Descarga de Mercancías</v>
          </cell>
          <cell r="B181">
            <v>9855</v>
          </cell>
        </row>
        <row r="182">
          <cell r="A182" t="str">
            <v>Impuestos de Almacenaje de Mercancías</v>
          </cell>
          <cell r="B182">
            <v>1571</v>
          </cell>
        </row>
        <row r="183">
          <cell r="A183" t="str">
            <v>Impuesto sobre Tejido de Algodón Importado</v>
          </cell>
          <cell r="B183">
            <v>4193</v>
          </cell>
        </row>
        <row r="184">
          <cell r="A184" t="str">
            <v>Impuestos Adicionales 10% sobre Mercancías Importadas (Ley 48)</v>
          </cell>
          <cell r="B184">
            <v>0</v>
          </cell>
        </row>
        <row r="185">
          <cell r="A185" t="str">
            <v>Impuestos 2% sobre Artículos Suntuarios (Decreto 340)</v>
          </cell>
          <cell r="B185">
            <v>1322887</v>
          </cell>
        </row>
        <row r="186">
          <cell r="A186" t="str">
            <v>Impuestos sobre Productos Medicinales para la Higiene Bucal (Ley 553)</v>
          </cell>
          <cell r="B186">
            <v>11448</v>
          </cell>
        </row>
        <row r="187">
          <cell r="A187" t="str">
            <v>Impuesto Adicional del 10% Ad-Valorem de las Mercancías Importada</v>
          </cell>
          <cell r="B187">
            <v>1008651</v>
          </cell>
        </row>
        <row r="188">
          <cell r="A188" t="str">
            <v>Impuesto a la Transfencia de Bienes Industrializados ITBIS Ley 74 (Importación)</v>
          </cell>
          <cell r="B188">
            <v>80000000</v>
          </cell>
        </row>
        <row r="189">
          <cell r="A189" t="str">
            <v>Impuesto sobre Algodón Importado</v>
          </cell>
          <cell r="B189">
            <v>0</v>
          </cell>
        </row>
        <row r="190">
          <cell r="A190" t="str">
            <v/>
          </cell>
          <cell r="B190">
            <v>0</v>
          </cell>
        </row>
        <row r="191">
          <cell r="A191" t="str">
            <v>Impuestos sobre las Exportaciones</v>
          </cell>
          <cell r="B191">
            <v>120335337</v>
          </cell>
        </row>
        <row r="192">
          <cell r="A192" t="str">
            <v>Impuestos sobre Azúcares y Mieles</v>
          </cell>
          <cell r="B192">
            <v>0</v>
          </cell>
        </row>
        <row r="193">
          <cell r="A193" t="str">
            <v>Impuestos sobre el Azúcar, Mercado Americano por Déficit de Otros Países</v>
          </cell>
          <cell r="B193">
            <v>0</v>
          </cell>
        </row>
        <row r="194">
          <cell r="A194" t="str">
            <v>Impuestos sobre el Azúcar, Mercado Americano a Cargo Cuota Inicial</v>
          </cell>
          <cell r="B194">
            <v>0</v>
          </cell>
        </row>
        <row r="195">
          <cell r="A195" t="str">
            <v>Impuesto sobre los Guineos</v>
          </cell>
          <cell r="B195">
            <v>2278</v>
          </cell>
        </row>
        <row r="196">
          <cell r="A196" t="str">
            <v>Impuestos sobre las Exportaciones (6/8 del 1%)</v>
          </cell>
          <cell r="B196">
            <v>18673</v>
          </cell>
        </row>
        <row r="197">
          <cell r="A197" t="str">
            <v>Impuesto sobre Documentos de Aduanas</v>
          </cell>
          <cell r="B197">
            <v>19342</v>
          </cell>
        </row>
        <row r="198">
          <cell r="A198" t="str">
            <v>Patentes de Exportación</v>
          </cell>
          <cell r="B198">
            <v>21754</v>
          </cell>
        </row>
        <row r="199">
          <cell r="A199" t="str">
            <v>Adicional sobre Patentes de Exportación</v>
          </cell>
          <cell r="B199">
            <v>1120</v>
          </cell>
        </row>
        <row r="200">
          <cell r="A200" t="str">
            <v>Impuesto sobre Ventas en Tiendas de las Zonas Francas</v>
          </cell>
          <cell r="B200">
            <v>247000</v>
          </cell>
        </row>
        <row r="201">
          <cell r="A201" t="str">
            <v>Remanentes de Liquidación de Fianzas</v>
          </cell>
          <cell r="B201">
            <v>23941</v>
          </cell>
        </row>
        <row r="202">
          <cell r="A202" t="str">
            <v>Impuestos sobre Beneficios Extraordinarios de la Exportación de Carne de Resolución Deshuesada</v>
          </cell>
          <cell r="B202">
            <v>128</v>
          </cell>
        </row>
        <row r="203">
          <cell r="A203" t="str">
            <v>Impuesto sobre Carga de Mercancías</v>
          </cell>
          <cell r="B203">
            <v>114500</v>
          </cell>
        </row>
        <row r="204">
          <cell r="A204" t="str">
            <v>Impuestos sobre Beneficios Extraordinarios Exportación de Azúcares y Mieles</v>
          </cell>
          <cell r="B204">
            <v>0</v>
          </cell>
        </row>
        <row r="205">
          <cell r="A205" t="str">
            <v>Impuesto Adicional sobre Varias Mercancías y Servicios</v>
          </cell>
          <cell r="B205">
            <v>33849</v>
          </cell>
        </row>
        <row r="206">
          <cell r="A206" t="str">
            <v>Impuestos sobre Ingresos Extraordinarios de Café y Cacao</v>
          </cell>
          <cell r="B206">
            <v>96768000</v>
          </cell>
        </row>
        <row r="207">
          <cell r="A207" t="str">
            <v>Impuestos Ad-Valorem Según Decreto No. 1621</v>
          </cell>
          <cell r="B207">
            <v>0</v>
          </cell>
        </row>
        <row r="208">
          <cell r="A208" t="str">
            <v>Impuestos sobre Ingresos Excesivos de la Exportación de Cacao</v>
          </cell>
          <cell r="B208">
            <v>23084752</v>
          </cell>
        </row>
        <row r="209">
          <cell r="A209" t="str">
            <v/>
          </cell>
          <cell r="B209">
            <v>0</v>
          </cell>
        </row>
        <row r="210">
          <cell r="A210" t="str">
            <v>Otros Impuestos</v>
          </cell>
          <cell r="B210">
            <v>31267474</v>
          </cell>
        </row>
        <row r="211">
          <cell r="A211" t="str">
            <v>Patentes de Industria y Comercio</v>
          </cell>
          <cell r="B211">
            <v>9300000</v>
          </cell>
        </row>
        <row r="212">
          <cell r="A212" t="str">
            <v>Duplicados de Patentes</v>
          </cell>
          <cell r="B212">
            <v>1581</v>
          </cell>
        </row>
        <row r="213">
          <cell r="A213" t="str">
            <v>Pago de Peajes</v>
          </cell>
          <cell r="B213">
            <v>2539789</v>
          </cell>
        </row>
        <row r="214">
          <cell r="A214" t="str">
            <v>Impuestos sobre la Tramitación de Documentos</v>
          </cell>
          <cell r="B214">
            <v>16200000</v>
          </cell>
        </row>
        <row r="215">
          <cell r="A215" t="str">
            <v>Impuestos sobre Ventas Condicionales de Muebles</v>
          </cell>
          <cell r="B215">
            <v>1500000</v>
          </cell>
        </row>
        <row r="216">
          <cell r="A216" t="str">
            <v>Misceláneos Varias Leyes</v>
          </cell>
          <cell r="B216">
            <v>1726104</v>
          </cell>
        </row>
        <row r="217">
          <cell r="A217" t="str">
            <v/>
          </cell>
          <cell r="B217">
            <v>0</v>
          </cell>
        </row>
        <row r="218">
          <cell r="A218" t="str">
            <v/>
          </cell>
          <cell r="B218">
            <v>0</v>
          </cell>
        </row>
        <row r="219">
          <cell r="A219" t="str">
            <v>Tasas</v>
          </cell>
          <cell r="B219">
            <v>19472687</v>
          </cell>
        </row>
        <row r="220">
          <cell r="A220" t="str">
            <v/>
          </cell>
          <cell r="B220">
            <v>0</v>
          </cell>
        </row>
        <row r="221">
          <cell r="A221" t="str">
            <v>Tasas de Comunicaciones</v>
          </cell>
          <cell r="B221">
            <v>3387570</v>
          </cell>
        </row>
        <row r="222">
          <cell r="A222" t="str">
            <v>Sellos de Correos</v>
          </cell>
          <cell r="B222">
            <v>1610544</v>
          </cell>
        </row>
        <row r="223">
          <cell r="A223" t="str">
            <v>Entrega y Almacenaje de Encomiendas Postales</v>
          </cell>
          <cell r="B223">
            <v>6545</v>
          </cell>
        </row>
        <row r="224">
          <cell r="A224" t="str">
            <v>Sellos Postales Aéreos al Exterior</v>
          </cell>
          <cell r="B224">
            <v>1296737</v>
          </cell>
        </row>
        <row r="225">
          <cell r="A225" t="str">
            <v>Intercambio de Bultos Postales</v>
          </cell>
          <cell r="B225">
            <v>23313</v>
          </cell>
        </row>
        <row r="226">
          <cell r="A226" t="str">
            <v>Apartado de Correos</v>
          </cell>
          <cell r="B226">
            <v>192222</v>
          </cell>
        </row>
        <row r="227">
          <cell r="A227" t="str">
            <v>Primas sobre Valores Declarados</v>
          </cell>
          <cell r="B227">
            <v>159771</v>
          </cell>
        </row>
        <row r="228">
          <cell r="A228" t="str">
            <v>Transmisión de Mensajes Telefónicos, Telegráficos y RadioTelegráficos</v>
          </cell>
          <cell r="B228">
            <v>97705</v>
          </cell>
        </row>
        <row r="229">
          <cell r="A229" t="str">
            <v>Transmisión de Mensajes Telefónicos, Telegráficos y RadioTelegráficos (Departamentos del Gobierno)</v>
          </cell>
          <cell r="B229">
            <v>733</v>
          </cell>
        </row>
        <row r="230">
          <cell r="A230" t="str">
            <v/>
          </cell>
          <cell r="B230">
            <v>0</v>
          </cell>
        </row>
        <row r="231">
          <cell r="A231" t="str">
            <v>Tasas Portuarías</v>
          </cell>
          <cell r="B231">
            <v>769662</v>
          </cell>
        </row>
        <row r="232">
          <cell r="A232" t="str">
            <v>Derechos de Puertos-Importación</v>
          </cell>
          <cell r="B232">
            <v>77575</v>
          </cell>
        </row>
        <row r="233">
          <cell r="A233" t="str">
            <v>Derechos de Puertos-Exportación</v>
          </cell>
          <cell r="B233">
            <v>163241</v>
          </cell>
        </row>
        <row r="234">
          <cell r="A234" t="str">
            <v>Arrimo y Manejo de Carga</v>
          </cell>
          <cell r="B234">
            <v>128670</v>
          </cell>
        </row>
        <row r="235">
          <cell r="A235" t="str">
            <v>Carga, Servicio de Muelle y Almacenamiento</v>
          </cell>
          <cell r="B235">
            <v>400176</v>
          </cell>
        </row>
        <row r="236">
          <cell r="A236" t="str">
            <v/>
          </cell>
          <cell r="B236">
            <v>0</v>
          </cell>
        </row>
        <row r="237">
          <cell r="A237" t="str">
            <v>Tasas de Marcas y Patentes</v>
          </cell>
          <cell r="B237">
            <v>167460</v>
          </cell>
        </row>
        <row r="238">
          <cell r="A238" t="str">
            <v>Marcas de Fábrica</v>
          </cell>
          <cell r="B238">
            <v>115338</v>
          </cell>
        </row>
        <row r="239">
          <cell r="A239" t="str">
            <v>Patentes de Invención</v>
          </cell>
          <cell r="B239">
            <v>3905</v>
          </cell>
        </row>
        <row r="240">
          <cell r="A240" t="str">
            <v>Registro de Patentizados</v>
          </cell>
          <cell r="B240">
            <v>48217</v>
          </cell>
        </row>
        <row r="241">
          <cell r="A241" t="str">
            <v/>
          </cell>
          <cell r="B241">
            <v>0</v>
          </cell>
        </row>
        <row r="242">
          <cell r="A242" t="str">
            <v>Tasas Judiciales</v>
          </cell>
          <cell r="B242">
            <v>426624</v>
          </cell>
        </row>
        <row r="243">
          <cell r="A243" t="str">
            <v>Servicios Judiciales</v>
          </cell>
          <cell r="B243">
            <v>126624</v>
          </cell>
        </row>
        <row r="244">
          <cell r="A244" t="str">
            <v>Tasas Adicionales sobre Actos Expedidos por el Poder Judicial</v>
          </cell>
          <cell r="B244">
            <v>300000</v>
          </cell>
        </row>
        <row r="245">
          <cell r="A245" t="str">
            <v/>
          </cell>
          <cell r="B245">
            <v>0</v>
          </cell>
        </row>
        <row r="246">
          <cell r="A246" t="str">
            <v>Licencias y Permisos Varios</v>
          </cell>
          <cell r="B246">
            <v>2293929</v>
          </cell>
        </row>
        <row r="247">
          <cell r="A247" t="str">
            <v>Permisos para Ventas de Medicina</v>
          </cell>
          <cell r="B247">
            <v>2018</v>
          </cell>
        </row>
        <row r="248">
          <cell r="A248" t="str">
            <v>Permisos para Importar, Adquirir y Vender Materiales Explosivos</v>
          </cell>
          <cell r="B248">
            <v>3978</v>
          </cell>
        </row>
        <row r="249">
          <cell r="A249" t="str">
            <v>Licencias para Portar Armas de Fuego</v>
          </cell>
          <cell r="B249">
            <v>1700000</v>
          </cell>
        </row>
        <row r="250">
          <cell r="A250" t="str">
            <v>Tasa Adicional para Portar Armas de Fuego</v>
          </cell>
          <cell r="B250">
            <v>125843</v>
          </cell>
        </row>
        <row r="251">
          <cell r="A251" t="str">
            <v>Permisos para Instalación de Laboratorios Industriales y Farmaceúticos</v>
          </cell>
          <cell r="B251">
            <v>0</v>
          </cell>
        </row>
        <row r="252">
          <cell r="A252" t="str">
            <v>Permisos para Ventas Acumulativas</v>
          </cell>
          <cell r="B252">
            <v>0</v>
          </cell>
        </row>
        <row r="253">
          <cell r="A253" t="str">
            <v>Licencias para Manejar Vehículos de Motor</v>
          </cell>
          <cell r="B253">
            <v>129600</v>
          </cell>
        </row>
        <row r="254">
          <cell r="A254" t="str">
            <v>Certificado de Registro de Profesionales y Oficios Médicos</v>
          </cell>
          <cell r="B254">
            <v>0</v>
          </cell>
        </row>
        <row r="255">
          <cell r="A255" t="str">
            <v xml:space="preserve">Derechos de Aprendizaje y Otros-Aviación Civil </v>
          </cell>
          <cell r="B255">
            <v>331300</v>
          </cell>
        </row>
        <row r="256">
          <cell r="A256" t="str">
            <v>Registro Fórmula de Alimentos para Animales</v>
          </cell>
          <cell r="B256">
            <v>1190</v>
          </cell>
        </row>
        <row r="257">
          <cell r="A257" t="str">
            <v/>
          </cell>
          <cell r="B257">
            <v>0</v>
          </cell>
        </row>
        <row r="258">
          <cell r="A258" t="str">
            <v>Otras Tasas</v>
          </cell>
          <cell r="B258">
            <v>12427442</v>
          </cell>
        </row>
        <row r="259">
          <cell r="A259" t="str">
            <v>Certificados de Inscripción para Venta de Drogas</v>
          </cell>
          <cell r="B259">
            <v>2301</v>
          </cell>
        </row>
        <row r="260">
          <cell r="A260" t="str">
            <v>Sellos para Certificados de Salud</v>
          </cell>
          <cell r="B260">
            <v>63217</v>
          </cell>
        </row>
        <row r="261">
          <cell r="A261" t="str">
            <v>Tasas sobre Inmigración</v>
          </cell>
          <cell r="B261">
            <v>1400000</v>
          </cell>
        </row>
        <row r="262">
          <cell r="A262" t="str">
            <v>Recargo Tasas sobre Inmigración</v>
          </cell>
          <cell r="B262">
            <v>52400</v>
          </cell>
        </row>
        <row r="263">
          <cell r="A263" t="str">
            <v>Tarjetas de Turismo (Visas)</v>
          </cell>
          <cell r="B263">
            <v>1846000</v>
          </cell>
        </row>
        <row r="264">
          <cell r="A264" t="str">
            <v>Naturalización de Extranjeros</v>
          </cell>
          <cell r="B264">
            <v>2015</v>
          </cell>
        </row>
        <row r="265">
          <cell r="A265" t="str">
            <v>Cédula Personal de Identidad</v>
          </cell>
          <cell r="B265">
            <v>1300000</v>
          </cell>
        </row>
        <row r="266">
          <cell r="A266" t="str">
            <v>Recargo Cédula Personal de Identidad</v>
          </cell>
          <cell r="B266">
            <v>181735</v>
          </cell>
        </row>
        <row r="267">
          <cell r="A267" t="str">
            <v>Tasas para Expedición, Renovación de Pasaportes</v>
          </cell>
          <cell r="B267">
            <v>3800000</v>
          </cell>
        </row>
        <row r="268">
          <cell r="A268" t="str">
            <v>Derechos Consulares</v>
          </cell>
          <cell r="B268">
            <v>509974</v>
          </cell>
        </row>
        <row r="269">
          <cell r="A269" t="str">
            <v>Venta de Formularios y Facturas Consulares</v>
          </cell>
          <cell r="B269">
            <v>428269</v>
          </cell>
        </row>
        <row r="270">
          <cell r="A270" t="str">
            <v>Venta de Sellos para Documentos Consulares</v>
          </cell>
          <cell r="B270">
            <v>970000</v>
          </cell>
        </row>
        <row r="271">
          <cell r="A271" t="str">
            <v>Tasas por Concepto de Mensuras Catastrales</v>
          </cell>
          <cell r="B271">
            <v>56645</v>
          </cell>
        </row>
        <row r="272">
          <cell r="A272" t="str">
            <v>Análisis de Productos Farmaceúticos y Alimenticios</v>
          </cell>
          <cell r="B272">
            <v>6746</v>
          </cell>
        </row>
        <row r="273">
          <cell r="A273" t="str">
            <v>Servicios de Laboratorios-Secretaría de Obras Públicas</v>
          </cell>
          <cell r="B273">
            <v>8140</v>
          </cell>
        </row>
        <row r="274">
          <cell r="A274" t="str">
            <v>Venta de Formularios (Incluye Certificados Médicos)</v>
          </cell>
          <cell r="B274">
            <v>1000000</v>
          </cell>
        </row>
        <row r="275">
          <cell r="A275" t="str">
            <v/>
          </cell>
          <cell r="B275">
            <v>0</v>
          </cell>
        </row>
        <row r="276">
          <cell r="A276" t="str">
            <v>Venta de Sellos Pro-Parques</v>
          </cell>
          <cell r="B276">
            <v>800000</v>
          </cell>
        </row>
        <row r="277">
          <cell r="A277" t="str">
            <v/>
          </cell>
          <cell r="B277">
            <v>0</v>
          </cell>
        </row>
        <row r="278">
          <cell r="A278" t="str">
            <v/>
          </cell>
          <cell r="B278">
            <v>0</v>
          </cell>
        </row>
        <row r="279">
          <cell r="A279" t="str">
            <v>Ingresos No Tributarios</v>
          </cell>
          <cell r="B279">
            <v>137874997</v>
          </cell>
        </row>
        <row r="280">
          <cell r="A280" t="str">
            <v/>
          </cell>
          <cell r="B280">
            <v>0</v>
          </cell>
        </row>
        <row r="281">
          <cell r="A281" t="str">
            <v>Venta de Servicios del Estado</v>
          </cell>
          <cell r="B281">
            <v>2513674</v>
          </cell>
        </row>
        <row r="282">
          <cell r="A282" t="str">
            <v>Venta de Boletos Tren de Paseo de los Indios</v>
          </cell>
          <cell r="B282">
            <v>0</v>
          </cell>
        </row>
        <row r="283">
          <cell r="A283" t="str">
            <v>Ingresos por Contratos y Concesiones de Exploración de Yacimientos Mineros</v>
          </cell>
          <cell r="B283">
            <v>356338</v>
          </cell>
        </row>
        <row r="284">
          <cell r="A284" t="str">
            <v>Comisiones por Garantía de Préstamo Concedidos a la Falconbridge Dominicana</v>
          </cell>
          <cell r="B284">
            <v>50000</v>
          </cell>
        </row>
        <row r="285">
          <cell r="A285" t="str">
            <v>Visitas al Museo de la Casa del Tostado y Alcazar de Colón</v>
          </cell>
          <cell r="B285">
            <v>0</v>
          </cell>
        </row>
        <row r="286">
          <cell r="A286" t="str">
            <v>Ingresos por Servicios Privados en Hospitales del Estado</v>
          </cell>
          <cell r="B286">
            <v>0</v>
          </cell>
        </row>
        <row r="287">
          <cell r="A287" t="str">
            <v>Ingresos por Permisos para Visitar Buques</v>
          </cell>
          <cell r="B287">
            <v>0</v>
          </cell>
        </row>
        <row r="288">
          <cell r="A288" t="str">
            <v>Inserción en Gaceta Oficial de Documentos y Avisos</v>
          </cell>
          <cell r="B288">
            <v>12948</v>
          </cell>
        </row>
        <row r="289">
          <cell r="A289" t="str">
            <v>Arrendamiento de Bienes Inmuebles</v>
          </cell>
          <cell r="B289">
            <v>244920</v>
          </cell>
        </row>
        <row r="290">
          <cell r="A290" t="str">
            <v>Ingresos por Arrendamiento de Propiedades Confiscadas</v>
          </cell>
          <cell r="B290">
            <v>0</v>
          </cell>
        </row>
        <row r="291">
          <cell r="A291" t="str">
            <v>Venta de Servicios Técnicos</v>
          </cell>
          <cell r="B291">
            <v>0</v>
          </cell>
        </row>
        <row r="292">
          <cell r="A292" t="str">
            <v>Inserción en Revista de Industria y Comercio</v>
          </cell>
          <cell r="B292">
            <v>53468</v>
          </cell>
        </row>
        <row r="293">
          <cell r="A293" t="str">
            <v>Contribución sobre Contrato Zona Franca la Romana</v>
          </cell>
          <cell r="B293">
            <v>30000</v>
          </cell>
        </row>
        <row r="294">
          <cell r="A294" t="str">
            <v>50% Exportación Yacimientos Mineros</v>
          </cell>
          <cell r="B294">
            <v>249000</v>
          </cell>
        </row>
        <row r="295">
          <cell r="A295" t="str">
            <v>RD $0.25 Suministro Medicina en Hospitales del Estado</v>
          </cell>
          <cell r="B295">
            <v>0</v>
          </cell>
        </row>
        <row r="296">
          <cell r="A296" t="str">
            <v>Venta de Boletos Funicular de Puerto Plata</v>
          </cell>
          <cell r="B296">
            <v>0</v>
          </cell>
        </row>
        <row r="297">
          <cell r="A297" t="str">
            <v>Venta de Servicios de la Secretaría de Agricultura</v>
          </cell>
          <cell r="B297">
            <v>0</v>
          </cell>
        </row>
        <row r="298">
          <cell r="A298" t="str">
            <v>Venta de Boletos Minitrenes la Caleta</v>
          </cell>
          <cell r="B298">
            <v>0</v>
          </cell>
        </row>
        <row r="299">
          <cell r="A299" t="str">
            <v>Venta de Pasajes Minibuses Transporte Colectivo</v>
          </cell>
          <cell r="B299">
            <v>1493000</v>
          </cell>
        </row>
        <row r="300">
          <cell r="A300" t="str">
            <v>Alquiler Parqueo la Atarazana</v>
          </cell>
          <cell r="B300">
            <v>0</v>
          </cell>
        </row>
        <row r="301">
          <cell r="A301" t="str">
            <v>Consejo Nacional de Educación Superior-CETEC</v>
          </cell>
          <cell r="B301">
            <v>24000</v>
          </cell>
        </row>
        <row r="302">
          <cell r="A302" t="str">
            <v>Remolque Buques en Distancias Comandancia</v>
          </cell>
          <cell r="B302">
            <v>0</v>
          </cell>
        </row>
        <row r="303">
          <cell r="A303" t="str">
            <v>Expedición Carnet Agente Marino</v>
          </cell>
          <cell r="B303">
            <v>0</v>
          </cell>
        </row>
        <row r="304">
          <cell r="A304" t="str">
            <v xml:space="preserve">Venta Servicios Aéreos Fuerzas Armadas </v>
          </cell>
          <cell r="B304">
            <v>0</v>
          </cell>
        </row>
        <row r="305">
          <cell r="A305" t="str">
            <v/>
          </cell>
          <cell r="B305">
            <v>0</v>
          </cell>
        </row>
        <row r="306">
          <cell r="A306" t="str">
            <v>Venta de Mercancías del Estado</v>
          </cell>
          <cell r="B306">
            <v>388701</v>
          </cell>
        </row>
        <row r="307">
          <cell r="A307" t="str">
            <v>Venta de la Gaceta Oficial</v>
          </cell>
          <cell r="B307">
            <v>6773</v>
          </cell>
        </row>
        <row r="308">
          <cell r="A308" t="str">
            <v>Venta de las Publicaciones Oficiales</v>
          </cell>
          <cell r="B308">
            <v>10348</v>
          </cell>
        </row>
        <row r="309">
          <cell r="A309" t="str">
            <v>Ventas en la Moneda (Pública Subasta)</v>
          </cell>
          <cell r="B309">
            <v>75566</v>
          </cell>
        </row>
        <row r="310">
          <cell r="A310" t="str">
            <v>Venta de Productos Finca Ansonia-Azua</v>
          </cell>
          <cell r="B310">
            <v>0</v>
          </cell>
        </row>
        <row r="311">
          <cell r="A311" t="str">
            <v>Venta de Productos Finca Vicente Noble</v>
          </cell>
          <cell r="B311">
            <v>0</v>
          </cell>
        </row>
        <row r="312">
          <cell r="A312" t="str">
            <v>Venta de Productos Proyecto Manzanillo</v>
          </cell>
          <cell r="B312">
            <v>0</v>
          </cell>
        </row>
        <row r="313">
          <cell r="A313" t="str">
            <v>Venta de Tomates Proyecto Manzanillo</v>
          </cell>
          <cell r="B313">
            <v>0</v>
          </cell>
        </row>
        <row r="314">
          <cell r="A314" t="str">
            <v>Venta de Semillas y Servicios Técnicos de la Secretaría de Agricultura</v>
          </cell>
          <cell r="B314">
            <v>0</v>
          </cell>
        </row>
        <row r="315">
          <cell r="A315" t="str">
            <v>Venta de Chatarra</v>
          </cell>
          <cell r="B315">
            <v>296014</v>
          </cell>
        </row>
        <row r="316">
          <cell r="A316" t="str">
            <v>Venta de Productos Cosechados en Batey Ginebra-Puerto Plata</v>
          </cell>
          <cell r="B316">
            <v>0</v>
          </cell>
        </row>
        <row r="317">
          <cell r="A317" t="str">
            <v>Venta de Productos Cosechados en Batey Banegas-la Canela</v>
          </cell>
          <cell r="B317">
            <v>0</v>
          </cell>
        </row>
        <row r="318">
          <cell r="A318" t="str">
            <v>Venta de Propiedad Moniliar del Estado-Inservible-</v>
          </cell>
          <cell r="B318">
            <v>0</v>
          </cell>
        </row>
        <row r="319">
          <cell r="A319" t="str">
            <v>Venta Algodón Oro y Sorgo</v>
          </cell>
          <cell r="B319">
            <v>0</v>
          </cell>
        </row>
        <row r="320">
          <cell r="A320" t="str">
            <v>Venta de Madera por la Dirección General de Foresta</v>
          </cell>
          <cell r="B320">
            <v>0</v>
          </cell>
        </row>
        <row r="321">
          <cell r="A321" t="str">
            <v>Venta de Sacos (Programa Rahabilitación Café)</v>
          </cell>
          <cell r="B321">
            <v>0</v>
          </cell>
        </row>
        <row r="322">
          <cell r="A322" t="str">
            <v>Venta de Ejemplares de Planos de la Ciudad de Santo Domingo</v>
          </cell>
          <cell r="B322">
            <v>0</v>
          </cell>
        </row>
        <row r="323">
          <cell r="A323" t="str">
            <v xml:space="preserve">Ventas Plásticos Protectores de Cédula </v>
          </cell>
          <cell r="B323">
            <v>0</v>
          </cell>
        </row>
        <row r="324">
          <cell r="A324" t="str">
            <v>Venta Medicamento de Promese</v>
          </cell>
          <cell r="B324">
            <v>0</v>
          </cell>
        </row>
        <row r="325">
          <cell r="A325" t="str">
            <v>40% Producción de Cemento</v>
          </cell>
          <cell r="B325">
            <v>0</v>
          </cell>
        </row>
        <row r="326">
          <cell r="A326" t="str">
            <v/>
          </cell>
          <cell r="B326">
            <v>0</v>
          </cell>
        </row>
        <row r="327">
          <cell r="A327" t="str">
            <v>Transferencias Ordinarias</v>
          </cell>
          <cell r="B327">
            <v>130195757</v>
          </cell>
        </row>
        <row r="328">
          <cell r="A328" t="str">
            <v>Transferencias de la Lotería Nacional (Utilidades)</v>
          </cell>
          <cell r="B328">
            <v>21500000</v>
          </cell>
        </row>
        <row r="329">
          <cell r="A329" t="str">
            <v>Transferencias de la Lotería Nacional (Construcción Casas por Sorteos)</v>
          </cell>
          <cell r="B329">
            <v>0</v>
          </cell>
        </row>
        <row r="330">
          <cell r="A330" t="str">
            <v>Transferencias del CEA (60% de los Beneficios)</v>
          </cell>
          <cell r="B330">
            <v>0</v>
          </cell>
        </row>
        <row r="331">
          <cell r="A331" t="str">
            <v>Transferencias de la Rosario Dominicana, 50% de los Beneficios</v>
          </cell>
          <cell r="B331">
            <v>20102799</v>
          </cell>
        </row>
        <row r="332">
          <cell r="A332" t="str">
            <v>Transferencias de los Molinos Dominicanos</v>
          </cell>
          <cell r="B332">
            <v>0</v>
          </cell>
        </row>
        <row r="333">
          <cell r="A333" t="str">
            <v>Transferencias del Banco de Reservas</v>
          </cell>
          <cell r="B333">
            <v>10000000</v>
          </cell>
        </row>
        <row r="334">
          <cell r="A334" t="str">
            <v>Aportes de la Rosario Dominicana Según Contrato D/F 15-2-79</v>
          </cell>
          <cell r="B334">
            <v>73444600</v>
          </cell>
        </row>
        <row r="335">
          <cell r="A335" t="str">
            <v>Aporte de los Talleres Cima, C. por A. (Dividendos)</v>
          </cell>
          <cell r="B335">
            <v>0</v>
          </cell>
        </row>
        <row r="336">
          <cell r="A336" t="str">
            <v>Contribución de la Rosario a la Provincia de Sánchez Ramírez</v>
          </cell>
          <cell r="B336">
            <v>1826199</v>
          </cell>
        </row>
        <row r="337">
          <cell r="A337" t="str">
            <v>Aporte de Fomento Industrial, Mercantil y Agrícola, C. por A. (Dividendos)</v>
          </cell>
          <cell r="B337">
            <v>35001</v>
          </cell>
        </row>
        <row r="338">
          <cell r="A338" t="str">
            <v>Contribución Rosario Dominicana sobre Contrato del 15-2-79 Artículo 3ro</v>
          </cell>
          <cell r="B338">
            <v>3287158</v>
          </cell>
        </row>
        <row r="339">
          <cell r="A339" t="str">
            <v>Aportes de Frutas Dominicanas sobre Contrato del 5-7-79, Artículo 4to</v>
          </cell>
          <cell r="B339">
            <v>0</v>
          </cell>
        </row>
        <row r="340">
          <cell r="A340" t="str">
            <v>Aportes de la Refinería Dominicana de Petróleo (Utilidades)</v>
          </cell>
          <cell r="B340">
            <v>0</v>
          </cell>
        </row>
        <row r="341">
          <cell r="A341" t="str">
            <v>Aporte de la Alcoa Exploration Company, para la Provincia Pedernales</v>
          </cell>
          <cell r="B341">
            <v>0</v>
          </cell>
        </row>
        <row r="342">
          <cell r="A342" t="str">
            <v>Aporte de Banco Nacional de la Vivienda (Dividendos)</v>
          </cell>
          <cell r="B342">
            <v>0</v>
          </cell>
        </row>
        <row r="343">
          <cell r="A343" t="str">
            <v>Aporte de las Salas de Juego de Bingo</v>
          </cell>
          <cell r="B343">
            <v>0</v>
          </cell>
        </row>
        <row r="344">
          <cell r="A344" t="str">
            <v>Contribución de Ideal Dominicana S.A</v>
          </cell>
          <cell r="B344">
            <v>0</v>
          </cell>
        </row>
        <row r="345">
          <cell r="A345" t="str">
            <v>Aporte de Hipódromo de Caballitos</v>
          </cell>
          <cell r="B345">
            <v>0</v>
          </cell>
        </row>
        <row r="346">
          <cell r="A346" t="str">
            <v>Contribución Zonas Francas Industriales</v>
          </cell>
          <cell r="B346">
            <v>0</v>
          </cell>
        </row>
        <row r="347">
          <cell r="A347" t="str">
            <v>Aporte de las Exportaciones de Azúcares y Minerales</v>
          </cell>
          <cell r="B347">
            <v>0</v>
          </cell>
        </row>
        <row r="348">
          <cell r="A348" t="str">
            <v>Aportes Falcombridge</v>
          </cell>
          <cell r="B348">
            <v>0</v>
          </cell>
        </row>
        <row r="349">
          <cell r="A349" t="str">
            <v/>
          </cell>
          <cell r="B349">
            <v>0</v>
          </cell>
        </row>
        <row r="350">
          <cell r="A350" t="str">
            <v>Otros Ingresos No Tributarios</v>
          </cell>
          <cell r="B350">
            <v>4776865</v>
          </cell>
        </row>
        <row r="351">
          <cell r="A351" t="str">
            <v/>
          </cell>
          <cell r="B351">
            <v>0</v>
          </cell>
        </row>
        <row r="352">
          <cell r="A352" t="str">
            <v>Recargos de Impuestos, por Mora</v>
          </cell>
          <cell r="B352">
            <v>2400028</v>
          </cell>
        </row>
        <row r="353">
          <cell r="A353" t="str">
            <v>Recargo por Mora Impuesto sobre la Renta</v>
          </cell>
          <cell r="B353">
            <v>2000000</v>
          </cell>
        </row>
        <row r="354">
          <cell r="A354" t="str">
            <v>Recargo por Mora Impuesto a la Renta Global Imponible</v>
          </cell>
          <cell r="B354">
            <v>90000</v>
          </cell>
        </row>
        <row r="355">
          <cell r="A355" t="str">
            <v>Recargo por Mora sobre el Impuesto a las Ganancias de Capital</v>
          </cell>
          <cell r="B355">
            <v>0</v>
          </cell>
        </row>
        <row r="356">
          <cell r="A356" t="str">
            <v>Recargo por Mora Inscripción en el Registro de Tierras</v>
          </cell>
          <cell r="B356">
            <v>26362</v>
          </cell>
        </row>
        <row r="357">
          <cell r="A357" t="str">
            <v>Recargo por Mora Impuesto sobre Operaciones Inmobiliarias</v>
          </cell>
          <cell r="B357">
            <v>0</v>
          </cell>
        </row>
        <row r="358">
          <cell r="A358" t="str">
            <v>Recargo por Mora sobre las Sucesiones y Donaciones</v>
          </cell>
          <cell r="B358">
            <v>67000</v>
          </cell>
        </row>
        <row r="359">
          <cell r="A359" t="str">
            <v>Recargo por Mora a la Venta de Madera Beneficiada</v>
          </cell>
          <cell r="B359">
            <v>0</v>
          </cell>
        </row>
        <row r="360">
          <cell r="A360" t="str">
            <v>Recargo por Mora Impuesto a las Ventas Condicionales de Muebles</v>
          </cell>
          <cell r="B360">
            <v>2000</v>
          </cell>
        </row>
        <row r="361">
          <cell r="A361" t="str">
            <v>Recargo por Mora Impuesto sobre Pasajes al Exterior</v>
          </cell>
          <cell r="B361">
            <v>26990</v>
          </cell>
        </row>
        <row r="362">
          <cell r="A362" t="str">
            <v>Recargo por Mora Pago de Patentes Industriales y Comerciales</v>
          </cell>
          <cell r="B362">
            <v>128676</v>
          </cell>
        </row>
        <row r="363">
          <cell r="A363" t="str">
            <v>Recargo por Mora ITBIS Ley 74</v>
          </cell>
          <cell r="B363">
            <v>59000</v>
          </cell>
        </row>
        <row r="364">
          <cell r="A364" t="str">
            <v>Recargo por Mora Vivienda Suntuaria</v>
          </cell>
          <cell r="B364">
            <v>0</v>
          </cell>
        </row>
        <row r="365">
          <cell r="A365" t="str">
            <v/>
          </cell>
          <cell r="B365">
            <v>0</v>
          </cell>
        </row>
        <row r="366">
          <cell r="A366" t="str">
            <v>Multas por Infracciones</v>
          </cell>
          <cell r="B366">
            <v>2376837</v>
          </cell>
        </row>
        <row r="367">
          <cell r="A367" t="str">
            <v>Multas Tribunales</v>
          </cell>
          <cell r="B367">
            <v>56019</v>
          </cell>
        </row>
        <row r="368">
          <cell r="A368" t="str">
            <v>Multas Carreteras</v>
          </cell>
          <cell r="B368">
            <v>400000</v>
          </cell>
        </row>
        <row r="369">
          <cell r="A369" t="str">
            <v>Multas Patentes</v>
          </cell>
          <cell r="B369">
            <v>2818</v>
          </cell>
        </row>
        <row r="370">
          <cell r="A370" t="str">
            <v>Multas Salud Pública</v>
          </cell>
          <cell r="B370">
            <v>0</v>
          </cell>
        </row>
        <row r="371">
          <cell r="A371" t="str">
            <v>Multas Seguro Social y Contrato de Trabajo</v>
          </cell>
          <cell r="B371">
            <v>0</v>
          </cell>
        </row>
        <row r="372">
          <cell r="A372" t="str">
            <v>Multas Ley Forestal</v>
          </cell>
          <cell r="B372">
            <v>53000</v>
          </cell>
        </row>
        <row r="373">
          <cell r="A373" t="str">
            <v>Multas Violación Ley Aviación Civil</v>
          </cell>
          <cell r="B373">
            <v>0</v>
          </cell>
        </row>
        <row r="374">
          <cell r="A374" t="str">
            <v>Multas Diversas</v>
          </cell>
          <cell r="B374">
            <v>700000</v>
          </cell>
        </row>
        <row r="375">
          <cell r="A375" t="str">
            <v>Multas Violación Ley sobre Drogas Narcóticas</v>
          </cell>
          <cell r="B375">
            <v>250000</v>
          </cell>
        </row>
        <row r="376">
          <cell r="A376" t="str">
            <v>Multas -ITBIS Ley 74</v>
          </cell>
          <cell r="B376">
            <v>15000</v>
          </cell>
        </row>
        <row r="377">
          <cell r="A377" t="str">
            <v>10% Fondo Especial Ley 250</v>
          </cell>
          <cell r="B377">
            <v>0</v>
          </cell>
        </row>
        <row r="378">
          <cell r="A378" t="str">
            <v xml:space="preserve">Multas Aplicadas a la Banco por Deficiencia Encaje Legal </v>
          </cell>
          <cell r="B378">
            <v>900000</v>
          </cell>
        </row>
        <row r="379">
          <cell r="A379" t="str">
            <v/>
          </cell>
          <cell r="B379">
            <v>0</v>
          </cell>
        </row>
        <row r="380">
          <cell r="A380" t="str">
            <v/>
          </cell>
          <cell r="B380">
            <v>0</v>
          </cell>
        </row>
        <row r="381">
          <cell r="A381" t="str">
            <v>Ingresos Extraordinarios</v>
          </cell>
          <cell r="B381">
            <v>443132620</v>
          </cell>
        </row>
        <row r="382">
          <cell r="A382" t="str">
            <v/>
          </cell>
          <cell r="B382">
            <v>0</v>
          </cell>
        </row>
        <row r="383">
          <cell r="A383" t="str">
            <v>Recursos Internos</v>
          </cell>
          <cell r="B383">
            <v>9002620</v>
          </cell>
        </row>
        <row r="384">
          <cell r="A384" t="str">
            <v/>
          </cell>
          <cell r="B384">
            <v>0</v>
          </cell>
        </row>
        <row r="385">
          <cell r="A385" t="str">
            <v>Recursos Externos</v>
          </cell>
          <cell r="B385">
            <v>426730000</v>
          </cell>
        </row>
        <row r="386">
          <cell r="A386" t="str">
            <v>Certificado del Tesorero Nacional, Serie 1975-A</v>
          </cell>
          <cell r="B386">
            <v>0</v>
          </cell>
        </row>
        <row r="387">
          <cell r="A387" t="str">
            <v>Préstamo No.Aid-517-U-028</v>
          </cell>
          <cell r="B387">
            <v>0</v>
          </cell>
        </row>
        <row r="388">
          <cell r="A388" t="str">
            <v>Préstamo No.Aid-517-U-029</v>
          </cell>
          <cell r="B388">
            <v>0</v>
          </cell>
        </row>
        <row r="389">
          <cell r="A389" t="str">
            <v>Préstamo No.Aid-517-U-028</v>
          </cell>
          <cell r="B389">
            <v>0</v>
          </cell>
        </row>
        <row r="390">
          <cell r="A390" t="str">
            <v>Construcción Presa de Sabaneta</v>
          </cell>
          <cell r="B390">
            <v>0</v>
          </cell>
        </row>
        <row r="391">
          <cell r="A391" t="str">
            <v>Préstamo No.Bm-1325-T-Do</v>
          </cell>
          <cell r="B391">
            <v>0</v>
          </cell>
        </row>
        <row r="392">
          <cell r="A392" t="str">
            <v>Préstamo No.Bm-1442-Do</v>
          </cell>
          <cell r="B392">
            <v>0</v>
          </cell>
        </row>
        <row r="393">
          <cell r="A393" t="str">
            <v>Préstamo No.Bi-431-Sf-Dr</v>
          </cell>
          <cell r="B393">
            <v>0</v>
          </cell>
        </row>
        <row r="394">
          <cell r="A394" t="str">
            <v>Préstamo No.Bi-541-Sf-Dr</v>
          </cell>
          <cell r="B394">
            <v>0</v>
          </cell>
        </row>
        <row r="395">
          <cell r="A395" t="str">
            <v>Mejoramiento y Amoliación del Puerto de Haina</v>
          </cell>
          <cell r="B395">
            <v>0</v>
          </cell>
        </row>
        <row r="396">
          <cell r="A396" t="str">
            <v>Préstamo No.Aid-517-V-031</v>
          </cell>
          <cell r="B396">
            <v>0</v>
          </cell>
        </row>
        <row r="397">
          <cell r="A397" t="str">
            <v>Préstamo No.Aid-517-V-032</v>
          </cell>
          <cell r="B397">
            <v>0</v>
          </cell>
        </row>
        <row r="398">
          <cell r="A398" t="str">
            <v>Préstamo No.26-Vf/Dr</v>
          </cell>
          <cell r="B398">
            <v>0</v>
          </cell>
        </row>
        <row r="399">
          <cell r="A399" t="str">
            <v>Préstamo No.Aid-517-T-033</v>
          </cell>
          <cell r="B399">
            <v>0</v>
          </cell>
        </row>
        <row r="400">
          <cell r="A400" t="str">
            <v>Préstamo No.Bi-566-Sf-Dr</v>
          </cell>
          <cell r="B400">
            <v>0</v>
          </cell>
        </row>
        <row r="401">
          <cell r="A401" t="str">
            <v>Préstamo No.Bi-1688-Atn-Sf-Dr</v>
          </cell>
          <cell r="B401">
            <v>0</v>
          </cell>
        </row>
        <row r="402">
          <cell r="A402" t="str">
            <v>Préstamo No.Bi-382-Sf-Dr</v>
          </cell>
          <cell r="B402">
            <v>0</v>
          </cell>
        </row>
        <row r="403">
          <cell r="A403" t="str">
            <v>Préstamo No.Bi-570-Sf-Dr</v>
          </cell>
          <cell r="B403">
            <v>15100000</v>
          </cell>
        </row>
        <row r="404">
          <cell r="A404" t="str">
            <v>Préstamo No.Bi-358-Sf-Dr</v>
          </cell>
          <cell r="B404">
            <v>0</v>
          </cell>
        </row>
        <row r="405">
          <cell r="A405" t="str">
            <v>Préstamo No.Bi-352-Sf-Dr</v>
          </cell>
          <cell r="B405">
            <v>0</v>
          </cell>
        </row>
        <row r="406">
          <cell r="A406" t="str">
            <v>Préstamo No.Bm-235-Do</v>
          </cell>
          <cell r="B406">
            <v>0</v>
          </cell>
        </row>
        <row r="407">
          <cell r="A407" t="str">
            <v>Préstamo No.Bm-352-Do</v>
          </cell>
          <cell r="B407">
            <v>0</v>
          </cell>
        </row>
        <row r="408">
          <cell r="A408" t="str">
            <v>Préstamo No.Bm-1655-Do</v>
          </cell>
          <cell r="B408">
            <v>24000000</v>
          </cell>
        </row>
        <row r="409">
          <cell r="A409" t="str">
            <v>Préstamo No.Ccc/Pl-480</v>
          </cell>
          <cell r="B409">
            <v>174990000</v>
          </cell>
        </row>
        <row r="410">
          <cell r="A410" t="str">
            <v>Préstamo No.Ccc/Pl-480</v>
          </cell>
          <cell r="B410">
            <v>0</v>
          </cell>
        </row>
        <row r="411">
          <cell r="A411" t="str">
            <v>Préstamo No.69-P-Opep</v>
          </cell>
          <cell r="B411">
            <v>0</v>
          </cell>
        </row>
        <row r="412">
          <cell r="A412" t="str">
            <v>Préstamo No.Bi-408-Sf/Dr</v>
          </cell>
          <cell r="B412">
            <v>0</v>
          </cell>
        </row>
        <row r="413">
          <cell r="A413" t="str">
            <v>Préstamo No.Bi-21-Cd-Dr</v>
          </cell>
          <cell r="B413">
            <v>0</v>
          </cell>
        </row>
        <row r="414">
          <cell r="A414" t="str">
            <v>Préstamo No.Bi-591-Sf/Dr</v>
          </cell>
          <cell r="B414">
            <v>0</v>
          </cell>
        </row>
        <row r="415">
          <cell r="A415" t="str">
            <v>Préstamo No.Aid-517-U-030</v>
          </cell>
          <cell r="B415">
            <v>0</v>
          </cell>
        </row>
        <row r="416">
          <cell r="A416" t="str">
            <v>Préstamo No.Bi-585-Sf-Dr</v>
          </cell>
          <cell r="B416">
            <v>9120000</v>
          </cell>
        </row>
        <row r="417">
          <cell r="A417" t="str">
            <v>Préstamo No.Bi-586-Sf-Dr</v>
          </cell>
          <cell r="B417">
            <v>12820000</v>
          </cell>
        </row>
        <row r="418">
          <cell r="A418" t="str">
            <v>Préstamo No.Bi-590-Sf-Dr</v>
          </cell>
          <cell r="B418">
            <v>0</v>
          </cell>
        </row>
        <row r="419">
          <cell r="A419" t="str">
            <v>Préstamo No.Bm-1783-Do</v>
          </cell>
          <cell r="B419">
            <v>0</v>
          </cell>
        </row>
        <row r="420">
          <cell r="A420" t="str">
            <v>Préstamo Instituciones de Crédito Oficial de España</v>
          </cell>
          <cell r="B420">
            <v>0</v>
          </cell>
        </row>
        <row r="421">
          <cell r="A421" t="str">
            <v>Préstamo No.Bm-1783-Do y Bm 1784-Do</v>
          </cell>
          <cell r="B421">
            <v>0</v>
          </cell>
        </row>
        <row r="422">
          <cell r="A422" t="str">
            <v>Préstamo No.Bi/IADb-21-Cd-Dr</v>
          </cell>
          <cell r="B422">
            <v>0</v>
          </cell>
        </row>
        <row r="423">
          <cell r="A423" t="str">
            <v>Convenio de San José/Fondo de Inversión de Venezuela</v>
          </cell>
          <cell r="B423">
            <v>18880000</v>
          </cell>
        </row>
        <row r="424">
          <cell r="A424" t="str">
            <v>Convenio Dominico-Japones</v>
          </cell>
          <cell r="B424">
            <v>0</v>
          </cell>
        </row>
        <row r="425">
          <cell r="A425" t="str">
            <v>Préstamo No.Fida-28-Do</v>
          </cell>
          <cell r="B425">
            <v>0</v>
          </cell>
        </row>
        <row r="426">
          <cell r="A426" t="str">
            <v>Préstamo No.Fida-28-Do</v>
          </cell>
          <cell r="B426">
            <v>0</v>
          </cell>
        </row>
        <row r="427">
          <cell r="A427" t="str">
            <v>Préstamo No.242-P-Oped</v>
          </cell>
          <cell r="B427">
            <v>0</v>
          </cell>
        </row>
        <row r="428">
          <cell r="A428" t="str">
            <v>Préstamo No.Bi-74-Ic-Dr</v>
          </cell>
          <cell r="B428">
            <v>0</v>
          </cell>
        </row>
        <row r="429">
          <cell r="A429" t="str">
            <v>Préstamo Bi-391-Oc-Dr</v>
          </cell>
          <cell r="B429">
            <v>8550000</v>
          </cell>
        </row>
        <row r="430">
          <cell r="A430" t="str">
            <v>Préstamo No.Bi-627-Sf-Dr</v>
          </cell>
          <cell r="B430">
            <v>0</v>
          </cell>
        </row>
        <row r="431">
          <cell r="A431" t="str">
            <v>Préstamo No.Bi-646-Sf-Dr</v>
          </cell>
          <cell r="B431">
            <v>22800000</v>
          </cell>
        </row>
        <row r="432">
          <cell r="A432" t="str">
            <v>Préstamo No.Bi-647-Sf-Dr</v>
          </cell>
          <cell r="B432">
            <v>7120000</v>
          </cell>
        </row>
        <row r="433">
          <cell r="A433" t="str">
            <v>Préstamo No.Bi-645-Sf-Dr</v>
          </cell>
          <cell r="B433">
            <v>5700000</v>
          </cell>
        </row>
        <row r="434">
          <cell r="A434" t="str">
            <v>Préstamo No.Bi-680-Sf-Dr</v>
          </cell>
          <cell r="B434">
            <v>14250000</v>
          </cell>
        </row>
        <row r="435">
          <cell r="A435" t="str">
            <v>Préstamo No.Bm-1760-Do</v>
          </cell>
          <cell r="B435">
            <v>22800000</v>
          </cell>
        </row>
        <row r="436">
          <cell r="A436" t="str">
            <v>Préstamo No.Bm-2023-Do</v>
          </cell>
          <cell r="B436">
            <v>11120000</v>
          </cell>
        </row>
        <row r="437">
          <cell r="A437" t="str">
            <v>Préstamo No.Bm-2104-Do</v>
          </cell>
          <cell r="B437">
            <v>0</v>
          </cell>
        </row>
        <row r="438">
          <cell r="A438" t="str">
            <v>Préstamo No.Aid-517-T-037Y 517-W-038</v>
          </cell>
          <cell r="B438">
            <v>3990000</v>
          </cell>
        </row>
        <row r="439">
          <cell r="A439" t="str">
            <v>Préstamo Banco del Comercio Exterior Francés</v>
          </cell>
          <cell r="B439">
            <v>0</v>
          </cell>
        </row>
        <row r="440">
          <cell r="A440" t="str">
            <v>Préstamo No.Aid-517-T-035</v>
          </cell>
          <cell r="B440">
            <v>3410000</v>
          </cell>
        </row>
        <row r="441">
          <cell r="A441" t="str">
            <v>Préstamo Banco Exterior de España</v>
          </cell>
          <cell r="B441">
            <v>0</v>
          </cell>
        </row>
        <row r="442">
          <cell r="A442" t="str">
            <v>Préstamo No.Aid-517-K-039</v>
          </cell>
          <cell r="B442">
            <v>0</v>
          </cell>
        </row>
        <row r="443">
          <cell r="A443" t="str">
            <v>Préstamo No.Bm-2104-D0</v>
          </cell>
          <cell r="B443">
            <v>1710000</v>
          </cell>
        </row>
        <row r="444">
          <cell r="A444" t="str">
            <v>Préstamo No.Aid-679-Sf-Dr</v>
          </cell>
          <cell r="B444">
            <v>0</v>
          </cell>
        </row>
        <row r="445">
          <cell r="A445" t="str">
            <v>Préstamo No.Aid-517-T-040</v>
          </cell>
          <cell r="B445">
            <v>0</v>
          </cell>
        </row>
        <row r="446">
          <cell r="A446" t="str">
            <v>Préstamo No.Aid-517-T-042</v>
          </cell>
          <cell r="B446">
            <v>850000</v>
          </cell>
        </row>
        <row r="447">
          <cell r="A447" t="str">
            <v>Préstamo Banco Exterior de España</v>
          </cell>
          <cell r="B447">
            <v>0</v>
          </cell>
        </row>
        <row r="448">
          <cell r="A448" t="str">
            <v>Kfw-Dom-15.0M</v>
          </cell>
          <cell r="B448">
            <v>0</v>
          </cell>
        </row>
        <row r="449">
          <cell r="A449" t="str">
            <v>Préstamo No.Bi-21-Cd/Dr</v>
          </cell>
          <cell r="B449">
            <v>0</v>
          </cell>
        </row>
        <row r="450">
          <cell r="A450" t="str">
            <v>Préstamo Banco Exterior de España</v>
          </cell>
          <cell r="B450">
            <v>0</v>
          </cell>
        </row>
        <row r="451">
          <cell r="A451" t="str">
            <v>Préstamo Dominico Japones Do-P2-Aglipo</v>
          </cell>
          <cell r="B451">
            <v>14250000</v>
          </cell>
        </row>
        <row r="452">
          <cell r="A452" t="str">
            <v>Préstamo Banco Exterior de España</v>
          </cell>
          <cell r="B452">
            <v>0</v>
          </cell>
        </row>
        <row r="453">
          <cell r="A453" t="str">
            <v>Préstamo No.Aid-517-L-010</v>
          </cell>
          <cell r="B453">
            <v>0</v>
          </cell>
        </row>
        <row r="454">
          <cell r="A454" t="str">
            <v>Préstamo No.Fida98-Do</v>
          </cell>
          <cell r="B454">
            <v>8540000</v>
          </cell>
        </row>
        <row r="455">
          <cell r="A455" t="str">
            <v>Préstamo No.Aid-517-T-043 y 517-V-044</v>
          </cell>
          <cell r="B455">
            <v>0</v>
          </cell>
        </row>
        <row r="456">
          <cell r="A456" t="str">
            <v>Préstamo No.Aid-517-T-045</v>
          </cell>
          <cell r="B456">
            <v>5700000</v>
          </cell>
        </row>
        <row r="457">
          <cell r="A457" t="str">
            <v>Préstamo No.Bi-737-Sf y 455-Oc-Dr</v>
          </cell>
          <cell r="B457">
            <v>8830000</v>
          </cell>
        </row>
        <row r="458">
          <cell r="A458" t="str">
            <v>Préstamo No.Bm-2369-Do</v>
          </cell>
          <cell r="B458">
            <v>0</v>
          </cell>
        </row>
        <row r="459">
          <cell r="A459" t="str">
            <v>Préstamo Gobierno México-República Dominicana</v>
          </cell>
          <cell r="B459">
            <v>22800000</v>
          </cell>
        </row>
        <row r="460">
          <cell r="A460" t="str">
            <v>Préstamo No.Bm-2690-00</v>
          </cell>
          <cell r="B460">
            <v>9400000</v>
          </cell>
        </row>
        <row r="461">
          <cell r="A461" t="str">
            <v>Préstamo del Gobierno de Japón</v>
          </cell>
          <cell r="B461">
            <v>0</v>
          </cell>
        </row>
        <row r="462">
          <cell r="A462" t="str">
            <v>Kreditastait Fur Wiederautbau-Kfw-</v>
          </cell>
          <cell r="B462">
            <v>0</v>
          </cell>
        </row>
        <row r="463">
          <cell r="A463" t="str">
            <v xml:space="preserve">Préstamo del Gobierno de Francia </v>
          </cell>
          <cell r="B463">
            <v>0</v>
          </cell>
        </row>
        <row r="464">
          <cell r="A464" t="str">
            <v>2949-Do-</v>
          </cell>
          <cell r="B464">
            <v>0</v>
          </cell>
        </row>
        <row r="465">
          <cell r="A465" t="str">
            <v>17-0239</v>
          </cell>
          <cell r="B465">
            <v>0</v>
          </cell>
        </row>
        <row r="466">
          <cell r="A466" t="str">
            <v>Préstamo No.Bi-172/1C-Dr</v>
          </cell>
          <cell r="B466">
            <v>0</v>
          </cell>
        </row>
        <row r="467">
          <cell r="A467" t="str">
            <v/>
          </cell>
          <cell r="B467">
            <v>0</v>
          </cell>
        </row>
        <row r="468">
          <cell r="A468" t="str">
            <v>Venta de Activos</v>
          </cell>
          <cell r="B468">
            <v>8702620</v>
          </cell>
        </row>
        <row r="469">
          <cell r="A469" t="str">
            <v>Venta de Bienes Inmuebles y Terrenos del Dominio Privado del Estado</v>
          </cell>
          <cell r="B469">
            <v>7202620</v>
          </cell>
        </row>
        <row r="470">
          <cell r="A470" t="str">
            <v>Venta de Propiedad Mobiliar del Estado</v>
          </cell>
          <cell r="B470">
            <v>1500000</v>
          </cell>
        </row>
        <row r="471">
          <cell r="A471" t="str">
            <v>Misceláneos</v>
          </cell>
          <cell r="B471">
            <v>0</v>
          </cell>
        </row>
        <row r="472">
          <cell r="A472" t="str">
            <v/>
          </cell>
          <cell r="B472">
            <v>0</v>
          </cell>
        </row>
        <row r="473">
          <cell r="A473" t="str">
            <v>Otros Recursos Internos</v>
          </cell>
          <cell r="B473">
            <v>0</v>
          </cell>
        </row>
        <row r="474">
          <cell r="A474" t="str">
            <v>Amortización e Intereses Aid/517-L018 F. 1449</v>
          </cell>
          <cell r="B474">
            <v>0</v>
          </cell>
        </row>
        <row r="475">
          <cell r="A475" t="str">
            <v>Pago Préstamo Lab. Hotel Jaragua Aid-517-2-008</v>
          </cell>
          <cell r="B475">
            <v>0</v>
          </cell>
        </row>
        <row r="476">
          <cell r="A476" t="str">
            <v>Amortización e Intreses /Préstamo Aid/517-L026 F. 1449</v>
          </cell>
          <cell r="B476">
            <v>0</v>
          </cell>
        </row>
        <row r="477">
          <cell r="A477" t="str">
            <v/>
          </cell>
          <cell r="B477">
            <v>0</v>
          </cell>
        </row>
        <row r="478">
          <cell r="A478" t="str">
            <v>Donaciones</v>
          </cell>
          <cell r="B478">
            <v>0</v>
          </cell>
        </row>
        <row r="479">
          <cell r="A479" t="str">
            <v>Donaciones Públicas y Privadas</v>
          </cell>
          <cell r="B479">
            <v>0</v>
          </cell>
        </row>
        <row r="480">
          <cell r="A480" t="str">
            <v/>
          </cell>
          <cell r="B480">
            <v>0</v>
          </cell>
        </row>
        <row r="481">
          <cell r="A481" t="str">
            <v>Aportes Extraordinarios</v>
          </cell>
          <cell r="B481">
            <v>300000</v>
          </cell>
        </row>
        <row r="482">
          <cell r="A482" t="str">
            <v xml:space="preserve">Aportes Extraordinarios de Instituciones Públicas </v>
          </cell>
          <cell r="B482">
            <v>300000</v>
          </cell>
        </row>
        <row r="483">
          <cell r="A483" t="str">
            <v/>
          </cell>
          <cell r="B483">
            <v>0</v>
          </cell>
        </row>
        <row r="484">
          <cell r="A484" t="str">
            <v>Donaciones</v>
          </cell>
          <cell r="B484">
            <v>7400000</v>
          </cell>
        </row>
        <row r="485">
          <cell r="A485" t="str">
            <v>Aid/517-0171/Cbi</v>
          </cell>
          <cell r="B485">
            <v>0</v>
          </cell>
        </row>
        <row r="486">
          <cell r="A486" t="str">
            <v>Convenio de Donación BID-Atn-1688-Sf--Dr</v>
          </cell>
          <cell r="B486">
            <v>0</v>
          </cell>
        </row>
        <row r="487">
          <cell r="A487" t="str">
            <v>Convenio ONAPLAN-BID-Atn-1689-Sf--Dr</v>
          </cell>
          <cell r="B487">
            <v>0</v>
          </cell>
        </row>
        <row r="488">
          <cell r="A488" t="str">
            <v>Convenio de Donación Aid-517-0130</v>
          </cell>
          <cell r="B488">
            <v>0</v>
          </cell>
        </row>
        <row r="489">
          <cell r="A489" t="str">
            <v>Aid-517-0145-21</v>
          </cell>
          <cell r="B489">
            <v>0</v>
          </cell>
        </row>
        <row r="490">
          <cell r="A490" t="str">
            <v>Aid-517-0145-19</v>
          </cell>
          <cell r="B490">
            <v>0</v>
          </cell>
        </row>
        <row r="491">
          <cell r="A491" t="str">
            <v>Donación Canadá-Israel Ac-Di-D6</v>
          </cell>
          <cell r="B491">
            <v>0</v>
          </cell>
        </row>
        <row r="492">
          <cell r="A492" t="str">
            <v>Gobierno de Suecia</v>
          </cell>
          <cell r="B492">
            <v>0</v>
          </cell>
        </row>
        <row r="493">
          <cell r="A493" t="str">
            <v>Donación ONU Dom.-T-01-A-71-99 y Dom, -83-P04-P03</v>
          </cell>
          <cell r="B493">
            <v>0</v>
          </cell>
        </row>
        <row r="494">
          <cell r="A494" t="str">
            <v>Convenio ONAPLAN-BID-Atn-1862-Sf--Dr</v>
          </cell>
          <cell r="B494">
            <v>0</v>
          </cell>
        </row>
        <row r="495">
          <cell r="A495" t="str">
            <v>Donación Aid/Foresta</v>
          </cell>
          <cell r="B495">
            <v>0</v>
          </cell>
        </row>
        <row r="496">
          <cell r="A496" t="str">
            <v>Donación Gobierno Aleman-Gtz/Aid</v>
          </cell>
          <cell r="B496">
            <v>0</v>
          </cell>
        </row>
        <row r="497">
          <cell r="A497" t="str">
            <v>Donación Comunidad Económica Europea -CEE/IAD-Pryn</v>
          </cell>
          <cell r="B497">
            <v>6260000</v>
          </cell>
        </row>
        <row r="498">
          <cell r="A498" t="str">
            <v>Convenio de Donación Organización Internacional del Azúcar-OIA-</v>
          </cell>
          <cell r="B498">
            <v>0</v>
          </cell>
        </row>
        <row r="499">
          <cell r="A499" t="str">
            <v>Donación ONU UNICEF</v>
          </cell>
          <cell r="B499">
            <v>0</v>
          </cell>
        </row>
        <row r="500">
          <cell r="A500" t="str">
            <v>Fondo Noruego de Preinversión</v>
          </cell>
          <cell r="B500">
            <v>0</v>
          </cell>
        </row>
        <row r="501">
          <cell r="A501" t="str">
            <v>Aid-517-0126 Manejo de Recursos Naturales</v>
          </cell>
          <cell r="B501">
            <v>0</v>
          </cell>
        </row>
        <row r="502">
          <cell r="A502" t="str">
            <v>Aid-517-0144 Proyecto Mini-Hidro</v>
          </cell>
          <cell r="B502">
            <v>0</v>
          </cell>
        </row>
        <row r="503">
          <cell r="A503" t="str">
            <v>Aid-936-5807</v>
          </cell>
          <cell r="B503">
            <v>1140000</v>
          </cell>
        </row>
        <row r="504">
          <cell r="A504" t="str">
            <v xml:space="preserve"> Donación Aid-517-0171-Cbi</v>
          </cell>
          <cell r="B504">
            <v>0</v>
          </cell>
        </row>
        <row r="505">
          <cell r="A505" t="str">
            <v>CEE-Na-82-15</v>
          </cell>
          <cell r="B505">
            <v>0</v>
          </cell>
        </row>
        <row r="506">
          <cell r="A506" t="str">
            <v>Fao-PNUD-Dom-81-005-067</v>
          </cell>
          <cell r="B506">
            <v>0</v>
          </cell>
        </row>
        <row r="507">
          <cell r="A507" t="str">
            <v>PNUD-Dom-81-012</v>
          </cell>
          <cell r="B507">
            <v>0</v>
          </cell>
        </row>
        <row r="508">
          <cell r="A508" t="str">
            <v>PNUD-Cee</v>
          </cell>
          <cell r="B508">
            <v>0</v>
          </cell>
        </row>
        <row r="509">
          <cell r="A509" t="str">
            <v>Cee</v>
          </cell>
          <cell r="B509">
            <v>0</v>
          </cell>
        </row>
        <row r="510">
          <cell r="A510" t="str">
            <v>BID-Atn-225-Sf/Dr</v>
          </cell>
          <cell r="B510">
            <v>0</v>
          </cell>
        </row>
        <row r="511">
          <cell r="A511" t="str">
            <v>PNUD</v>
          </cell>
          <cell r="B511">
            <v>0</v>
          </cell>
        </row>
        <row r="512">
          <cell r="A512" t="str">
            <v>Donación UNICEF/Zw-10G-4</v>
          </cell>
          <cell r="B512">
            <v>0</v>
          </cell>
        </row>
        <row r="513">
          <cell r="A513" t="str">
            <v>Donación PNUD/91-011-S-01-14</v>
          </cell>
          <cell r="B513">
            <v>0</v>
          </cell>
        </row>
        <row r="514">
          <cell r="A514" t="str">
            <v>Donación Italia</v>
          </cell>
          <cell r="B514">
            <v>0</v>
          </cell>
        </row>
        <row r="515">
          <cell r="A515" t="str">
            <v>Donación CEE-958-84-Rd</v>
          </cell>
          <cell r="B515">
            <v>0</v>
          </cell>
        </row>
        <row r="516">
          <cell r="A516" t="str">
            <v>Zw-10-6-4Programa de Servicio Básicos Proyecto de Educación UNICEF</v>
          </cell>
          <cell r="B516">
            <v>0</v>
          </cell>
        </row>
        <row r="517">
          <cell r="A517" t="str">
            <v>Donación 517-0153 Asesoría-Manejo Sistema de Salud</v>
          </cell>
          <cell r="B517">
            <v>0</v>
          </cell>
        </row>
        <row r="518">
          <cell r="A518" t="str">
            <v xml:space="preserve">Donación Dhs-12 Ops-Oms </v>
          </cell>
          <cell r="B518">
            <v>0</v>
          </cell>
        </row>
        <row r="519">
          <cell r="A519" t="str">
            <v>Proyecto Educación Población Dom/87/P01 UNESCO</v>
          </cell>
          <cell r="B519">
            <v>0</v>
          </cell>
        </row>
        <row r="520">
          <cell r="A520" t="str">
            <v>Donación Dej-42950 Gts</v>
          </cell>
          <cell r="B520">
            <v>0</v>
          </cell>
        </row>
        <row r="521">
          <cell r="A521" t="str">
            <v>Na-80-36 CEE-Juancho Pedernales</v>
          </cell>
          <cell r="B521">
            <v>0</v>
          </cell>
        </row>
        <row r="522">
          <cell r="A522" t="str">
            <v>Donación Gobierno Chino Programa Pequeños Proyecto Hidroeléctricos</v>
          </cell>
          <cell r="B522">
            <v>0</v>
          </cell>
        </row>
        <row r="523">
          <cell r="A523" t="str">
            <v>Donación Estudio Proyecto Monción BID</v>
          </cell>
          <cell r="B523">
            <v>0</v>
          </cell>
        </row>
        <row r="524">
          <cell r="A524" t="str">
            <v>Préstamo Nopn83-2120-0 Fortalecimiento del Indrhi-Bmz/Gtz.</v>
          </cell>
          <cell r="B524">
            <v>0</v>
          </cell>
        </row>
        <row r="525">
          <cell r="A525" t="str">
            <v>Préstamo Dom/8/004 Optimización Recargo Hídricos Pnvd/Omm.</v>
          </cell>
          <cell r="B525">
            <v>0</v>
          </cell>
        </row>
        <row r="526">
          <cell r="A526" t="str">
            <v>Préstamo Dom/8/002 Isótopos en Hidrol. OIEA</v>
          </cell>
          <cell r="B526">
            <v>0</v>
          </cell>
        </row>
        <row r="527">
          <cell r="A527" t="str">
            <v>Préstamo Dom/8/003 Hidrol. Aguas Sub-Terraneas OIEA</v>
          </cell>
          <cell r="B527">
            <v>0</v>
          </cell>
        </row>
        <row r="528">
          <cell r="A528" t="str">
            <v>Donación ONU/PNUD Dom-85-E01 DesHidroe. Río Ocoa</v>
          </cell>
          <cell r="B528">
            <v>0</v>
          </cell>
        </row>
        <row r="529">
          <cell r="A529" t="str">
            <v>P-1438-100 Hidroeléctricalos Anones-Sueco</v>
          </cell>
          <cell r="B529">
            <v>0</v>
          </cell>
        </row>
        <row r="530">
          <cell r="A530" t="str">
            <v>Donación 4-3-86 Palomino-Sueco</v>
          </cell>
          <cell r="B530">
            <v>0</v>
          </cell>
        </row>
        <row r="531">
          <cell r="A531" t="str">
            <v>Construcción de Hoteles Nacionales, S. A.</v>
          </cell>
          <cell r="B531">
            <v>0</v>
          </cell>
        </row>
        <row r="532">
          <cell r="A532" t="str">
            <v>Rosario Dominicana, S. A.</v>
          </cell>
          <cell r="B532">
            <v>0</v>
          </cell>
        </row>
        <row r="533">
          <cell r="A533" t="str">
            <v/>
          </cell>
          <cell r="B533">
            <v>0</v>
          </cell>
        </row>
        <row r="534">
          <cell r="A534" t="str">
            <v>Transferencias Extraordinarias</v>
          </cell>
          <cell r="B534">
            <v>0</v>
          </cell>
        </row>
        <row r="535">
          <cell r="A535" t="str">
            <v>Transferencia del CORDE</v>
          </cell>
          <cell r="B535">
            <v>0</v>
          </cell>
        </row>
        <row r="536">
          <cell r="A536" t="str">
            <v>Transferencia de INESPRE</v>
          </cell>
          <cell r="B536">
            <v>0</v>
          </cell>
        </row>
        <row r="537">
          <cell r="A537" t="str">
            <v>Transferencia de la CFI</v>
          </cell>
          <cell r="B537">
            <v>0</v>
          </cell>
        </row>
        <row r="538">
          <cell r="A538" t="str">
            <v>Transferencia del Banco de Reservas</v>
          </cell>
          <cell r="B538">
            <v>0</v>
          </cell>
        </row>
        <row r="539">
          <cell r="A539" t="str">
            <v>Transferencia del CEA</v>
          </cell>
          <cell r="B539">
            <v>0</v>
          </cell>
        </row>
        <row r="540">
          <cell r="A540" t="str">
            <v>Transferencia del Banco Central</v>
          </cell>
          <cell r="B540">
            <v>0</v>
          </cell>
        </row>
        <row r="541">
          <cell r="A541" t="str">
            <v>Transferencia de la Corporación de Hatillo</v>
          </cell>
          <cell r="B541">
            <v>0</v>
          </cell>
        </row>
        <row r="542">
          <cell r="A542" t="str">
            <v>Transferencia del IAD</v>
          </cell>
          <cell r="B542">
            <v>0</v>
          </cell>
        </row>
        <row r="543">
          <cell r="A543" t="str">
            <v>Transferencia del INAZUCAR</v>
          </cell>
          <cell r="B543">
            <v>0</v>
          </cell>
        </row>
        <row r="544">
          <cell r="A544" t="str">
            <v>Transferencia del CEA</v>
          </cell>
          <cell r="B544">
            <v>0</v>
          </cell>
        </row>
        <row r="545">
          <cell r="A545" t="str">
            <v>Transferencia del Banco Nacional de la Vivienda</v>
          </cell>
          <cell r="B545">
            <v>0</v>
          </cell>
        </row>
        <row r="546">
          <cell r="A546" t="str">
            <v>Transferencia de la Superintendencia de Bancos</v>
          </cell>
          <cell r="B546">
            <v>0</v>
          </cell>
        </row>
        <row r="547">
          <cell r="A547" t="str">
            <v>Transferencia de la Superintendencia de Seguros</v>
          </cell>
          <cell r="B547">
            <v>0</v>
          </cell>
        </row>
        <row r="548">
          <cell r="A548" t="str">
            <v>Transferencia de la Fábrica Dominicana de Cemento</v>
          </cell>
          <cell r="B548">
            <v>0</v>
          </cell>
        </row>
        <row r="549">
          <cell r="A549" t="str">
            <v>Aportes Extraordinarios de Institciones Pública</v>
          </cell>
          <cell r="B549">
            <v>0</v>
          </cell>
        </row>
        <row r="550">
          <cell r="A550" t="str">
            <v>Transferencia de la CDE (Bonos de Amortización de la Deuda Combustible)</v>
          </cell>
          <cell r="B550">
            <v>0</v>
          </cell>
        </row>
        <row r="551">
          <cell r="A551" t="str">
            <v>Transferencia de la Universidad del Este</v>
          </cell>
          <cell r="B551">
            <v>0</v>
          </cell>
        </row>
        <row r="552">
          <cell r="A552" t="str">
            <v/>
          </cell>
          <cell r="B552">
            <v>0</v>
          </cell>
        </row>
        <row r="553">
          <cell r="A553" t="str">
            <v>Otros Recursos Internos</v>
          </cell>
          <cell r="B553">
            <v>0</v>
          </cell>
        </row>
        <row r="554">
          <cell r="A554" t="str">
            <v>Ahorro de la Dirección General Servicios Tecnológicos</v>
          </cell>
          <cell r="B554">
            <v>0</v>
          </cell>
        </row>
        <row r="555">
          <cell r="A555" t="str">
            <v>Amortización e Interés Préstamo No. 517-L-008</v>
          </cell>
          <cell r="B555">
            <v>0</v>
          </cell>
        </row>
        <row r="556">
          <cell r="A556" t="str">
            <v>Amortización e Intereses Préstamo No. 517-L-018</v>
          </cell>
          <cell r="B556">
            <v>0</v>
          </cell>
        </row>
        <row r="557">
          <cell r="A557" t="str">
            <v>Intereses Préstamo No. 517-K-011</v>
          </cell>
          <cell r="B557">
            <v>0</v>
          </cell>
        </row>
        <row r="558">
          <cell r="A558" t="str">
            <v>Intereses Préstamo No. 517-L-018</v>
          </cell>
          <cell r="B558">
            <v>0</v>
          </cell>
        </row>
        <row r="559">
          <cell r="A559" t="str">
            <v>Venta de Condecoraciones</v>
          </cell>
          <cell r="B559">
            <v>0</v>
          </cell>
        </row>
        <row r="560">
          <cell r="A560" t="str">
            <v>Devolución, Intereses Deuda Externa</v>
          </cell>
          <cell r="B560">
            <v>0</v>
          </cell>
        </row>
        <row r="561">
          <cell r="A561" t="str">
            <v>Misceláneos</v>
          </cell>
          <cell r="B561">
            <v>0</v>
          </cell>
        </row>
        <row r="562">
          <cell r="A562" t="str">
            <v>Amortización e Intereses</v>
          </cell>
          <cell r="B562">
            <v>0</v>
          </cell>
        </row>
        <row r="563">
          <cell r="A563" t="str">
            <v>Bonos Redimidos e Intereses sobre Bonos Propiedad del Estado</v>
          </cell>
          <cell r="B563">
            <v>0</v>
          </cell>
        </row>
        <row r="564">
          <cell r="A564" t="str">
            <v>Intereses sobre Préstamo de la Aid No. 517-L-026</v>
          </cell>
          <cell r="B564">
            <v>0</v>
          </cell>
        </row>
        <row r="565">
          <cell r="A565" t="str">
            <v>Remanentes de Aportes del Estado, para Programa Desayuno Escolar y Materno Infantil</v>
          </cell>
          <cell r="B565">
            <v>0</v>
          </cell>
        </row>
        <row r="566">
          <cell r="A566" t="str">
            <v>Intereses Devengados por Suma Depositada en Banco de Reservas por la Corporación de la Presa de Sabana Yegua</v>
          </cell>
          <cell r="B566">
            <v>0</v>
          </cell>
        </row>
        <row r="567">
          <cell r="A567" t="str">
            <v>2% sobre Préstamo Realizados a Oficiales de las Fuerzas Armadas</v>
          </cell>
          <cell r="B567">
            <v>0</v>
          </cell>
        </row>
        <row r="568">
          <cell r="A568" t="str">
            <v>Ahorro en Gastos Administrativos Corporación de Valdesia</v>
          </cell>
          <cell r="B568">
            <v>0</v>
          </cell>
        </row>
        <row r="569">
          <cell r="A569" t="str">
            <v>Confiscación de Pólizas de Seguros</v>
          </cell>
          <cell r="B569">
            <v>0</v>
          </cell>
        </row>
        <row r="570">
          <cell r="A570" t="str">
            <v>Reembolsos</v>
          </cell>
          <cell r="B570">
            <v>0</v>
          </cell>
        </row>
        <row r="571">
          <cell r="A571" t="str">
            <v>Intereses sobre Bonos Tesorería Nacional, para Reforma Agraría, Serie 1987</v>
          </cell>
          <cell r="B571">
            <v>0</v>
          </cell>
        </row>
        <row r="572">
          <cell r="A572" t="str">
            <v/>
          </cell>
          <cell r="B572">
            <v>0</v>
          </cell>
        </row>
        <row r="573">
          <cell r="A573" t="str">
            <v/>
          </cell>
          <cell r="B573">
            <v>0</v>
          </cell>
        </row>
        <row r="574">
          <cell r="A574" t="str">
            <v/>
          </cell>
          <cell r="B574">
            <v>0</v>
          </cell>
        </row>
        <row r="575">
          <cell r="A575" t="str">
            <v xml:space="preserve">Total Ingresos Fiscales </v>
          </cell>
          <cell r="B575">
            <v>2249432344</v>
          </cell>
        </row>
        <row r="576">
          <cell r="A576" t="str">
            <v>Fuente: Presupuesto de Ingresos y Ley de Gastos Públicos para el año 1987 (Ley No. 70-86-29)</v>
          </cell>
        </row>
      </sheetData>
      <sheetData sheetId="58" refreshError="1">
        <row r="15">
          <cell r="A15" t="str">
            <v>Impuesto sobre la Renta</v>
          </cell>
          <cell r="B15">
            <v>429863000</v>
          </cell>
        </row>
        <row r="16">
          <cell r="A16" t="str">
            <v>Impuesto Adicional sobre la Renta Global Imponible</v>
          </cell>
          <cell r="B16">
            <v>20842000</v>
          </cell>
        </row>
        <row r="17">
          <cell r="A17" t="str">
            <v>Impuesto Adicional sobre el Impuesto sobre la Renta</v>
          </cell>
          <cell r="B17">
            <v>11966000</v>
          </cell>
        </row>
        <row r="18">
          <cell r="A18" t="str">
            <v>Impuesto sobre las Ganancias de Capital (Plusvalía)</v>
          </cell>
          <cell r="B18">
            <v>0</v>
          </cell>
        </row>
        <row r="19">
          <cell r="A19" t="str">
            <v>Impuesto sobre Premios Mayores de la Lotería Nacional</v>
          </cell>
          <cell r="B19">
            <v>1592000</v>
          </cell>
        </row>
        <row r="20">
          <cell r="A20" t="str">
            <v>Impuesto sobre Honorarios Médicos en Hospitales del Estado</v>
          </cell>
          <cell r="B20">
            <v>4000</v>
          </cell>
        </row>
        <row r="21">
          <cell r="A21" t="str">
            <v>Impuesto sobre los Derechos Percibidos por los Oficiales del Estado Civil</v>
          </cell>
          <cell r="B21">
            <v>26000</v>
          </cell>
        </row>
        <row r="22">
          <cell r="A22" t="str">
            <v xml:space="preserve">Impuesto sobre las Apuestas Ganadas en el Hipódromo, 10% </v>
          </cell>
          <cell r="B22">
            <v>1594000</v>
          </cell>
        </row>
        <row r="23">
          <cell r="A23" t="str">
            <v>Impuesto sobre los Beneficios (Utilidades) de los Casinos de Juegos</v>
          </cell>
          <cell r="B23">
            <v>5427000</v>
          </cell>
        </row>
        <row r="24">
          <cell r="A24" t="str">
            <v>Aportes de los Servidores Públicos (Descuentos en Nóminas) para Servicios Sociales</v>
          </cell>
          <cell r="B24">
            <v>17918000</v>
          </cell>
        </row>
        <row r="25">
          <cell r="A25" t="str">
            <v>Impuestos 10% sobre Apuestas en el Canódromo</v>
          </cell>
          <cell r="B25">
            <v>609000</v>
          </cell>
        </row>
        <row r="26">
          <cell r="A26" t="str">
            <v/>
          </cell>
          <cell r="B26">
            <v>0</v>
          </cell>
        </row>
        <row r="27">
          <cell r="A27" t="str">
            <v xml:space="preserve">Impuestos sobre el Patrimonio </v>
          </cell>
          <cell r="B27">
            <v>50422000</v>
          </cell>
        </row>
        <row r="28">
          <cell r="A28" t="str">
            <v/>
          </cell>
          <cell r="B28">
            <v>0</v>
          </cell>
        </row>
        <row r="29">
          <cell r="A29" t="str">
            <v>Impuestos sobre la Tenencia del Patrimonio</v>
          </cell>
          <cell r="B29">
            <v>27099000</v>
          </cell>
        </row>
        <row r="30">
          <cell r="A30" t="str">
            <v>Impuesto sobre la Inscripción en el Registro de Tierras</v>
          </cell>
          <cell r="B30">
            <v>38000</v>
          </cell>
        </row>
        <row r="31">
          <cell r="A31" t="str">
            <v>Impuesto Adicional sobre la Inscripción en el Registro de Tierras</v>
          </cell>
          <cell r="B31">
            <v>309000</v>
          </cell>
        </row>
        <row r="32">
          <cell r="A32" t="str">
            <v>Impuesto sobre Vehículos (Placas)</v>
          </cell>
          <cell r="B32">
            <v>25809000</v>
          </cell>
        </row>
        <row r="33">
          <cell r="A33" t="str">
            <v>Impuesto Adicional sobre Placas Públicas</v>
          </cell>
          <cell r="B33">
            <v>45000</v>
          </cell>
        </row>
        <row r="34">
          <cell r="A34" t="str">
            <v>Impuesto sobre la Inscripción y Duplicado de Matrícula Vehículo de Motor</v>
          </cell>
          <cell r="B34">
            <v>898000</v>
          </cell>
        </row>
        <row r="35">
          <cell r="A35" t="str">
            <v>Impuesto sobre la Propiedad Inmobiliaria</v>
          </cell>
          <cell r="B35">
            <v>0</v>
          </cell>
        </row>
        <row r="36">
          <cell r="A36" t="str">
            <v>Impuesto Adicional Automóviles</v>
          </cell>
          <cell r="B36">
            <v>0</v>
          </cell>
        </row>
        <row r="37">
          <cell r="A37" t="str">
            <v/>
          </cell>
          <cell r="B37">
            <v>0</v>
          </cell>
        </row>
        <row r="38">
          <cell r="A38" t="str">
            <v>Impuesto sobre las Transferencias Patrimoniales</v>
          </cell>
          <cell r="B38">
            <v>23323000</v>
          </cell>
        </row>
        <row r="39">
          <cell r="A39" t="str">
            <v>Impuesto sobre la Constitución de Compañías por Acciones y en Comanditas por Acciones</v>
          </cell>
          <cell r="B39">
            <v>1889000</v>
          </cell>
        </row>
        <row r="40">
          <cell r="A40" t="str">
            <v>Impuesto sobre Operaciones Inmobiliarias</v>
          </cell>
          <cell r="B40">
            <v>5641000</v>
          </cell>
        </row>
        <row r="41">
          <cell r="A41" t="str">
            <v>Impuesto Adicional sobre Operaciones Inmobiliarias</v>
          </cell>
          <cell r="B41">
            <v>3268000</v>
          </cell>
        </row>
        <row r="42">
          <cell r="A42" t="str">
            <v>Impuesto sobre Sucesiones y Donaciones</v>
          </cell>
          <cell r="B42">
            <v>4928000</v>
          </cell>
        </row>
        <row r="43">
          <cell r="A43" t="str">
            <v>Contribución 2% sobre Actos Traslativos de la Propiedad Mobiliaria</v>
          </cell>
          <cell r="B43">
            <v>6897000</v>
          </cell>
        </row>
        <row r="44">
          <cell r="A44" t="str">
            <v>Impuesto sobre Traspaso de Vehículos de Motor</v>
          </cell>
          <cell r="B44">
            <v>700000</v>
          </cell>
        </row>
        <row r="45">
          <cell r="A45" t="str">
            <v>Impuesto sobre las Ganancias de Capital</v>
          </cell>
          <cell r="B45">
            <v>0</v>
          </cell>
        </row>
        <row r="46">
          <cell r="A46" t="str">
            <v/>
          </cell>
          <cell r="B46">
            <v>0</v>
          </cell>
        </row>
        <row r="47">
          <cell r="A47" t="str">
            <v>Impuestos Internos sobre Mercancías y Servicios</v>
          </cell>
          <cell r="B47">
            <v>682056830</v>
          </cell>
        </row>
        <row r="48">
          <cell r="A48" t="str">
            <v/>
          </cell>
          <cell r="B48">
            <v>0</v>
          </cell>
        </row>
        <row r="49">
          <cell r="A49" t="str">
            <v>Impuestos Internos Especiales sobre las Mercancías</v>
          </cell>
          <cell r="B49">
            <v>548423230</v>
          </cell>
        </row>
        <row r="50">
          <cell r="A50" t="str">
            <v/>
          </cell>
          <cell r="B50">
            <v>0</v>
          </cell>
        </row>
        <row r="51">
          <cell r="A51" t="str">
            <v>Impuestos sobre Vegetales</v>
          </cell>
          <cell r="B51">
            <v>416000</v>
          </cell>
        </row>
        <row r="52">
          <cell r="A52" t="str">
            <v>Impuestos sobre las Ventas de Maderas Aserradas</v>
          </cell>
          <cell r="B52">
            <v>377000</v>
          </cell>
        </row>
        <row r="53">
          <cell r="A53" t="str">
            <v>Impuestos sobre la Madera Beneficiada</v>
          </cell>
          <cell r="B53">
            <v>39000</v>
          </cell>
        </row>
        <row r="54">
          <cell r="A54" t="str">
            <v/>
          </cell>
          <cell r="B54">
            <v>0</v>
          </cell>
        </row>
        <row r="55">
          <cell r="A55" t="str">
            <v>Impuestos sobre el Tabaco Manufacturado</v>
          </cell>
          <cell r="B55">
            <v>74801000</v>
          </cell>
        </row>
        <row r="56">
          <cell r="A56" t="str">
            <v>Impuesto sobre Cigarrillos</v>
          </cell>
          <cell r="B56">
            <v>64494000</v>
          </cell>
        </row>
        <row r="57">
          <cell r="A57" t="str">
            <v>Impuestos Adicionales sobre Cigarrillos</v>
          </cell>
          <cell r="B57">
            <v>10307000</v>
          </cell>
        </row>
        <row r="58">
          <cell r="A58" t="str">
            <v>Impuesto Adicional sobre Cigarrillos Ley 137-87</v>
          </cell>
          <cell r="B58">
            <v>0</v>
          </cell>
        </row>
        <row r="59">
          <cell r="A59" t="str">
            <v>Impuesto Adicional sobre Cigarrillos Ley 137-88</v>
          </cell>
          <cell r="B59">
            <v>0</v>
          </cell>
        </row>
        <row r="60">
          <cell r="A60" t="str">
            <v/>
          </cell>
          <cell r="B60">
            <v>0</v>
          </cell>
        </row>
        <row r="61">
          <cell r="A61" t="str">
            <v>Impuestos sobre las Bebidas Alcohólicas</v>
          </cell>
          <cell r="B61">
            <v>173957230</v>
          </cell>
        </row>
        <row r="62">
          <cell r="A62" t="str">
            <v>Impuestos sobre la Venta al por Mayor de Bebidas Alcohólicas Nacionales</v>
          </cell>
          <cell r="B62">
            <v>41007000</v>
          </cell>
        </row>
        <row r="63">
          <cell r="A63" t="str">
            <v>Impuesto Adicional sobre Ron, Whisky y Ginebra</v>
          </cell>
          <cell r="B63">
            <v>16313000</v>
          </cell>
        </row>
        <row r="64">
          <cell r="A64" t="str">
            <v>Impuesto Especial a las Bebidas Alcohólicas</v>
          </cell>
          <cell r="B64">
            <v>6230000</v>
          </cell>
        </row>
        <row r="65">
          <cell r="A65" t="str">
            <v>Impuesto sobre las Cervezas</v>
          </cell>
          <cell r="B65">
            <v>46848000</v>
          </cell>
        </row>
        <row r="66">
          <cell r="A66" t="str">
            <v>Impuesto Adicional sobre las Cervezas</v>
          </cell>
          <cell r="B66">
            <v>23235000</v>
          </cell>
        </row>
        <row r="67">
          <cell r="A67" t="str">
            <v>Impuesto sobre Alcohol para Envejecimiento de Licores</v>
          </cell>
          <cell r="B67">
            <v>22971000</v>
          </cell>
        </row>
        <row r="68">
          <cell r="A68" t="str">
            <v>Impuesto sobre Ron Ginebra y Licores Dulces</v>
          </cell>
          <cell r="B68">
            <v>2674000</v>
          </cell>
        </row>
        <row r="69">
          <cell r="A69" t="str">
            <v>Impuesto sobre Vinos</v>
          </cell>
          <cell r="B69">
            <v>26230</v>
          </cell>
        </row>
        <row r="70">
          <cell r="A70" t="str">
            <v>Impuesto Adicional sobre Vinos y Licores Dulces</v>
          </cell>
          <cell r="B70">
            <v>30000</v>
          </cell>
        </row>
        <row r="71">
          <cell r="A71" t="str">
            <v>8% Sobre Valor de Venta al por Mayor de la Producción de Alcohol de 95 Grados</v>
          </cell>
          <cell r="B71">
            <v>3490000</v>
          </cell>
        </row>
        <row r="72">
          <cell r="A72" t="str">
            <v>Mercancías de Producción 7%</v>
          </cell>
          <cell r="B72">
            <v>0</v>
          </cell>
        </row>
        <row r="73">
          <cell r="A73" t="str">
            <v xml:space="preserve">Impuesto Adicional sobre Ron, Whisky y Ginebra </v>
          </cell>
          <cell r="B73">
            <v>3332000</v>
          </cell>
        </row>
        <row r="74">
          <cell r="A74" t="str">
            <v xml:space="preserve">Impuesto Adicional sobre Cervezas </v>
          </cell>
          <cell r="B74">
            <v>7801000</v>
          </cell>
        </row>
        <row r="75">
          <cell r="A75" t="str">
            <v>Impuesto Adicional sobre Cervezas Ley 39 Año 1988</v>
          </cell>
          <cell r="B75">
            <v>0</v>
          </cell>
        </row>
        <row r="76">
          <cell r="A76" t="str">
            <v>Impuesto Adicional sobre Cervezas Ley 39 Año 1989</v>
          </cell>
          <cell r="B76">
            <v>0</v>
          </cell>
        </row>
        <row r="77">
          <cell r="A77" t="str">
            <v/>
          </cell>
          <cell r="B77">
            <v>0</v>
          </cell>
        </row>
        <row r="78">
          <cell r="A78" t="str">
            <v>Impuestos sobre las Bebidas No Alcohólicas</v>
          </cell>
          <cell r="B78">
            <v>1599000</v>
          </cell>
        </row>
        <row r="79">
          <cell r="A79" t="str">
            <v>Impuesto sobre Bebidas Gaseosas</v>
          </cell>
          <cell r="B79">
            <v>1599000</v>
          </cell>
        </row>
        <row r="80">
          <cell r="A80" t="str">
            <v/>
          </cell>
          <cell r="B80">
            <v>0</v>
          </cell>
        </row>
        <row r="81">
          <cell r="A81" t="str">
            <v>Impuestos sobre Otros Bienes de Consumo</v>
          </cell>
          <cell r="B81">
            <v>136336000</v>
          </cell>
        </row>
        <row r="82">
          <cell r="A82" t="str">
            <v>Impuestos sobre los Fósforos</v>
          </cell>
          <cell r="B82">
            <v>1373000</v>
          </cell>
        </row>
        <row r="83">
          <cell r="A83" t="str">
            <v>Impuesto Estampilla Fósforos</v>
          </cell>
          <cell r="B83">
            <v>229000</v>
          </cell>
        </row>
        <row r="84">
          <cell r="A84" t="str">
            <v>Diferencial Azúcar Consumo Interno</v>
          </cell>
          <cell r="B84">
            <v>0</v>
          </cell>
        </row>
        <row r="85">
          <cell r="A85" t="str">
            <v>Impuesto Adicional Gasolina</v>
          </cell>
          <cell r="B85">
            <v>0</v>
          </cell>
        </row>
        <row r="86">
          <cell r="A86" t="str">
            <v>RD$ 0.01 sobre Cada Galón de Gasolina</v>
          </cell>
          <cell r="B86">
            <v>0</v>
          </cell>
        </row>
        <row r="87">
          <cell r="A87" t="str">
            <v>Diferencial Petróleo (Decreto 2600)</v>
          </cell>
          <cell r="B87">
            <v>0</v>
          </cell>
        </row>
        <row r="88">
          <cell r="A88" t="str">
            <v>Diferencial Petróleo (Decreto 3221)</v>
          </cell>
          <cell r="B88">
            <v>0</v>
          </cell>
        </row>
        <row r="89">
          <cell r="A89" t="str">
            <v>Retención Diferencial Gravamen sobre Combustibles</v>
          </cell>
          <cell r="B89">
            <v>0</v>
          </cell>
        </row>
        <row r="90">
          <cell r="A90" t="str">
            <v xml:space="preserve">Diferencial Petróleo </v>
          </cell>
          <cell r="B90">
            <v>134255000</v>
          </cell>
        </row>
        <row r="91">
          <cell r="A91" t="str">
            <v>Diferencial Gasolina</v>
          </cell>
          <cell r="B91">
            <v>0</v>
          </cell>
        </row>
        <row r="92">
          <cell r="A92" t="str">
            <v xml:space="preserve">Diferencial sobre Fuel Oil </v>
          </cell>
          <cell r="B92">
            <v>0</v>
          </cell>
        </row>
        <row r="93">
          <cell r="A93" t="str">
            <v>Diferencial Gas Propano</v>
          </cell>
          <cell r="B93">
            <v>0</v>
          </cell>
        </row>
        <row r="94">
          <cell r="A94" t="str">
            <v>Diferencial Avtur</v>
          </cell>
          <cell r="B94">
            <v>348000</v>
          </cell>
        </row>
        <row r="95">
          <cell r="A95" t="str">
            <v>Diferencial de Aceite Crudo Desgomado</v>
          </cell>
          <cell r="B95">
            <v>131000</v>
          </cell>
        </row>
        <row r="96">
          <cell r="A96" t="str">
            <v/>
          </cell>
          <cell r="B96">
            <v>0</v>
          </cell>
        </row>
        <row r="97">
          <cell r="A97" t="str">
            <v>Impuestos sobre Combustibles y Lubricantes</v>
          </cell>
          <cell r="B97">
            <v>0</v>
          </cell>
        </row>
        <row r="98">
          <cell r="A98" t="str">
            <v>Impuesto sobre el Consumo de Petróleo y sus Derivados</v>
          </cell>
          <cell r="B98">
            <v>0</v>
          </cell>
        </row>
        <row r="99">
          <cell r="A99" t="str">
            <v/>
          </cell>
          <cell r="B99">
            <v>0</v>
          </cell>
        </row>
        <row r="100">
          <cell r="A100" t="str">
            <v>Impuestos sobre Otros Bienes de Producción o de Uso Alternativo</v>
          </cell>
          <cell r="B100">
            <v>1314000</v>
          </cell>
        </row>
        <row r="101">
          <cell r="A101" t="str">
            <v>Impuesto sobre Consumo de Alcoholes para Industrialización</v>
          </cell>
          <cell r="B101">
            <v>877000</v>
          </cell>
        </row>
        <row r="102">
          <cell r="A102" t="str">
            <v>Impuestos a los Alcoholes y Bay Rum</v>
          </cell>
          <cell r="B102">
            <v>437000</v>
          </cell>
        </row>
        <row r="103">
          <cell r="A103" t="str">
            <v/>
          </cell>
          <cell r="B103">
            <v>0</v>
          </cell>
        </row>
        <row r="104">
          <cell r="A104" t="str">
            <v>Impuestos a las Transferencias de Bienes Industrializados</v>
          </cell>
          <cell r="B104">
            <v>160000000</v>
          </cell>
        </row>
        <row r="105">
          <cell r="A105" t="str">
            <v xml:space="preserve">Impuestos a las Transferencias de Bienes Industrializados </v>
          </cell>
          <cell r="B105">
            <v>160000000</v>
          </cell>
        </row>
        <row r="106">
          <cell r="A106" t="str">
            <v/>
          </cell>
          <cell r="B106">
            <v>0</v>
          </cell>
        </row>
        <row r="107">
          <cell r="A107" t="str">
            <v>Impuestos Internos Especiales sobre los Servicios</v>
          </cell>
          <cell r="B107">
            <v>133633600</v>
          </cell>
        </row>
        <row r="108">
          <cell r="A108" t="str">
            <v/>
          </cell>
          <cell r="B108">
            <v>0</v>
          </cell>
        </row>
        <row r="109">
          <cell r="A109" t="str">
            <v>Impuestos sobre Transportes</v>
          </cell>
          <cell r="B109">
            <v>57877000</v>
          </cell>
        </row>
        <row r="110">
          <cell r="A110" t="str">
            <v>Impuestos sobre la Venta de Pasajes al Exterior</v>
          </cell>
          <cell r="B110">
            <v>32648000</v>
          </cell>
        </row>
        <row r="111">
          <cell r="A111" t="str">
            <v/>
          </cell>
          <cell r="B111">
            <v>0</v>
          </cell>
        </row>
        <row r="112">
          <cell r="A112" t="str">
            <v>Impuesto Adicional sobre la Venta de Pasajes al Exterior</v>
          </cell>
          <cell r="B112">
            <v>297000</v>
          </cell>
        </row>
        <row r="113">
          <cell r="A113" t="str">
            <v>Impuesto Adicional sobre Pasajes Aéreos y Marítimos al Exterior</v>
          </cell>
          <cell r="B113">
            <v>295000</v>
          </cell>
        </row>
        <row r="114">
          <cell r="A114" t="str">
            <v>40% sobre el Impuesto a Salida de Pasajeros al Exterior (Decreto 791)</v>
          </cell>
          <cell r="B114">
            <v>15677000</v>
          </cell>
        </row>
        <row r="115">
          <cell r="A115" t="str">
            <v>Venta de Servicios Comisión Aeroportuaria</v>
          </cell>
          <cell r="B115">
            <v>8260000</v>
          </cell>
        </row>
        <row r="116">
          <cell r="A116" t="str">
            <v>Impuesto a Salida de Pasajeros al Exterior Regulación Fronteriza</v>
          </cell>
          <cell r="B116">
            <v>700000</v>
          </cell>
        </row>
        <row r="117">
          <cell r="A117" t="str">
            <v/>
          </cell>
          <cell r="B117">
            <v>0</v>
          </cell>
        </row>
        <row r="118">
          <cell r="A118" t="str">
            <v>Impuestos sobre las Comunicaciones</v>
          </cell>
          <cell r="B118">
            <v>55934600</v>
          </cell>
        </row>
        <row r="119">
          <cell r="A119" t="str">
            <v>Impuesto sobre las Recaudaciones de la Compañía de Teléfonos</v>
          </cell>
          <cell r="B119">
            <v>31246000</v>
          </cell>
        </row>
        <row r="120">
          <cell r="A120" t="str">
            <v>Impuestos a las Llamadas a Larga Distancia</v>
          </cell>
          <cell r="B120">
            <v>87000</v>
          </cell>
        </row>
        <row r="121">
          <cell r="A121" t="str">
            <v>Impuesto Adicional a las Llamadas a Larga Distancia</v>
          </cell>
          <cell r="B121">
            <v>22033000</v>
          </cell>
        </row>
        <row r="122">
          <cell r="A122" t="str">
            <v>Impuesto sobre Mensajes Escritos al Exterior</v>
          </cell>
          <cell r="B122">
            <v>1178000</v>
          </cell>
        </row>
        <row r="123">
          <cell r="A123" t="str">
            <v>Impuesto a las Estaciones Radioeléctricas</v>
          </cell>
          <cell r="B123">
            <v>510000</v>
          </cell>
        </row>
        <row r="124">
          <cell r="A124" t="str">
            <v>Sellos Semipostales para Hospital Antituberculoso</v>
          </cell>
          <cell r="B124">
            <v>8000</v>
          </cell>
        </row>
        <row r="125">
          <cell r="A125" t="str">
            <v>Sellos Semipostales para Protección de la Infancia</v>
          </cell>
          <cell r="B125">
            <v>1000</v>
          </cell>
        </row>
        <row r="126">
          <cell r="A126" t="str">
            <v>Sellos Semipostales para Liga Dominicana Contra el Cáncer</v>
          </cell>
          <cell r="B126">
            <v>600</v>
          </cell>
        </row>
        <row r="127">
          <cell r="A127" t="str">
            <v>Sellos Semipostales para la Escuela Postal y Telegráfica</v>
          </cell>
          <cell r="B127">
            <v>93000</v>
          </cell>
        </row>
        <row r="128">
          <cell r="A128" t="str">
            <v>Sellos Semipostales para Rehabilitación de Inválidos</v>
          </cell>
          <cell r="B128">
            <v>7000</v>
          </cell>
        </row>
        <row r="129">
          <cell r="A129" t="str">
            <v>Sellos Patronato Lucha Contra la Diabetes</v>
          </cell>
          <cell r="B129">
            <v>0</v>
          </cell>
        </row>
        <row r="130">
          <cell r="A130" t="str">
            <v>Sellos Semipostales para la Cruz Roja Dominicana</v>
          </cell>
          <cell r="B130">
            <v>7000</v>
          </cell>
        </row>
        <row r="131">
          <cell r="A131" t="str">
            <v xml:space="preserve">Sellos Especiales sobre Sentencia de Divorcio </v>
          </cell>
          <cell r="B131">
            <v>19000</v>
          </cell>
        </row>
        <row r="132">
          <cell r="A132" t="str">
            <v xml:space="preserve">Ventas de Sellos Colegio de Abogados </v>
          </cell>
          <cell r="B132">
            <v>745000</v>
          </cell>
        </row>
        <row r="133">
          <cell r="A133" t="str">
            <v>Impuestos sobre Prestaciones de los Servicios Telefónicos</v>
          </cell>
          <cell r="B133">
            <v>0</v>
          </cell>
        </row>
        <row r="134">
          <cell r="A134" t="str">
            <v>Sellos Semipostales para XII Juegos Deportivos</v>
          </cell>
          <cell r="B134">
            <v>0</v>
          </cell>
        </row>
        <row r="135">
          <cell r="A135" t="str">
            <v/>
          </cell>
          <cell r="B135">
            <v>0</v>
          </cell>
        </row>
        <row r="136">
          <cell r="A136" t="str">
            <v>Impuestos sobre Otros Servicios</v>
          </cell>
          <cell r="B136">
            <v>19822000</v>
          </cell>
        </row>
        <row r="137">
          <cell r="A137" t="str">
            <v>Impuestos sobre Ventas de Boletos en Espectáculos Públicos</v>
          </cell>
          <cell r="B137">
            <v>1608000</v>
          </cell>
        </row>
        <row r="138">
          <cell r="A138" t="str">
            <v/>
          </cell>
          <cell r="B138">
            <v>0</v>
          </cell>
        </row>
        <row r="139">
          <cell r="A139" t="str">
            <v>Impuestos sobre Ventas de Boletos en Espectáculos Deportivos</v>
          </cell>
          <cell r="B139">
            <v>32000</v>
          </cell>
        </row>
        <row r="140">
          <cell r="A140" t="str">
            <v>Impuestos sobre el Valor de las Habitaciones de Hoteles</v>
          </cell>
          <cell r="B140">
            <v>5586000</v>
          </cell>
        </row>
        <row r="141">
          <cell r="A141" t="str">
            <v>Impuestos sobre el 27% de las Recaudaciones de la Comisión Hípica Nacional</v>
          </cell>
          <cell r="B141">
            <v>436000</v>
          </cell>
        </row>
        <row r="142">
          <cell r="A142" t="str">
            <v>Impuestos sobre el Total de las Apuestas en el Hipódromo</v>
          </cell>
          <cell r="B142">
            <v>863000</v>
          </cell>
        </row>
        <row r="143">
          <cell r="A143" t="str">
            <v>Adicional al Impuesto sobre el Total de las Apuestas en el Hipódromo</v>
          </cell>
          <cell r="B143">
            <v>435000</v>
          </cell>
        </row>
        <row r="144">
          <cell r="A144" t="str">
            <v>Impuestos sobre Premios de Pólizas de las Compañías de Seguros</v>
          </cell>
          <cell r="B144">
            <v>10826000</v>
          </cell>
        </row>
        <row r="145">
          <cell r="A145" t="str">
            <v>Impuestos a las Primas sobre Constitución de Fianzas y Consignación de Valores</v>
          </cell>
          <cell r="B145">
            <v>7000</v>
          </cell>
        </row>
        <row r="146">
          <cell r="A146" t="str">
            <v>Impuesto para Negociación en el Ramo de Seguros</v>
          </cell>
          <cell r="B146">
            <v>2000</v>
          </cell>
        </row>
        <row r="147">
          <cell r="A147" t="str">
            <v>Préstamo de Menor Cuantía</v>
          </cell>
          <cell r="B147">
            <v>0</v>
          </cell>
        </row>
        <row r="148">
          <cell r="A148" t="str">
            <v>Venta Boletos 0.25 sobre Palcos Estadios Deportivos</v>
          </cell>
          <cell r="B148">
            <v>12000</v>
          </cell>
        </row>
        <row r="149">
          <cell r="A149" t="str">
            <v>Venta Boletos 0.10 sobre Preferencias Estadios Deportivos</v>
          </cell>
          <cell r="B149">
            <v>15000</v>
          </cell>
        </row>
        <row r="150">
          <cell r="A150" t="str">
            <v xml:space="preserve">Impuesto a las Prestación de Servicio de Hoteles, Moteles, Cables, Telex y Televisión por Cable o Circuito Cerrado </v>
          </cell>
          <cell r="B150">
            <v>0</v>
          </cell>
        </row>
        <row r="151">
          <cell r="A151" t="str">
            <v/>
          </cell>
          <cell r="B151">
            <v>0</v>
          </cell>
        </row>
        <row r="152">
          <cell r="A152" t="str">
            <v/>
          </cell>
          <cell r="B152">
            <v>0</v>
          </cell>
        </row>
        <row r="153">
          <cell r="A153" t="str">
            <v>Impuestos sobre el Comercio Exterior</v>
          </cell>
          <cell r="B153">
            <v>955546010</v>
          </cell>
        </row>
        <row r="154">
          <cell r="A154" t="str">
            <v/>
          </cell>
          <cell r="B154">
            <v>0</v>
          </cell>
        </row>
        <row r="155">
          <cell r="A155" t="str">
            <v>Impuestos sobre las Importaciones</v>
          </cell>
          <cell r="B155">
            <v>818923010</v>
          </cell>
        </row>
        <row r="156">
          <cell r="A156" t="str">
            <v/>
          </cell>
          <cell r="B156">
            <v>0</v>
          </cell>
        </row>
        <row r="157">
          <cell r="A157" t="str">
            <v>Impuestos Arancelarios</v>
          </cell>
          <cell r="B157">
            <v>104331618</v>
          </cell>
        </row>
        <row r="158">
          <cell r="A158" t="str">
            <v>Arancel de Aduanas</v>
          </cell>
          <cell r="B158">
            <v>104331618</v>
          </cell>
        </row>
        <row r="159">
          <cell r="A159" t="str">
            <v>20% del Cambio Comisión de Aduanas</v>
          </cell>
          <cell r="B159">
            <v>0</v>
          </cell>
        </row>
        <row r="160">
          <cell r="A160" t="str">
            <v/>
          </cell>
          <cell r="B160">
            <v>0</v>
          </cell>
        </row>
        <row r="161">
          <cell r="A161" t="str">
            <v/>
          </cell>
          <cell r="B161">
            <v>0</v>
          </cell>
        </row>
        <row r="162">
          <cell r="A162" t="str">
            <v>Impuestos Complementarios y Adicionales</v>
          </cell>
          <cell r="B162">
            <v>714591392</v>
          </cell>
        </row>
        <row r="163">
          <cell r="A163" t="str">
            <v>Impuestos Unificados</v>
          </cell>
          <cell r="B163">
            <v>290736792</v>
          </cell>
        </row>
        <row r="164">
          <cell r="A164" t="str">
            <v>Impuestos Ad-Valorem</v>
          </cell>
          <cell r="B164">
            <v>106218000</v>
          </cell>
        </row>
        <row r="165">
          <cell r="A165" t="str">
            <v>Impuesto Adicional sobre las Importaciones</v>
          </cell>
          <cell r="B165">
            <v>21869000</v>
          </cell>
        </row>
        <row r="166">
          <cell r="A166" t="str">
            <v>Impuestos sobre Mercancías Liberadas y Exoneradas</v>
          </cell>
          <cell r="B166">
            <v>97586000</v>
          </cell>
        </row>
        <row r="167">
          <cell r="A167" t="str">
            <v xml:space="preserve">Impuesto Único Diesel Oil </v>
          </cell>
          <cell r="B167">
            <v>0</v>
          </cell>
        </row>
        <row r="168">
          <cell r="A168" t="str">
            <v>Impuesto Adicional Gasolina</v>
          </cell>
          <cell r="B168">
            <v>12000</v>
          </cell>
        </row>
        <row r="169">
          <cell r="A169" t="str">
            <v>Impuesto Adicional Gasolina y Diesel Oil</v>
          </cell>
          <cell r="B169">
            <v>26000</v>
          </cell>
        </row>
        <row r="170">
          <cell r="A170" t="str">
            <v>Impuesto Único Ad-Valorem sobre Maquinarias Industriales</v>
          </cell>
          <cell r="B170">
            <v>8312000</v>
          </cell>
        </row>
        <row r="171">
          <cell r="A171" t="str">
            <v>Impuesto Único Ad-Valorem sobre Maquinarias y Equipos Agrícolas y Otros</v>
          </cell>
          <cell r="B171">
            <v>87000</v>
          </cell>
        </row>
        <row r="172">
          <cell r="A172" t="str">
            <v>Impuestos sobre Productos Lácteos</v>
          </cell>
          <cell r="B172">
            <v>117000</v>
          </cell>
        </row>
        <row r="173">
          <cell r="A173" t="str">
            <v>Impuestos sobre Madera Importada</v>
          </cell>
          <cell r="B173">
            <v>3154000</v>
          </cell>
        </row>
        <row r="174">
          <cell r="A174" t="str">
            <v>Impuesto Adicional sobre Varias Mercancías y Servicios (12%)</v>
          </cell>
          <cell r="B174">
            <v>4965600</v>
          </cell>
        </row>
        <row r="175">
          <cell r="A175" t="str">
            <v>Impuesto Único Ad-Valorem sobre Ciertos Alimentos</v>
          </cell>
          <cell r="B175">
            <v>1569000</v>
          </cell>
        </row>
        <row r="176">
          <cell r="A176" t="str">
            <v>Impuesto (Sellos) sobre Manifiestos de Importación</v>
          </cell>
          <cell r="B176">
            <v>38000</v>
          </cell>
        </row>
        <row r="177">
          <cell r="A177" t="str">
            <v>Impuestos (Estampillas) sobre Bebidas Alcohólicas Importadas</v>
          </cell>
          <cell r="B177">
            <v>13000</v>
          </cell>
        </row>
        <row r="178">
          <cell r="A178" t="str">
            <v>Impuesto Adicional sobre Bedidas Alcohólicas</v>
          </cell>
          <cell r="B178">
            <v>239000</v>
          </cell>
        </row>
        <row r="179">
          <cell r="A179" t="str">
            <v>Remanentes Liquidación de Fianzas</v>
          </cell>
          <cell r="B179">
            <v>527000</v>
          </cell>
        </row>
        <row r="180">
          <cell r="A180" t="str">
            <v>Impuestos sobre Descarga de Mercancías</v>
          </cell>
          <cell r="B180">
            <v>12000</v>
          </cell>
        </row>
        <row r="181">
          <cell r="A181" t="str">
            <v>Impuestos de Almacenaje de Mercancías</v>
          </cell>
          <cell r="B181">
            <v>36000</v>
          </cell>
        </row>
        <row r="182">
          <cell r="A182" t="str">
            <v>Impuesto sobre Tejido de Algodón Importado</v>
          </cell>
          <cell r="B182">
            <v>5000</v>
          </cell>
        </row>
        <row r="183">
          <cell r="A183" t="str">
            <v>Impuestos Adicionales 10% sobre Mercancías Importadas (Ley 48)</v>
          </cell>
          <cell r="B183">
            <v>0</v>
          </cell>
        </row>
        <row r="184">
          <cell r="A184" t="str">
            <v>Impuestos 2% sobre Artículos Suntuarios (Decreto 340)</v>
          </cell>
          <cell r="B184">
            <v>6198000</v>
          </cell>
        </row>
        <row r="185">
          <cell r="A185" t="str">
            <v>Impuestos sobre Productos Medicinales para la Higiene Bucal (Ley 553)</v>
          </cell>
          <cell r="B185">
            <v>25000</v>
          </cell>
        </row>
        <row r="186">
          <cell r="A186" t="str">
            <v>Impuesto Adicional del 10% Ad-Valorem de las Mercancías Importada</v>
          </cell>
          <cell r="B186">
            <v>6405000</v>
          </cell>
        </row>
        <row r="187">
          <cell r="A187" t="str">
            <v>Impuesto a la Transfencia de Bienes Industrializados ITBIS Ley 74 (Importación)</v>
          </cell>
          <cell r="B187">
            <v>166441000</v>
          </cell>
        </row>
        <row r="188">
          <cell r="A188" t="str">
            <v>Impuesto sobre Algodón Importado</v>
          </cell>
          <cell r="B188">
            <v>0</v>
          </cell>
        </row>
        <row r="189">
          <cell r="A189" t="str">
            <v/>
          </cell>
          <cell r="B189">
            <v>0</v>
          </cell>
        </row>
        <row r="190">
          <cell r="A190" t="str">
            <v>Impuestos sobre las Exportaciones</v>
          </cell>
          <cell r="B190">
            <v>136623000</v>
          </cell>
        </row>
        <row r="191">
          <cell r="A191" t="str">
            <v>Impuestos sobre Azúcares y Mieles</v>
          </cell>
          <cell r="B191">
            <v>0</v>
          </cell>
        </row>
        <row r="192">
          <cell r="A192" t="str">
            <v>Impuestos sobre el Azúcar, Mercado Americano por Déficit de Otros Países</v>
          </cell>
          <cell r="B192">
            <v>0</v>
          </cell>
        </row>
        <row r="193">
          <cell r="A193" t="str">
            <v>Impuestos sobre el Azúcar, Mercado Americano a Cargo Cuota Inicial</v>
          </cell>
          <cell r="B193">
            <v>0</v>
          </cell>
        </row>
        <row r="194">
          <cell r="A194" t="str">
            <v>Impuesto sobre los Guineos</v>
          </cell>
          <cell r="B194">
            <v>1000</v>
          </cell>
        </row>
        <row r="195">
          <cell r="A195" t="str">
            <v>Impuestos sobre las Exportaciones (6/8 del 1%)</v>
          </cell>
          <cell r="B195">
            <v>23000</v>
          </cell>
        </row>
        <row r="196">
          <cell r="A196" t="str">
            <v>Impuesto sobre Documentos de Aduanas</v>
          </cell>
          <cell r="B196">
            <v>14000</v>
          </cell>
        </row>
        <row r="197">
          <cell r="A197" t="str">
            <v>Patentes de Exportación</v>
          </cell>
          <cell r="B197">
            <v>32000</v>
          </cell>
        </row>
        <row r="198">
          <cell r="A198" t="str">
            <v>Adicional sobre Patentes de Exportación</v>
          </cell>
          <cell r="B198">
            <v>2000</v>
          </cell>
        </row>
        <row r="199">
          <cell r="A199" t="str">
            <v>Impuesto sobre Ventas en Tiendas de las Zonas Francas</v>
          </cell>
          <cell r="B199">
            <v>669000</v>
          </cell>
        </row>
        <row r="200">
          <cell r="A200" t="str">
            <v>Remanentes de Liquidación de Fianzas</v>
          </cell>
          <cell r="B200">
            <v>0</v>
          </cell>
        </row>
        <row r="201">
          <cell r="A201" t="str">
            <v>Impuestos sobre Beneficios Extraordinarios de la Exportación de Carne de Resolución Deshuesada</v>
          </cell>
          <cell r="B201">
            <v>0</v>
          </cell>
        </row>
        <row r="202">
          <cell r="A202" t="str">
            <v>Impuesto sobre Carga de Mercancías</v>
          </cell>
          <cell r="B202">
            <v>130000</v>
          </cell>
        </row>
        <row r="203">
          <cell r="A203" t="str">
            <v>Impuestos sobre Beneficios Extraordinarios Exportación de Azúcares y Mieles</v>
          </cell>
          <cell r="B203">
            <v>0</v>
          </cell>
        </row>
        <row r="204">
          <cell r="A204" t="str">
            <v>Impuesto Adicional sobre Varias Mercancías y Servicios</v>
          </cell>
          <cell r="B204">
            <v>27000</v>
          </cell>
        </row>
        <row r="205">
          <cell r="A205" t="str">
            <v>Impuestos sobre Ingresos Extraordinarios de Café y Cacao</v>
          </cell>
          <cell r="B205">
            <v>85000000</v>
          </cell>
        </row>
        <row r="206">
          <cell r="A206" t="str">
            <v>Impuestos Ad-Valorem Según Decreto No. 1621</v>
          </cell>
          <cell r="B206">
            <v>0</v>
          </cell>
        </row>
        <row r="207">
          <cell r="A207" t="str">
            <v>Impuestos sobre Ingresos Excesivos de la Exportación de Cacao</v>
          </cell>
          <cell r="B207">
            <v>50725000</v>
          </cell>
        </row>
        <row r="208">
          <cell r="A208" t="str">
            <v/>
          </cell>
          <cell r="B208">
            <v>0</v>
          </cell>
        </row>
        <row r="209">
          <cell r="A209" t="str">
            <v>Otros Impuestos</v>
          </cell>
          <cell r="B209">
            <v>49399000</v>
          </cell>
        </row>
        <row r="210">
          <cell r="A210" t="str">
            <v>Patentes de Industria y Comercio</v>
          </cell>
          <cell r="B210">
            <v>14934000</v>
          </cell>
        </row>
        <row r="211">
          <cell r="A211" t="str">
            <v>Duplicados de Patentes</v>
          </cell>
          <cell r="B211">
            <v>77000</v>
          </cell>
        </row>
        <row r="212">
          <cell r="A212" t="str">
            <v>Pago de Peajes</v>
          </cell>
          <cell r="B212">
            <v>2920000</v>
          </cell>
        </row>
        <row r="213">
          <cell r="A213" t="str">
            <v>Impuestos sobre la Tramitación de Documentos</v>
          </cell>
          <cell r="B213">
            <v>21230000</v>
          </cell>
        </row>
        <row r="214">
          <cell r="A214" t="str">
            <v>Impuestos sobre Ventas Condicionales de Muebles</v>
          </cell>
          <cell r="B214">
            <v>2978000</v>
          </cell>
        </row>
        <row r="215">
          <cell r="A215" t="str">
            <v>Misceláneos Varias Leyes</v>
          </cell>
          <cell r="B215">
            <v>7260000</v>
          </cell>
        </row>
        <row r="216">
          <cell r="A216" t="str">
            <v/>
          </cell>
          <cell r="B216">
            <v>0</v>
          </cell>
        </row>
        <row r="217">
          <cell r="A217" t="str">
            <v/>
          </cell>
          <cell r="B217">
            <v>0</v>
          </cell>
        </row>
        <row r="218">
          <cell r="A218" t="str">
            <v>Tasas</v>
          </cell>
          <cell r="B218">
            <v>31656000</v>
          </cell>
        </row>
        <row r="219">
          <cell r="A219" t="str">
            <v/>
          </cell>
          <cell r="B219">
            <v>0</v>
          </cell>
        </row>
        <row r="220">
          <cell r="A220" t="str">
            <v>Tasas de Comunicaciones</v>
          </cell>
          <cell r="B220">
            <v>6081500</v>
          </cell>
        </row>
        <row r="221">
          <cell r="A221" t="str">
            <v>Sellos de Correos</v>
          </cell>
          <cell r="B221">
            <v>4046000</v>
          </cell>
        </row>
        <row r="222">
          <cell r="A222" t="str">
            <v>Entrega y Almacenaje de Encomiendas Postales</v>
          </cell>
          <cell r="B222">
            <v>40000</v>
          </cell>
        </row>
        <row r="223">
          <cell r="A223" t="str">
            <v>Sellos Postales Aéreos al Exterior</v>
          </cell>
          <cell r="B223">
            <v>1525000</v>
          </cell>
        </row>
        <row r="224">
          <cell r="A224" t="str">
            <v>Intercambio de Bultos Postales</v>
          </cell>
          <cell r="B224">
            <v>26000</v>
          </cell>
        </row>
        <row r="225">
          <cell r="A225" t="str">
            <v>Apartado de Correos</v>
          </cell>
          <cell r="B225">
            <v>127000</v>
          </cell>
        </row>
        <row r="226">
          <cell r="A226" t="str">
            <v>Primas sobre Valores Declarados</v>
          </cell>
          <cell r="B226">
            <v>201000</v>
          </cell>
        </row>
        <row r="227">
          <cell r="A227" t="str">
            <v>Transmisión de Mensajes Telefónicos, Telegráficos y RadioTelegráficos</v>
          </cell>
          <cell r="B227">
            <v>116000</v>
          </cell>
        </row>
        <row r="228">
          <cell r="A228" t="str">
            <v>Transmisión de Mensajes Telefónicos, Telegráficos y RadioTelegráficos (Departamentos del Gobierno)</v>
          </cell>
          <cell r="B228">
            <v>500</v>
          </cell>
        </row>
        <row r="229">
          <cell r="A229" t="str">
            <v/>
          </cell>
          <cell r="B229">
            <v>0</v>
          </cell>
        </row>
        <row r="230">
          <cell r="A230" t="str">
            <v>Tasas Portuarías</v>
          </cell>
          <cell r="B230">
            <v>973000</v>
          </cell>
        </row>
        <row r="231">
          <cell r="A231" t="str">
            <v>Derechos de Puertos-Importación</v>
          </cell>
          <cell r="B231">
            <v>123000</v>
          </cell>
        </row>
        <row r="232">
          <cell r="A232" t="str">
            <v>Derechos de Puertos-Exportación</v>
          </cell>
          <cell r="B232">
            <v>138000</v>
          </cell>
        </row>
        <row r="233">
          <cell r="A233" t="str">
            <v>Arrimo y Manejo de Carga</v>
          </cell>
          <cell r="B233">
            <v>489000</v>
          </cell>
        </row>
        <row r="234">
          <cell r="A234" t="str">
            <v>Carga, Servicio de Muelle y Almacenamiento</v>
          </cell>
          <cell r="B234">
            <v>223000</v>
          </cell>
        </row>
        <row r="235">
          <cell r="A235" t="str">
            <v/>
          </cell>
          <cell r="B235">
            <v>0</v>
          </cell>
        </row>
        <row r="236">
          <cell r="A236" t="str">
            <v>Tasas de Marcas y Patentes</v>
          </cell>
          <cell r="B236">
            <v>206000</v>
          </cell>
        </row>
        <row r="237">
          <cell r="A237" t="str">
            <v>Marcas de Fábrica</v>
          </cell>
          <cell r="B237">
            <v>146000</v>
          </cell>
        </row>
        <row r="238">
          <cell r="A238" t="str">
            <v>Patentes de Invención</v>
          </cell>
          <cell r="B238">
            <v>5000</v>
          </cell>
        </row>
        <row r="239">
          <cell r="A239" t="str">
            <v>Registro de Patentizados</v>
          </cell>
          <cell r="B239">
            <v>55000</v>
          </cell>
        </row>
        <row r="240">
          <cell r="A240" t="str">
            <v/>
          </cell>
          <cell r="B240">
            <v>0</v>
          </cell>
        </row>
        <row r="241">
          <cell r="A241" t="str">
            <v>Tasas Judiciales</v>
          </cell>
          <cell r="B241">
            <v>427000</v>
          </cell>
        </row>
        <row r="242">
          <cell r="A242" t="str">
            <v>Servicios Judiciales</v>
          </cell>
          <cell r="B242">
            <v>72000</v>
          </cell>
        </row>
        <row r="243">
          <cell r="A243" t="str">
            <v>Tasas Adicionales sobre Actos Expedidos por el Poder Judicial</v>
          </cell>
          <cell r="B243">
            <v>355000</v>
          </cell>
        </row>
        <row r="244">
          <cell r="A244" t="str">
            <v/>
          </cell>
          <cell r="B244">
            <v>0</v>
          </cell>
        </row>
        <row r="245">
          <cell r="A245" t="str">
            <v>Licencias y Permisos Varios</v>
          </cell>
          <cell r="B245">
            <v>5534500</v>
          </cell>
        </row>
        <row r="246">
          <cell r="A246" t="str">
            <v>Permisos para Ventas de Medicina</v>
          </cell>
          <cell r="B246">
            <v>6000</v>
          </cell>
        </row>
        <row r="247">
          <cell r="A247" t="str">
            <v>Permisos para Importar, Adquirir y Vender Materiales Explosivos</v>
          </cell>
          <cell r="B247">
            <v>5000</v>
          </cell>
        </row>
        <row r="248">
          <cell r="A248" t="str">
            <v>Licencias para Portar Armas de Fuego</v>
          </cell>
          <cell r="B248">
            <v>4890000</v>
          </cell>
        </row>
        <row r="249">
          <cell r="A249" t="str">
            <v>Tasa Adicional para Portar Armas de Fuego</v>
          </cell>
          <cell r="B249">
            <v>156000</v>
          </cell>
        </row>
        <row r="250">
          <cell r="A250" t="str">
            <v>Permisos para Instalación de Laboratorios Industriales y Farmaceúticos</v>
          </cell>
          <cell r="B250">
            <v>3000</v>
          </cell>
        </row>
        <row r="251">
          <cell r="A251" t="str">
            <v>Permisos para Ventas Acumulativas</v>
          </cell>
          <cell r="B251">
            <v>0</v>
          </cell>
        </row>
        <row r="252">
          <cell r="A252" t="str">
            <v>Licencias para Manejar Vehículos de Motor</v>
          </cell>
          <cell r="B252">
            <v>103000</v>
          </cell>
        </row>
        <row r="253">
          <cell r="A253" t="str">
            <v>Certificado de Registro de Profesionales y Oficios Médicos</v>
          </cell>
          <cell r="B253">
            <v>9000</v>
          </cell>
        </row>
        <row r="254">
          <cell r="A254" t="str">
            <v xml:space="preserve">Derechos de Aprendizaje y Otros-Aviación Civil </v>
          </cell>
          <cell r="B254">
            <v>362000</v>
          </cell>
        </row>
        <row r="255">
          <cell r="A255" t="str">
            <v>Registro Fórmula de Alimentos para Animales</v>
          </cell>
          <cell r="B255">
            <v>500</v>
          </cell>
        </row>
        <row r="256">
          <cell r="A256" t="str">
            <v/>
          </cell>
          <cell r="B256">
            <v>0</v>
          </cell>
        </row>
        <row r="257">
          <cell r="A257" t="str">
            <v>Otras Tasas</v>
          </cell>
          <cell r="B257">
            <v>18434000</v>
          </cell>
        </row>
        <row r="258">
          <cell r="A258" t="str">
            <v>Certificados de Inscripción para Venta de Drogas</v>
          </cell>
          <cell r="B258">
            <v>5000</v>
          </cell>
        </row>
        <row r="259">
          <cell r="A259" t="str">
            <v>Sellos para Certificados de Salud</v>
          </cell>
          <cell r="B259">
            <v>86000</v>
          </cell>
        </row>
        <row r="260">
          <cell r="A260" t="str">
            <v>Tasas sobre Inmigración</v>
          </cell>
          <cell r="B260">
            <v>1521000</v>
          </cell>
        </row>
        <row r="261">
          <cell r="A261" t="str">
            <v>Recargo Tasas sobre Inmigración</v>
          </cell>
          <cell r="B261">
            <v>68000</v>
          </cell>
        </row>
        <row r="262">
          <cell r="A262" t="str">
            <v>Tarjetas de Turismo (Visas)</v>
          </cell>
          <cell r="B262">
            <v>2613000</v>
          </cell>
        </row>
        <row r="263">
          <cell r="A263" t="str">
            <v>Naturalización de Extranjeros</v>
          </cell>
          <cell r="B263">
            <v>33000</v>
          </cell>
        </row>
        <row r="264">
          <cell r="A264" t="str">
            <v>Cédula Personal de Identidad</v>
          </cell>
          <cell r="B264">
            <v>1935000</v>
          </cell>
        </row>
        <row r="265">
          <cell r="A265" t="str">
            <v>Recargo Cédula Personal de Identidad</v>
          </cell>
          <cell r="B265">
            <v>501000</v>
          </cell>
        </row>
        <row r="266">
          <cell r="A266" t="str">
            <v>Tasas para Expedición, Renovación de Pasaportes</v>
          </cell>
          <cell r="B266">
            <v>5178000</v>
          </cell>
        </row>
        <row r="267">
          <cell r="A267" t="str">
            <v>Derechos Consulares</v>
          </cell>
          <cell r="B267">
            <v>653000</v>
          </cell>
        </row>
        <row r="268">
          <cell r="A268" t="str">
            <v>Venta de Formularios y Facturas Consulares</v>
          </cell>
          <cell r="B268">
            <v>566000</v>
          </cell>
        </row>
        <row r="269">
          <cell r="A269" t="str">
            <v>Venta de Sellos para Documentos Consulares</v>
          </cell>
          <cell r="B269">
            <v>1732000</v>
          </cell>
        </row>
        <row r="270">
          <cell r="A270" t="str">
            <v>Tasas por Concepto de Mensuras Catastrales</v>
          </cell>
          <cell r="B270">
            <v>68000</v>
          </cell>
        </row>
        <row r="271">
          <cell r="A271" t="str">
            <v>Análisis de Productos Farmaceúticos y Alimenticios</v>
          </cell>
          <cell r="B271">
            <v>15000</v>
          </cell>
        </row>
        <row r="272">
          <cell r="A272" t="str">
            <v>Servicios de Laboratorios-Secretaría de Obras Públicas</v>
          </cell>
          <cell r="B272">
            <v>6000</v>
          </cell>
        </row>
        <row r="273">
          <cell r="A273" t="str">
            <v>Venta de Formularios (Incluye Certificados Médicos)</v>
          </cell>
          <cell r="B273">
            <v>2336000</v>
          </cell>
        </row>
        <row r="274">
          <cell r="A274" t="str">
            <v/>
          </cell>
          <cell r="B274">
            <v>0</v>
          </cell>
        </row>
        <row r="275">
          <cell r="A275" t="str">
            <v>Venta de Sellos Pro-Parques</v>
          </cell>
          <cell r="B275">
            <v>1118000</v>
          </cell>
        </row>
        <row r="276">
          <cell r="A276" t="str">
            <v/>
          </cell>
          <cell r="B276">
            <v>0</v>
          </cell>
        </row>
        <row r="277">
          <cell r="A277" t="str">
            <v/>
          </cell>
          <cell r="B277">
            <v>0</v>
          </cell>
        </row>
        <row r="278">
          <cell r="A278" t="str">
            <v>Ingresos No Tributarios</v>
          </cell>
          <cell r="B278">
            <v>279790800</v>
          </cell>
        </row>
        <row r="279">
          <cell r="A279" t="str">
            <v/>
          </cell>
          <cell r="B279">
            <v>0</v>
          </cell>
        </row>
        <row r="280">
          <cell r="A280" t="str">
            <v>Venta de Servicios del Estado</v>
          </cell>
          <cell r="B280">
            <v>2445700</v>
          </cell>
        </row>
        <row r="281">
          <cell r="A281" t="str">
            <v>Venta de Boletos Tren de Paseo de los Indios</v>
          </cell>
          <cell r="B281">
            <v>0</v>
          </cell>
        </row>
        <row r="282">
          <cell r="A282" t="str">
            <v>Ingresos por Contratos y Concesiones de Exploración de Yacimientos Mineros</v>
          </cell>
          <cell r="B282">
            <v>785000</v>
          </cell>
        </row>
        <row r="283">
          <cell r="A283" t="str">
            <v>Comisiones por Garantía de Préstamo Concedidos a la Falconbridge Dominicana</v>
          </cell>
          <cell r="B283">
            <v>0</v>
          </cell>
        </row>
        <row r="284">
          <cell r="A284" t="str">
            <v>Visitas al Museo de la Casa del Tostado y Alcazar de Colón</v>
          </cell>
          <cell r="B284">
            <v>0</v>
          </cell>
        </row>
        <row r="285">
          <cell r="A285" t="str">
            <v>Ingresos por Servicios Privados en Hospitales del Estado</v>
          </cell>
          <cell r="B285">
            <v>0</v>
          </cell>
        </row>
        <row r="286">
          <cell r="A286" t="str">
            <v>Ingresos por Permisos para Visitar Buques</v>
          </cell>
          <cell r="B286">
            <v>700</v>
          </cell>
        </row>
        <row r="287">
          <cell r="A287" t="str">
            <v>Inserción en Gaceta Oficial de Documentos y Avisos</v>
          </cell>
          <cell r="B287">
            <v>10000</v>
          </cell>
        </row>
        <row r="288">
          <cell r="A288" t="str">
            <v>Arrendamiento de Bienes Inmuebles</v>
          </cell>
          <cell r="B288">
            <v>377000</v>
          </cell>
        </row>
        <row r="289">
          <cell r="A289" t="str">
            <v>Ingresos por Arrendamiento de Propiedades Confiscadas</v>
          </cell>
          <cell r="B289">
            <v>0</v>
          </cell>
        </row>
        <row r="290">
          <cell r="A290" t="str">
            <v>Venta de Servicios Técnicos</v>
          </cell>
          <cell r="B290">
            <v>0</v>
          </cell>
        </row>
        <row r="291">
          <cell r="A291" t="str">
            <v>Inserción en Revista de Industria y Comercio</v>
          </cell>
          <cell r="B291">
            <v>69000</v>
          </cell>
        </row>
        <row r="292">
          <cell r="A292" t="str">
            <v>Contribución sobre Contrato Zona Franca la Romana</v>
          </cell>
          <cell r="B292">
            <v>30000</v>
          </cell>
        </row>
        <row r="293">
          <cell r="A293" t="str">
            <v>50% Exportación Yacimientos Mineros</v>
          </cell>
          <cell r="B293">
            <v>619000</v>
          </cell>
        </row>
        <row r="294">
          <cell r="A294" t="str">
            <v>RD $0.25 Suministro Medicina en Hospitales del Estado</v>
          </cell>
          <cell r="B294">
            <v>0</v>
          </cell>
        </row>
        <row r="295">
          <cell r="A295" t="str">
            <v>Venta de Boletos Funicular de Puerto Plata</v>
          </cell>
          <cell r="B295">
            <v>67000</v>
          </cell>
        </row>
        <row r="296">
          <cell r="A296" t="str">
            <v>Venta de Servicios de la Secretaría de Agricultura</v>
          </cell>
          <cell r="B296">
            <v>0</v>
          </cell>
        </row>
        <row r="297">
          <cell r="A297" t="str">
            <v>Venta de Boletos Minitrenes la Caleta</v>
          </cell>
          <cell r="B297">
            <v>0</v>
          </cell>
        </row>
        <row r="298">
          <cell r="A298" t="str">
            <v>Venta de Pasajes Minibuses Transporte Colectivo</v>
          </cell>
          <cell r="B298">
            <v>0</v>
          </cell>
        </row>
        <row r="299">
          <cell r="A299" t="str">
            <v>Alquiler Parqueo la Atarazana</v>
          </cell>
          <cell r="B299">
            <v>0</v>
          </cell>
        </row>
        <row r="300">
          <cell r="A300" t="str">
            <v>Consejo Nacional de Educación Superior-CETEC</v>
          </cell>
          <cell r="B300">
            <v>8000</v>
          </cell>
        </row>
        <row r="301">
          <cell r="A301" t="str">
            <v>Remolque Buques en Distancias Comandancia</v>
          </cell>
          <cell r="B301">
            <v>82000</v>
          </cell>
        </row>
        <row r="302">
          <cell r="A302" t="str">
            <v>Expedición Carnet Agente Marino</v>
          </cell>
          <cell r="B302">
            <v>21000</v>
          </cell>
        </row>
        <row r="303">
          <cell r="A303" t="str">
            <v xml:space="preserve">Venta Servicios Aéreos Fuerzas Armadas </v>
          </cell>
          <cell r="B303">
            <v>377000</v>
          </cell>
        </row>
        <row r="304">
          <cell r="A304" t="str">
            <v/>
          </cell>
          <cell r="B304">
            <v>0</v>
          </cell>
        </row>
        <row r="305">
          <cell r="A305" t="str">
            <v>Venta de Mercancías del Estado</v>
          </cell>
          <cell r="B305">
            <v>4637000</v>
          </cell>
        </row>
        <row r="306">
          <cell r="A306" t="str">
            <v>Venta de la Gaceta Oficial</v>
          </cell>
          <cell r="B306">
            <v>7000</v>
          </cell>
        </row>
        <row r="307">
          <cell r="A307" t="str">
            <v>Venta de las Publicaciones Oficiales</v>
          </cell>
          <cell r="B307">
            <v>205000</v>
          </cell>
        </row>
        <row r="308">
          <cell r="A308" t="str">
            <v>Ventas en la Moneda (Pública Subasta)</v>
          </cell>
          <cell r="B308">
            <v>445000</v>
          </cell>
        </row>
        <row r="309">
          <cell r="A309" t="str">
            <v>Venta de Productos Finca Ansonia-Azua</v>
          </cell>
          <cell r="B309">
            <v>0</v>
          </cell>
        </row>
        <row r="310">
          <cell r="A310" t="str">
            <v>Venta de Productos Finca Vicente Noble</v>
          </cell>
          <cell r="B310">
            <v>0</v>
          </cell>
        </row>
        <row r="311">
          <cell r="A311" t="str">
            <v>Venta de Productos Proyecto Manzanillo</v>
          </cell>
          <cell r="B311">
            <v>0</v>
          </cell>
        </row>
        <row r="312">
          <cell r="A312" t="str">
            <v>Venta de Tomates Proyecto Manzanillo</v>
          </cell>
          <cell r="B312">
            <v>0</v>
          </cell>
        </row>
        <row r="313">
          <cell r="A313" t="str">
            <v>Venta de Semillas y Servicios Técnicos de la Secretaría de Agricultura</v>
          </cell>
          <cell r="B313">
            <v>3729000</v>
          </cell>
        </row>
        <row r="314">
          <cell r="A314" t="str">
            <v>Venta de Chatarra</v>
          </cell>
          <cell r="B314">
            <v>251000</v>
          </cell>
        </row>
        <row r="315">
          <cell r="A315" t="str">
            <v>Venta de Productos Cosechados en Batey Ginebra-Puerto Plata</v>
          </cell>
          <cell r="B315">
            <v>0</v>
          </cell>
        </row>
        <row r="316">
          <cell r="A316" t="str">
            <v>Venta de Productos Cosechados en Batey Banegas-la Canela</v>
          </cell>
          <cell r="B316">
            <v>0</v>
          </cell>
        </row>
        <row r="317">
          <cell r="A317" t="str">
            <v>Venta de Propiedad Moniliar del Estado-Inservible-</v>
          </cell>
          <cell r="B317">
            <v>0</v>
          </cell>
        </row>
        <row r="318">
          <cell r="A318" t="str">
            <v>Venta Algodón Oro y Sorgo</v>
          </cell>
          <cell r="B318">
            <v>0</v>
          </cell>
        </row>
        <row r="319">
          <cell r="A319" t="str">
            <v>Venta de Madera por la Dirección General de Foresta</v>
          </cell>
          <cell r="B319">
            <v>0</v>
          </cell>
        </row>
        <row r="320">
          <cell r="A320" t="str">
            <v>Venta de Sacos (Programa Rahabilitación Café)</v>
          </cell>
          <cell r="B320">
            <v>0</v>
          </cell>
        </row>
        <row r="321">
          <cell r="A321" t="str">
            <v>Venta de Ejemplares de Planos de la Ciudad de Santo Domingo</v>
          </cell>
          <cell r="B321">
            <v>0</v>
          </cell>
        </row>
        <row r="322">
          <cell r="A322" t="str">
            <v xml:space="preserve">Ventas Plásticos Protectores de Cédula </v>
          </cell>
          <cell r="B322">
            <v>0</v>
          </cell>
        </row>
        <row r="323">
          <cell r="A323" t="str">
            <v>Venta Medicamento de Promese</v>
          </cell>
          <cell r="B323">
            <v>0</v>
          </cell>
        </row>
        <row r="324">
          <cell r="A324" t="str">
            <v>40% Producción de Cemento</v>
          </cell>
          <cell r="B324">
            <v>0</v>
          </cell>
        </row>
        <row r="325">
          <cell r="A325" t="str">
            <v/>
          </cell>
          <cell r="B325">
            <v>0</v>
          </cell>
        </row>
        <row r="326">
          <cell r="A326" t="str">
            <v>Transferencias Ordinarias</v>
          </cell>
          <cell r="B326">
            <v>264253600</v>
          </cell>
        </row>
        <row r="327">
          <cell r="A327" t="str">
            <v>Transferencias de la Lotería Nacional (Utilidades)</v>
          </cell>
          <cell r="B327">
            <v>80298000</v>
          </cell>
        </row>
        <row r="328">
          <cell r="A328" t="str">
            <v>Transferencias de la Lotería Nacional (Construcción Casas por Sorteos)</v>
          </cell>
          <cell r="B328">
            <v>0</v>
          </cell>
        </row>
        <row r="329">
          <cell r="A329" t="str">
            <v>Transferencias del CEA (60% de los Beneficios)</v>
          </cell>
          <cell r="B329">
            <v>0</v>
          </cell>
        </row>
        <row r="330">
          <cell r="A330" t="str">
            <v>Transferencias de la Rosario Dominicana, 50% de los Beneficios</v>
          </cell>
          <cell r="B330">
            <v>29821000</v>
          </cell>
        </row>
        <row r="331">
          <cell r="A331" t="str">
            <v>Transferencias de los Molinos Dominicanos</v>
          </cell>
          <cell r="B331">
            <v>0</v>
          </cell>
        </row>
        <row r="332">
          <cell r="A332" t="str">
            <v>Transferencias del Banco de Reservas</v>
          </cell>
          <cell r="B332">
            <v>10000000</v>
          </cell>
        </row>
        <row r="333">
          <cell r="A333" t="str">
            <v>Aportes de la Rosario Dominicana Según Contrato D/F 15-2-79</v>
          </cell>
          <cell r="B333">
            <v>127556000</v>
          </cell>
        </row>
        <row r="334">
          <cell r="A334" t="str">
            <v>Aporte de los Talleres Cima, C. por A. (Dividendos)</v>
          </cell>
          <cell r="B334">
            <v>0</v>
          </cell>
        </row>
        <row r="335">
          <cell r="A335" t="str">
            <v>Contribución de la Rosario a la Provincia de Sánchez Ramírez</v>
          </cell>
          <cell r="B335">
            <v>2709000</v>
          </cell>
        </row>
        <row r="336">
          <cell r="A336" t="str">
            <v>Aporte de Fomento Industrial, Mercantil y Agrícola, C. por A. (Dividendos)</v>
          </cell>
          <cell r="B336">
            <v>10000</v>
          </cell>
        </row>
        <row r="337">
          <cell r="A337" t="str">
            <v>Contribución Rosario Dominicana sobre Contrato del 15-2-79 Artículo 3ro</v>
          </cell>
          <cell r="B337">
            <v>4876000</v>
          </cell>
        </row>
        <row r="338">
          <cell r="A338" t="str">
            <v>Aportes de Frutas Dominicanas sobre Contrato del 5-7-79, Artículo 4to</v>
          </cell>
          <cell r="B338">
            <v>0</v>
          </cell>
        </row>
        <row r="339">
          <cell r="A339" t="str">
            <v>Aportes de la Refinería Dominicana de Petróleo (Utilidades)</v>
          </cell>
          <cell r="B339">
            <v>5000000</v>
          </cell>
        </row>
        <row r="340">
          <cell r="A340" t="str">
            <v>Aporte de la Alcoa Exploration Company, para la Provincia Pedernales</v>
          </cell>
          <cell r="B340">
            <v>3141000</v>
          </cell>
        </row>
        <row r="341">
          <cell r="A341" t="str">
            <v>Aporte de Banco Nacional de la Vivienda (Dividendos)</v>
          </cell>
          <cell r="B341">
            <v>0</v>
          </cell>
        </row>
        <row r="342">
          <cell r="A342" t="str">
            <v>Aporte de las Salas de Juego de Bingo</v>
          </cell>
          <cell r="B342">
            <v>473000</v>
          </cell>
        </row>
        <row r="343">
          <cell r="A343" t="str">
            <v>Contribución de Ideal Dominicana S.A</v>
          </cell>
          <cell r="B343">
            <v>324000</v>
          </cell>
        </row>
        <row r="344">
          <cell r="A344" t="str">
            <v>Aporte de Hipódromo de Caballitos</v>
          </cell>
          <cell r="B344">
            <v>45600</v>
          </cell>
        </row>
        <row r="345">
          <cell r="A345" t="str">
            <v>Contribución Zonas Francas Industriales</v>
          </cell>
          <cell r="B345">
            <v>0</v>
          </cell>
        </row>
        <row r="346">
          <cell r="A346" t="str">
            <v>Aporte de las Exportaciones de Azúcares y Minerales</v>
          </cell>
          <cell r="B346">
            <v>0</v>
          </cell>
        </row>
        <row r="347">
          <cell r="A347" t="str">
            <v>Aportes Falcombridge</v>
          </cell>
          <cell r="B347">
            <v>0</v>
          </cell>
        </row>
        <row r="348">
          <cell r="A348" t="str">
            <v/>
          </cell>
          <cell r="B348">
            <v>0</v>
          </cell>
        </row>
        <row r="349">
          <cell r="A349" t="str">
            <v>Otros Ingresos No Tributarios</v>
          </cell>
          <cell r="B349">
            <v>8454500</v>
          </cell>
        </row>
        <row r="350">
          <cell r="A350" t="str">
            <v/>
          </cell>
          <cell r="B350">
            <v>0</v>
          </cell>
        </row>
        <row r="351">
          <cell r="A351" t="str">
            <v>Recargos de Impuestos, por Mora</v>
          </cell>
          <cell r="B351">
            <v>5278400</v>
          </cell>
        </row>
        <row r="352">
          <cell r="A352" t="str">
            <v>Recargo por Mora Impuesto sobre la Renta</v>
          </cell>
          <cell r="B352">
            <v>3994000</v>
          </cell>
        </row>
        <row r="353">
          <cell r="A353" t="str">
            <v>Recargo por Mora Impuesto a la Renta Global Imponible</v>
          </cell>
          <cell r="B353">
            <v>294000</v>
          </cell>
        </row>
        <row r="354">
          <cell r="A354" t="str">
            <v>Recargo por Mora sobre el Impuesto a las Ganancias de Capital</v>
          </cell>
          <cell r="B354">
            <v>400</v>
          </cell>
        </row>
        <row r="355">
          <cell r="A355" t="str">
            <v>Recargo por Mora Inscripción en el Registro de Tierras</v>
          </cell>
          <cell r="B355">
            <v>33000</v>
          </cell>
        </row>
        <row r="356">
          <cell r="A356" t="str">
            <v>Recargo por Mora Impuesto sobre Operaciones Inmobiliarias</v>
          </cell>
          <cell r="B356">
            <v>1000</v>
          </cell>
        </row>
        <row r="357">
          <cell r="A357" t="str">
            <v>Recargo por Mora sobre las Sucesiones y Donaciones</v>
          </cell>
          <cell r="B357">
            <v>156000</v>
          </cell>
        </row>
        <row r="358">
          <cell r="A358" t="str">
            <v>Recargo por Mora a la Venta de Madera Beneficiada</v>
          </cell>
          <cell r="B358">
            <v>2000</v>
          </cell>
        </row>
        <row r="359">
          <cell r="A359" t="str">
            <v>Recargo por Mora Impuesto a las Ventas Condicionales de Muebles</v>
          </cell>
          <cell r="B359">
            <v>31000</v>
          </cell>
        </row>
        <row r="360">
          <cell r="A360" t="str">
            <v>Recargo por Mora Impuesto sobre Pasajes al Exterior</v>
          </cell>
          <cell r="B360">
            <v>44000</v>
          </cell>
        </row>
        <row r="361">
          <cell r="A361" t="str">
            <v>Recargo por Mora Pago de Patentes Industriales y Comerciales</v>
          </cell>
          <cell r="B361">
            <v>266000</v>
          </cell>
        </row>
        <row r="362">
          <cell r="A362" t="str">
            <v>Recargo por Mora ITBIS Ley 74</v>
          </cell>
          <cell r="B362">
            <v>457000</v>
          </cell>
        </row>
        <row r="363">
          <cell r="A363" t="str">
            <v>Recargo por Mora Vivienda Suntuaria</v>
          </cell>
          <cell r="B363">
            <v>0</v>
          </cell>
        </row>
        <row r="364">
          <cell r="A364" t="str">
            <v/>
          </cell>
          <cell r="B364">
            <v>0</v>
          </cell>
        </row>
        <row r="365">
          <cell r="A365" t="str">
            <v>Multas por Infracciones</v>
          </cell>
          <cell r="B365">
            <v>3176100</v>
          </cell>
        </row>
        <row r="366">
          <cell r="A366" t="str">
            <v>Multas Tribunales</v>
          </cell>
          <cell r="B366">
            <v>75000</v>
          </cell>
        </row>
        <row r="367">
          <cell r="A367" t="str">
            <v>Multas Carreteras</v>
          </cell>
          <cell r="B367">
            <v>980000</v>
          </cell>
        </row>
        <row r="368">
          <cell r="A368" t="str">
            <v>Multas Patentes</v>
          </cell>
          <cell r="B368">
            <v>12000</v>
          </cell>
        </row>
        <row r="369">
          <cell r="A369" t="str">
            <v>Multas Salud Pública</v>
          </cell>
          <cell r="B369">
            <v>300</v>
          </cell>
        </row>
        <row r="370">
          <cell r="A370" t="str">
            <v>Multas Seguro Social y Contrato de Trabajo</v>
          </cell>
          <cell r="B370">
            <v>500</v>
          </cell>
        </row>
        <row r="371">
          <cell r="A371" t="str">
            <v>Multas Ley Forestal</v>
          </cell>
          <cell r="B371">
            <v>83000</v>
          </cell>
        </row>
        <row r="372">
          <cell r="A372" t="str">
            <v>Multas Violación Ley Aviación Civil</v>
          </cell>
          <cell r="B372">
            <v>0</v>
          </cell>
        </row>
        <row r="373">
          <cell r="A373" t="str">
            <v>Multas Diversas</v>
          </cell>
          <cell r="B373">
            <v>1645000</v>
          </cell>
        </row>
        <row r="374">
          <cell r="A374" t="str">
            <v>Multas Violación Ley sobre Drogas Narcóticas</v>
          </cell>
          <cell r="B374">
            <v>331000</v>
          </cell>
        </row>
        <row r="375">
          <cell r="A375" t="str">
            <v>Multas -ITBIS Ley 74</v>
          </cell>
          <cell r="B375">
            <v>49000</v>
          </cell>
        </row>
        <row r="376">
          <cell r="A376" t="str">
            <v>10% Fondo Especial Ley 250</v>
          </cell>
          <cell r="B376">
            <v>0</v>
          </cell>
        </row>
        <row r="377">
          <cell r="A377" t="str">
            <v xml:space="preserve">Multas Aplicadas a la Banco por Deficiencia Encaje Legal </v>
          </cell>
          <cell r="B377">
            <v>300</v>
          </cell>
        </row>
        <row r="378">
          <cell r="A378" t="str">
            <v/>
          </cell>
          <cell r="B378">
            <v>0</v>
          </cell>
        </row>
        <row r="379">
          <cell r="A379" t="str">
            <v/>
          </cell>
          <cell r="B379">
            <v>0</v>
          </cell>
        </row>
        <row r="380">
          <cell r="A380" t="str">
            <v>Ingresos Extraordinarios</v>
          </cell>
          <cell r="B380">
            <v>666497585</v>
          </cell>
        </row>
        <row r="381">
          <cell r="A381" t="str">
            <v/>
          </cell>
          <cell r="B381">
            <v>0</v>
          </cell>
        </row>
        <row r="382">
          <cell r="A382" t="str">
            <v>Recursos Internos</v>
          </cell>
          <cell r="B382">
            <v>24697585</v>
          </cell>
        </row>
        <row r="383">
          <cell r="A383" t="str">
            <v/>
          </cell>
          <cell r="B383">
            <v>0</v>
          </cell>
        </row>
        <row r="384">
          <cell r="A384" t="str">
            <v>Recursos Externos</v>
          </cell>
          <cell r="B384">
            <v>617500000</v>
          </cell>
        </row>
        <row r="385">
          <cell r="A385" t="str">
            <v>Certificado del Tesorero Nacional, Serie 1975-A</v>
          </cell>
          <cell r="B385">
            <v>0</v>
          </cell>
        </row>
        <row r="386">
          <cell r="A386" t="str">
            <v>Préstamo No.Aid-517-U-028</v>
          </cell>
          <cell r="B386">
            <v>0</v>
          </cell>
        </row>
        <row r="387">
          <cell r="A387" t="str">
            <v>Préstamo No.Aid-517-U-029</v>
          </cell>
          <cell r="B387">
            <v>0</v>
          </cell>
        </row>
        <row r="388">
          <cell r="A388" t="str">
            <v>Préstamo No.Aid-517-U-028</v>
          </cell>
          <cell r="B388">
            <v>0</v>
          </cell>
        </row>
        <row r="389">
          <cell r="A389" t="str">
            <v>Construcción Presa de Sabaneta</v>
          </cell>
          <cell r="B389">
            <v>0</v>
          </cell>
        </row>
        <row r="390">
          <cell r="A390" t="str">
            <v>Préstamo No.Bm-1325-T-Do</v>
          </cell>
          <cell r="B390">
            <v>0</v>
          </cell>
        </row>
        <row r="391">
          <cell r="A391" t="str">
            <v>Préstamo No.Bm-1442-Do</v>
          </cell>
          <cell r="B391">
            <v>0</v>
          </cell>
        </row>
        <row r="392">
          <cell r="A392" t="str">
            <v>Préstamo No.Bi-431-Sf-Dr</v>
          </cell>
          <cell r="B392">
            <v>0</v>
          </cell>
        </row>
        <row r="393">
          <cell r="A393" t="str">
            <v>Préstamo No.Bi-541-Sf-Dr</v>
          </cell>
          <cell r="B393">
            <v>0</v>
          </cell>
        </row>
        <row r="394">
          <cell r="A394" t="str">
            <v>Mejoramiento y Amoliación del Puerto de Haina</v>
          </cell>
          <cell r="B394">
            <v>0</v>
          </cell>
        </row>
        <row r="395">
          <cell r="A395" t="str">
            <v>Préstamo No.Aid-517-V-031</v>
          </cell>
          <cell r="B395">
            <v>0</v>
          </cell>
        </row>
        <row r="396">
          <cell r="A396" t="str">
            <v>Préstamo No.Aid-517-V-032</v>
          </cell>
          <cell r="B396">
            <v>0</v>
          </cell>
        </row>
        <row r="397">
          <cell r="A397" t="str">
            <v>Préstamo No.26-Vf/Dr</v>
          </cell>
          <cell r="B397">
            <v>0</v>
          </cell>
        </row>
        <row r="398">
          <cell r="A398" t="str">
            <v>Préstamo No.Aid-517-T-033</v>
          </cell>
          <cell r="B398">
            <v>0</v>
          </cell>
        </row>
        <row r="399">
          <cell r="A399" t="str">
            <v>Préstamo No.Bi-566-Sf-Dr</v>
          </cell>
          <cell r="B399">
            <v>0</v>
          </cell>
        </row>
        <row r="400">
          <cell r="A400" t="str">
            <v>Préstamo No.Bi-1688-Atn-Sf-Dr</v>
          </cell>
          <cell r="B400">
            <v>0</v>
          </cell>
        </row>
        <row r="401">
          <cell r="A401" t="str">
            <v>Préstamo No.Bi-382-Sf-Dr</v>
          </cell>
          <cell r="B401">
            <v>0</v>
          </cell>
        </row>
        <row r="402">
          <cell r="A402" t="str">
            <v>Préstamo No.Bi-570-Sf-Dr</v>
          </cell>
          <cell r="B402">
            <v>45500000</v>
          </cell>
        </row>
        <row r="403">
          <cell r="A403" t="str">
            <v>Préstamo No.Bi-358-Sf-Dr</v>
          </cell>
          <cell r="B403">
            <v>0</v>
          </cell>
        </row>
        <row r="404">
          <cell r="A404" t="str">
            <v>Préstamo No.Bi-352-Sf-Dr</v>
          </cell>
          <cell r="B404">
            <v>0</v>
          </cell>
        </row>
        <row r="405">
          <cell r="A405" t="str">
            <v>Préstamo No.Bm-235-Do</v>
          </cell>
          <cell r="B405">
            <v>0</v>
          </cell>
        </row>
        <row r="406">
          <cell r="A406" t="str">
            <v>Préstamo No.Bm-352-Do</v>
          </cell>
          <cell r="B406">
            <v>0</v>
          </cell>
        </row>
        <row r="407">
          <cell r="A407" t="str">
            <v>Préstamo No.Bm-1655-Do</v>
          </cell>
          <cell r="B407">
            <v>7000000</v>
          </cell>
        </row>
        <row r="408">
          <cell r="A408" t="str">
            <v>Préstamo No.Ccc/Pl-480</v>
          </cell>
          <cell r="B408">
            <v>140400000</v>
          </cell>
        </row>
        <row r="409">
          <cell r="A409" t="str">
            <v>Préstamo No.Ccc/Pl-480</v>
          </cell>
          <cell r="B409">
            <v>0</v>
          </cell>
        </row>
        <row r="410">
          <cell r="A410" t="str">
            <v>Préstamo No.69-P-Opep</v>
          </cell>
          <cell r="B410">
            <v>0</v>
          </cell>
        </row>
        <row r="411">
          <cell r="A411" t="str">
            <v>Préstamo No.Bi-408-Sf/Dr</v>
          </cell>
          <cell r="B411">
            <v>0</v>
          </cell>
        </row>
        <row r="412">
          <cell r="A412" t="str">
            <v>Préstamo No.Bi-21-Cd-Dr</v>
          </cell>
          <cell r="B412">
            <v>0</v>
          </cell>
        </row>
        <row r="413">
          <cell r="A413" t="str">
            <v>Préstamo No.Bi-591-Sf/Dr</v>
          </cell>
          <cell r="B413">
            <v>0</v>
          </cell>
        </row>
        <row r="414">
          <cell r="A414" t="str">
            <v>Préstamo No.Aid-517-U-030</v>
          </cell>
          <cell r="B414">
            <v>0</v>
          </cell>
        </row>
        <row r="415">
          <cell r="A415" t="str">
            <v>Préstamo No.Bi-585-Sf-Dr</v>
          </cell>
          <cell r="B415">
            <v>6400000</v>
          </cell>
        </row>
        <row r="416">
          <cell r="A416" t="str">
            <v>Préstamo No.Bi-586-Sf-Dr</v>
          </cell>
          <cell r="B416">
            <v>15400000</v>
          </cell>
        </row>
        <row r="417">
          <cell r="A417" t="str">
            <v>Préstamo No.Bi-590-Sf-Dr</v>
          </cell>
          <cell r="B417">
            <v>0</v>
          </cell>
        </row>
        <row r="418">
          <cell r="A418" t="str">
            <v>Préstamo No.Bm-1783-Do</v>
          </cell>
          <cell r="B418">
            <v>0</v>
          </cell>
        </row>
        <row r="419">
          <cell r="A419" t="str">
            <v>Préstamo Instituciones de Crédito Oficial de España</v>
          </cell>
          <cell r="B419">
            <v>0</v>
          </cell>
        </row>
        <row r="420">
          <cell r="A420" t="str">
            <v>Préstamo No.Bm-1783-Do y Bm 1784-Do</v>
          </cell>
          <cell r="B420">
            <v>0</v>
          </cell>
        </row>
        <row r="421">
          <cell r="A421" t="str">
            <v>Préstamo No.Bi/IADb-21-Cd-Dr</v>
          </cell>
          <cell r="B421">
            <v>0</v>
          </cell>
        </row>
        <row r="422">
          <cell r="A422" t="str">
            <v>Convenio de San José/Fondo de Inversión de Venezuela</v>
          </cell>
          <cell r="B422">
            <v>70700000</v>
          </cell>
        </row>
        <row r="423">
          <cell r="A423" t="str">
            <v>Convenio Dominico-Japones</v>
          </cell>
          <cell r="B423">
            <v>0</v>
          </cell>
        </row>
        <row r="424">
          <cell r="A424" t="str">
            <v>Préstamo No.Fida-28-Do</v>
          </cell>
          <cell r="B424">
            <v>4200000</v>
          </cell>
        </row>
        <row r="425">
          <cell r="A425" t="str">
            <v>Préstamo No.Fida-28-Do</v>
          </cell>
          <cell r="B425">
            <v>0</v>
          </cell>
        </row>
        <row r="426">
          <cell r="A426" t="str">
            <v>Préstamo No.242-P-Oped</v>
          </cell>
          <cell r="B426">
            <v>0</v>
          </cell>
        </row>
        <row r="427">
          <cell r="A427" t="str">
            <v>Préstamo No.Bi-74-Ic-Dr</v>
          </cell>
          <cell r="B427">
            <v>0</v>
          </cell>
        </row>
        <row r="428">
          <cell r="A428" t="str">
            <v>Préstamo Bi-391-Oc-Dr</v>
          </cell>
          <cell r="B428">
            <v>20000000</v>
          </cell>
        </row>
        <row r="429">
          <cell r="A429" t="str">
            <v>Préstamo No.Bi-627-Sf-Dr</v>
          </cell>
          <cell r="B429">
            <v>0</v>
          </cell>
        </row>
        <row r="430">
          <cell r="A430" t="str">
            <v>Préstamo No.Bi-646-Sf-Dr</v>
          </cell>
          <cell r="B430">
            <v>4200000</v>
          </cell>
        </row>
        <row r="431">
          <cell r="A431" t="str">
            <v>Préstamo No.Bi-647-Sf-Dr</v>
          </cell>
          <cell r="B431">
            <v>3800000</v>
          </cell>
        </row>
        <row r="432">
          <cell r="A432" t="str">
            <v>Préstamo No.Bi-645-Sf-Dr</v>
          </cell>
          <cell r="B432">
            <v>11500000</v>
          </cell>
        </row>
        <row r="433">
          <cell r="A433" t="str">
            <v>Préstamo No.Bi-680-Sf-Dr</v>
          </cell>
          <cell r="B433">
            <v>19200000</v>
          </cell>
        </row>
        <row r="434">
          <cell r="A434" t="str">
            <v>Préstamo No.Bm-1760-Do</v>
          </cell>
          <cell r="B434">
            <v>25000000</v>
          </cell>
        </row>
        <row r="435">
          <cell r="A435" t="str">
            <v>Préstamo No.Bm-2023-Do</v>
          </cell>
          <cell r="B435">
            <v>17600000</v>
          </cell>
        </row>
        <row r="436">
          <cell r="A436" t="str">
            <v>Préstamo No.Bm-2104-Do</v>
          </cell>
          <cell r="B436">
            <v>0</v>
          </cell>
        </row>
        <row r="437">
          <cell r="A437" t="str">
            <v>Préstamo No.Aid-517-T-037Y 517-W-038</v>
          </cell>
          <cell r="B437">
            <v>15600000</v>
          </cell>
        </row>
        <row r="438">
          <cell r="A438" t="str">
            <v>Préstamo Banco del Comercio Exterior Francés</v>
          </cell>
          <cell r="B438">
            <v>0</v>
          </cell>
        </row>
        <row r="439">
          <cell r="A439" t="str">
            <v>Préstamo No.Aid-517-T-035</v>
          </cell>
          <cell r="B439">
            <v>1000000</v>
          </cell>
        </row>
        <row r="440">
          <cell r="A440" t="str">
            <v>Préstamo Banco Exterior de España</v>
          </cell>
          <cell r="B440">
            <v>0</v>
          </cell>
        </row>
        <row r="441">
          <cell r="A441" t="str">
            <v>Préstamo No.Aid-517-K-039</v>
          </cell>
          <cell r="B441">
            <v>0</v>
          </cell>
        </row>
        <row r="442">
          <cell r="A442" t="str">
            <v>Préstamo No.Bm-2104-D0</v>
          </cell>
          <cell r="B442">
            <v>0</v>
          </cell>
        </row>
        <row r="443">
          <cell r="A443" t="str">
            <v>Préstamo No.Aid-679-Sf-Dr</v>
          </cell>
          <cell r="B443">
            <v>0</v>
          </cell>
        </row>
        <row r="444">
          <cell r="A444" t="str">
            <v>Préstamo No.Aid-517-T-040</v>
          </cell>
          <cell r="B444">
            <v>0</v>
          </cell>
        </row>
        <row r="445">
          <cell r="A445" t="str">
            <v>Préstamo No.Aid-517-T-042</v>
          </cell>
          <cell r="B445">
            <v>6400000</v>
          </cell>
        </row>
        <row r="446">
          <cell r="A446" t="str">
            <v>Préstamo Banco Exterior de España</v>
          </cell>
          <cell r="B446">
            <v>0</v>
          </cell>
        </row>
        <row r="447">
          <cell r="A447" t="str">
            <v>Kfw-Dom-15.0M</v>
          </cell>
          <cell r="B447">
            <v>0</v>
          </cell>
        </row>
        <row r="448">
          <cell r="A448" t="str">
            <v>Préstamo No.Bi-21-Cd/Dr</v>
          </cell>
          <cell r="B448">
            <v>0</v>
          </cell>
        </row>
        <row r="449">
          <cell r="A449" t="str">
            <v>Préstamo Banco Exterior de España</v>
          </cell>
          <cell r="B449">
            <v>0</v>
          </cell>
        </row>
        <row r="450">
          <cell r="A450" t="str">
            <v>Préstamo Dominico Japones Do-P2-Aglipo</v>
          </cell>
          <cell r="B450">
            <v>42000000</v>
          </cell>
        </row>
        <row r="451">
          <cell r="A451" t="str">
            <v>Préstamo Banco Exterior de España</v>
          </cell>
          <cell r="B451">
            <v>0</v>
          </cell>
        </row>
        <row r="452">
          <cell r="A452" t="str">
            <v>Préstamo No.Aid-517-L-010</v>
          </cell>
          <cell r="B452">
            <v>0</v>
          </cell>
        </row>
        <row r="453">
          <cell r="A453" t="str">
            <v>Préstamo No.Fida98-Do</v>
          </cell>
          <cell r="B453">
            <v>0</v>
          </cell>
        </row>
        <row r="454">
          <cell r="A454" t="str">
            <v>Préstamo No.Aid-517-T-043 y 517-V-044</v>
          </cell>
          <cell r="B454">
            <v>14000000</v>
          </cell>
        </row>
        <row r="455">
          <cell r="A455" t="str">
            <v>Préstamo No.Aid-517-T-045</v>
          </cell>
          <cell r="B455">
            <v>11200000</v>
          </cell>
        </row>
        <row r="456">
          <cell r="A456" t="str">
            <v>Préstamo No.Bi-737-Sf y 455-Oc-Dr</v>
          </cell>
          <cell r="B456">
            <v>22600000</v>
          </cell>
        </row>
        <row r="457">
          <cell r="A457" t="str">
            <v>Préstamo No.Bm-2369-Do</v>
          </cell>
          <cell r="B457">
            <v>0</v>
          </cell>
        </row>
        <row r="458">
          <cell r="A458" t="str">
            <v>Préstamo Gobierno México-República Dominicana</v>
          </cell>
          <cell r="B458">
            <v>28000000</v>
          </cell>
        </row>
        <row r="459">
          <cell r="A459" t="str">
            <v>Préstamo No.Bm-2690-00</v>
          </cell>
          <cell r="B459">
            <v>35000000</v>
          </cell>
        </row>
        <row r="460">
          <cell r="A460" t="str">
            <v>Préstamo del Gobierno de Japón</v>
          </cell>
          <cell r="B460">
            <v>30000000</v>
          </cell>
        </row>
        <row r="461">
          <cell r="A461" t="str">
            <v>Kreditastait Fur Wiederautbau-Kfw-</v>
          </cell>
          <cell r="B461">
            <v>8000000</v>
          </cell>
        </row>
        <row r="462">
          <cell r="A462" t="str">
            <v xml:space="preserve">Préstamo del Gobierno de Francia </v>
          </cell>
          <cell r="B462">
            <v>12800000</v>
          </cell>
        </row>
        <row r="463">
          <cell r="A463" t="str">
            <v>2949-Do-</v>
          </cell>
          <cell r="B463">
            <v>0</v>
          </cell>
        </row>
        <row r="464">
          <cell r="A464" t="str">
            <v>17-0239</v>
          </cell>
          <cell r="B464">
            <v>0</v>
          </cell>
        </row>
        <row r="465">
          <cell r="A465" t="str">
            <v>Préstamo No.Bi-172/1C-Dr</v>
          </cell>
          <cell r="B465">
            <v>0</v>
          </cell>
        </row>
        <row r="466">
          <cell r="A466" t="str">
            <v/>
          </cell>
          <cell r="B466">
            <v>0</v>
          </cell>
        </row>
        <row r="467">
          <cell r="A467" t="str">
            <v>Venta de Activos</v>
          </cell>
          <cell r="B467">
            <v>10757000</v>
          </cell>
        </row>
        <row r="468">
          <cell r="A468" t="str">
            <v>Venta de Bienes Inmuebles y Terrenos del Dominio Privado del Estado</v>
          </cell>
          <cell r="B468">
            <v>10757000</v>
          </cell>
        </row>
        <row r="469">
          <cell r="A469" t="str">
            <v>Venta de Propiedad Mobiliar del Estado</v>
          </cell>
          <cell r="B469">
            <v>0</v>
          </cell>
        </row>
        <row r="470">
          <cell r="A470" t="str">
            <v>Misceláneos</v>
          </cell>
          <cell r="B470">
            <v>0</v>
          </cell>
        </row>
        <row r="471">
          <cell r="A471" t="str">
            <v/>
          </cell>
          <cell r="B471">
            <v>0</v>
          </cell>
        </row>
        <row r="472">
          <cell r="A472" t="str">
            <v>Otros Recursos Internos</v>
          </cell>
          <cell r="B472">
            <v>1107585</v>
          </cell>
        </row>
        <row r="473">
          <cell r="A473" t="str">
            <v>Amortización e Intereses Aid/517-L018 F. 1449</v>
          </cell>
          <cell r="B473">
            <v>0</v>
          </cell>
        </row>
        <row r="474">
          <cell r="A474" t="str">
            <v>Pago Préstamo Lab. Hotel Jaragua Aid-517-2-008</v>
          </cell>
          <cell r="B474">
            <v>0</v>
          </cell>
        </row>
        <row r="475">
          <cell r="A475" t="str">
            <v>Amortización e Intreses /Préstamo Aid/517-L026 F. 1449</v>
          </cell>
          <cell r="B475">
            <v>0</v>
          </cell>
        </row>
        <row r="476">
          <cell r="A476" t="str">
            <v/>
          </cell>
          <cell r="B476">
            <v>0</v>
          </cell>
        </row>
        <row r="477">
          <cell r="A477" t="str">
            <v>Donaciones</v>
          </cell>
          <cell r="B477">
            <v>534000</v>
          </cell>
        </row>
        <row r="478">
          <cell r="A478" t="str">
            <v>Donaciones Públicas y Privadas</v>
          </cell>
          <cell r="B478">
            <v>534000</v>
          </cell>
        </row>
        <row r="479">
          <cell r="A479" t="str">
            <v/>
          </cell>
          <cell r="B479">
            <v>0</v>
          </cell>
        </row>
        <row r="480">
          <cell r="A480" t="str">
            <v>Aportes Extraordinarios</v>
          </cell>
          <cell r="B480">
            <v>12299000</v>
          </cell>
        </row>
        <row r="481">
          <cell r="A481" t="str">
            <v xml:space="preserve">Aportes Extraordinarios de Instituciones Públicas </v>
          </cell>
          <cell r="B481">
            <v>12299000</v>
          </cell>
        </row>
        <row r="482">
          <cell r="A482" t="str">
            <v/>
          </cell>
          <cell r="B482">
            <v>0</v>
          </cell>
        </row>
        <row r="483">
          <cell r="A483" t="str">
            <v>Donaciones</v>
          </cell>
          <cell r="B483">
            <v>24300000</v>
          </cell>
        </row>
        <row r="484">
          <cell r="A484" t="str">
            <v>Aid/517-0171/Cbi</v>
          </cell>
          <cell r="B484">
            <v>0</v>
          </cell>
        </row>
        <row r="485">
          <cell r="A485" t="str">
            <v>Convenio de Donación BID-Atn-1688-Sf--Dr</v>
          </cell>
          <cell r="B485">
            <v>0</v>
          </cell>
        </row>
        <row r="486">
          <cell r="A486" t="str">
            <v>Convenio ONAPLAN-BID-Atn-1689-Sf--Dr</v>
          </cell>
          <cell r="B486">
            <v>0</v>
          </cell>
        </row>
        <row r="487">
          <cell r="A487" t="str">
            <v>Convenio de Donación Aid-517-0130</v>
          </cell>
          <cell r="B487">
            <v>0</v>
          </cell>
        </row>
        <row r="488">
          <cell r="A488" t="str">
            <v>Aid-517-0145-21</v>
          </cell>
          <cell r="B488">
            <v>0</v>
          </cell>
        </row>
        <row r="489">
          <cell r="A489" t="str">
            <v>Aid-517-0145-19</v>
          </cell>
          <cell r="B489">
            <v>0</v>
          </cell>
        </row>
        <row r="490">
          <cell r="A490" t="str">
            <v>Donación Canadá-Israel Ac-Di-D6</v>
          </cell>
          <cell r="B490">
            <v>0</v>
          </cell>
        </row>
        <row r="491">
          <cell r="A491" t="str">
            <v>Gobierno de Suecia</v>
          </cell>
          <cell r="B491">
            <v>0</v>
          </cell>
        </row>
        <row r="492">
          <cell r="A492" t="str">
            <v>Donación ONU Dom.-T-01-A-71-99 y Dom, -83-P04-P03</v>
          </cell>
          <cell r="B492">
            <v>0</v>
          </cell>
        </row>
        <row r="493">
          <cell r="A493" t="str">
            <v>Convenio ONAPLAN-BID-Atn-1862-Sf--Dr</v>
          </cell>
          <cell r="B493">
            <v>0</v>
          </cell>
        </row>
        <row r="494">
          <cell r="A494" t="str">
            <v>Donación Aid/Foresta</v>
          </cell>
          <cell r="B494">
            <v>0</v>
          </cell>
        </row>
        <row r="495">
          <cell r="A495" t="str">
            <v>Donación Gobierno Aleman-Gtz/Aid</v>
          </cell>
          <cell r="B495">
            <v>0</v>
          </cell>
        </row>
        <row r="496">
          <cell r="A496" t="str">
            <v>Donación Comunidad Económica Europea -CEE/IAD-Pryn</v>
          </cell>
          <cell r="B496">
            <v>11200000</v>
          </cell>
        </row>
        <row r="497">
          <cell r="A497" t="str">
            <v>Convenio de Donación Organización Internacional del Azúcar-OIA-</v>
          </cell>
          <cell r="B497">
            <v>0</v>
          </cell>
        </row>
        <row r="498">
          <cell r="A498" t="str">
            <v>Donación ONU UNICEF</v>
          </cell>
          <cell r="B498">
            <v>0</v>
          </cell>
        </row>
        <row r="499">
          <cell r="A499" t="str">
            <v>Fondo Noruego de Preinversión</v>
          </cell>
          <cell r="B499">
            <v>0</v>
          </cell>
        </row>
        <row r="500">
          <cell r="A500" t="str">
            <v>Aid-517-0126 Manejo de Recursos Naturales</v>
          </cell>
          <cell r="B500">
            <v>0</v>
          </cell>
        </row>
        <row r="501">
          <cell r="A501" t="str">
            <v>Aid-517-0144 Proyecto Mini-Hidro</v>
          </cell>
          <cell r="B501">
            <v>0</v>
          </cell>
        </row>
        <row r="502">
          <cell r="A502" t="str">
            <v>Aid-936-5807</v>
          </cell>
          <cell r="B502">
            <v>800000</v>
          </cell>
        </row>
        <row r="503">
          <cell r="A503" t="str">
            <v xml:space="preserve"> Donación Aid-517-0171-Cbi</v>
          </cell>
          <cell r="B503">
            <v>0</v>
          </cell>
        </row>
        <row r="504">
          <cell r="A504" t="str">
            <v>CEE-Na-82-15</v>
          </cell>
          <cell r="B504">
            <v>0</v>
          </cell>
        </row>
        <row r="505">
          <cell r="A505" t="str">
            <v>Fao-PNUD-Dom-81-005-067</v>
          </cell>
          <cell r="B505">
            <v>0</v>
          </cell>
        </row>
        <row r="506">
          <cell r="A506" t="str">
            <v>PNUD-Dom-81-012</v>
          </cell>
          <cell r="B506">
            <v>0</v>
          </cell>
        </row>
        <row r="507">
          <cell r="A507" t="str">
            <v>PNUD-Cee</v>
          </cell>
          <cell r="B507">
            <v>0</v>
          </cell>
        </row>
        <row r="508">
          <cell r="A508" t="str">
            <v>Cee</v>
          </cell>
          <cell r="B508">
            <v>0</v>
          </cell>
        </row>
        <row r="509">
          <cell r="A509" t="str">
            <v>BID-Atn-225-Sf/Dr</v>
          </cell>
          <cell r="B509">
            <v>0</v>
          </cell>
        </row>
        <row r="510">
          <cell r="A510" t="str">
            <v>PNUD</v>
          </cell>
          <cell r="B510">
            <v>0</v>
          </cell>
        </row>
        <row r="511">
          <cell r="A511" t="str">
            <v>Donación UNICEF/Zw-10G-4</v>
          </cell>
          <cell r="B511">
            <v>0</v>
          </cell>
        </row>
        <row r="512">
          <cell r="A512" t="str">
            <v>Donación PNUD/91-011-S-01-14</v>
          </cell>
          <cell r="B512">
            <v>0</v>
          </cell>
        </row>
        <row r="513">
          <cell r="A513" t="str">
            <v>Donación Italia</v>
          </cell>
          <cell r="B513">
            <v>3200000</v>
          </cell>
        </row>
        <row r="514">
          <cell r="A514" t="str">
            <v>Donación CEE-958-84-Rd</v>
          </cell>
          <cell r="B514">
            <v>9100000</v>
          </cell>
        </row>
        <row r="515">
          <cell r="A515" t="str">
            <v>Zw-10-6-4Programa de Servicio Básicos Proyecto de Educación UNICEF</v>
          </cell>
          <cell r="B515">
            <v>0</v>
          </cell>
        </row>
        <row r="516">
          <cell r="A516" t="str">
            <v>Donación 517-0153 Asesoría-Manejo Sistema de Salud</v>
          </cell>
          <cell r="B516">
            <v>0</v>
          </cell>
        </row>
        <row r="517">
          <cell r="A517" t="str">
            <v xml:space="preserve">Donación Dhs-12 Ops-Oms </v>
          </cell>
          <cell r="B517">
            <v>0</v>
          </cell>
        </row>
        <row r="518">
          <cell r="A518" t="str">
            <v>Proyecto Educación Población Dom/87/P01 UNESCO</v>
          </cell>
          <cell r="B518">
            <v>0</v>
          </cell>
        </row>
        <row r="519">
          <cell r="A519" t="str">
            <v>Donación Dej-42950 Gts</v>
          </cell>
          <cell r="B519">
            <v>0</v>
          </cell>
        </row>
        <row r="520">
          <cell r="A520" t="str">
            <v>Na-80-36 CEE-Juancho Pedernales</v>
          </cell>
          <cell r="B520">
            <v>0</v>
          </cell>
        </row>
        <row r="521">
          <cell r="A521" t="str">
            <v>Donación Gobierno Chino Programa Pequeños Proyecto Hidroeléctricos</v>
          </cell>
          <cell r="B521">
            <v>0</v>
          </cell>
        </row>
        <row r="522">
          <cell r="A522" t="str">
            <v>Donación Estudio Proyecto Monción BID</v>
          </cell>
          <cell r="B522">
            <v>0</v>
          </cell>
        </row>
        <row r="523">
          <cell r="A523" t="str">
            <v>Préstamo Nopn83-2120-0 Fortalecimiento del Indrhi-Bmz/Gtz.</v>
          </cell>
          <cell r="B523">
            <v>0</v>
          </cell>
        </row>
        <row r="524">
          <cell r="A524" t="str">
            <v>Préstamo Dom/8/004 Optimización Recargo Hídricos Pnvd/Omm.</v>
          </cell>
          <cell r="B524">
            <v>0</v>
          </cell>
        </row>
        <row r="525">
          <cell r="A525" t="str">
            <v>Préstamo Dom/8/002 Isótopos en Hidrol. OIEA</v>
          </cell>
          <cell r="B525">
            <v>0</v>
          </cell>
        </row>
        <row r="526">
          <cell r="A526" t="str">
            <v>Préstamo Dom/8/003 Hidrol. Aguas Sub-Terraneas OIEA</v>
          </cell>
          <cell r="B526">
            <v>0</v>
          </cell>
        </row>
        <row r="527">
          <cell r="A527" t="str">
            <v>Donación ONU/PNUD Dom-85-E01 DesHidroe. Río Ocoa</v>
          </cell>
          <cell r="B527">
            <v>0</v>
          </cell>
        </row>
        <row r="528">
          <cell r="A528" t="str">
            <v>P-1438-100 Hidroeléctricalos Anones-Sueco</v>
          </cell>
          <cell r="B528">
            <v>0</v>
          </cell>
        </row>
        <row r="529">
          <cell r="A529" t="str">
            <v>Donación 4-3-86 Palomino-Sueco</v>
          </cell>
          <cell r="B529">
            <v>0</v>
          </cell>
        </row>
        <row r="530">
          <cell r="A530" t="str">
            <v>Construcción de Hoteles Nacionales, S. A.</v>
          </cell>
          <cell r="B530">
            <v>0</v>
          </cell>
        </row>
        <row r="531">
          <cell r="A531" t="str">
            <v>Rosario Dominicana, S. A.</v>
          </cell>
          <cell r="B531">
            <v>0</v>
          </cell>
        </row>
        <row r="532">
          <cell r="A532" t="str">
            <v/>
          </cell>
          <cell r="B532">
            <v>0</v>
          </cell>
        </row>
        <row r="533">
          <cell r="A533" t="str">
            <v>Transferencias Extraordinarias</v>
          </cell>
          <cell r="B533">
            <v>0</v>
          </cell>
        </row>
        <row r="534">
          <cell r="A534" t="str">
            <v>Transferencia del CORDE</v>
          </cell>
          <cell r="B534">
            <v>0</v>
          </cell>
        </row>
        <row r="535">
          <cell r="A535" t="str">
            <v>Transferencia de INESPRE</v>
          </cell>
          <cell r="B535">
            <v>0</v>
          </cell>
        </row>
        <row r="536">
          <cell r="A536" t="str">
            <v>Transferencia de la CFI</v>
          </cell>
          <cell r="B536">
            <v>0</v>
          </cell>
        </row>
        <row r="537">
          <cell r="A537" t="str">
            <v>Transferencia del Banco de Reservas</v>
          </cell>
          <cell r="B537">
            <v>0</v>
          </cell>
        </row>
        <row r="538">
          <cell r="A538" t="str">
            <v>Transferencia del CEA</v>
          </cell>
          <cell r="B538">
            <v>0</v>
          </cell>
        </row>
        <row r="539">
          <cell r="A539" t="str">
            <v>Transferencia del Banco Central</v>
          </cell>
          <cell r="B539">
            <v>0</v>
          </cell>
        </row>
        <row r="540">
          <cell r="A540" t="str">
            <v>Transferencia de la Corporación de Hatillo</v>
          </cell>
          <cell r="B540">
            <v>0</v>
          </cell>
        </row>
        <row r="541">
          <cell r="A541" t="str">
            <v>Transferencia del IAD</v>
          </cell>
          <cell r="B541">
            <v>0</v>
          </cell>
        </row>
        <row r="542">
          <cell r="A542" t="str">
            <v>Transferencia del INAZUCAR</v>
          </cell>
          <cell r="B542">
            <v>0</v>
          </cell>
        </row>
        <row r="543">
          <cell r="A543" t="str">
            <v>Transferencia del CEA</v>
          </cell>
          <cell r="B543">
            <v>0</v>
          </cell>
        </row>
        <row r="544">
          <cell r="A544" t="str">
            <v>Transferencia del Banco Nacional de la Vivienda</v>
          </cell>
          <cell r="B544">
            <v>0</v>
          </cell>
        </row>
        <row r="545">
          <cell r="A545" t="str">
            <v>Transferencia de la Superintendencia de Bancos</v>
          </cell>
          <cell r="B545">
            <v>0</v>
          </cell>
        </row>
        <row r="546">
          <cell r="A546" t="str">
            <v>Transferencia de la Superintendencia de Seguros</v>
          </cell>
          <cell r="B546">
            <v>0</v>
          </cell>
        </row>
        <row r="547">
          <cell r="A547" t="str">
            <v>Transferencia de la Fábrica Dominicana de Cemento</v>
          </cell>
          <cell r="B547">
            <v>0</v>
          </cell>
        </row>
        <row r="548">
          <cell r="A548" t="str">
            <v>Aportes Extraordinarios de Institciones Pública</v>
          </cell>
          <cell r="B548">
            <v>0</v>
          </cell>
        </row>
        <row r="549">
          <cell r="A549" t="str">
            <v>Transferencia de la CDE (Bonos de Amortización de la Deuda Combustible)</v>
          </cell>
          <cell r="B549">
            <v>0</v>
          </cell>
        </row>
        <row r="550">
          <cell r="A550" t="str">
            <v>Transferencia de la Universidad del Este</v>
          </cell>
          <cell r="B550">
            <v>0</v>
          </cell>
        </row>
        <row r="551">
          <cell r="A551" t="str">
            <v/>
          </cell>
          <cell r="B551">
            <v>0</v>
          </cell>
        </row>
        <row r="552">
          <cell r="A552" t="str">
            <v>Otros Recursos Internos</v>
          </cell>
          <cell r="B552">
            <v>0</v>
          </cell>
        </row>
        <row r="553">
          <cell r="A553" t="str">
            <v>Ahorro de la Dirección General Servicios Tecnológicos</v>
          </cell>
          <cell r="B553">
            <v>0</v>
          </cell>
        </row>
        <row r="554">
          <cell r="A554" t="str">
            <v>Amortización e Interés Préstamo No. 517-L-008</v>
          </cell>
          <cell r="B554">
            <v>0</v>
          </cell>
        </row>
        <row r="555">
          <cell r="A555" t="str">
            <v>Amortización e Intereses Préstamo No. 517-L-018</v>
          </cell>
          <cell r="B555">
            <v>0</v>
          </cell>
        </row>
        <row r="556">
          <cell r="A556" t="str">
            <v>Intereses Préstamo No. 517-K-011</v>
          </cell>
          <cell r="B556">
            <v>0</v>
          </cell>
        </row>
        <row r="557">
          <cell r="A557" t="str">
            <v>Intereses Préstamo No. 517-L-018</v>
          </cell>
          <cell r="B557">
            <v>0</v>
          </cell>
        </row>
        <row r="558">
          <cell r="A558" t="str">
            <v>Venta de Condecoraciones</v>
          </cell>
          <cell r="B558">
            <v>0</v>
          </cell>
        </row>
        <row r="559">
          <cell r="A559" t="str">
            <v>Devolución, Intereses Deuda Externa</v>
          </cell>
          <cell r="B559">
            <v>0</v>
          </cell>
        </row>
        <row r="560">
          <cell r="A560" t="str">
            <v>Misceláneos</v>
          </cell>
          <cell r="B560">
            <v>0</v>
          </cell>
        </row>
        <row r="561">
          <cell r="A561" t="str">
            <v>Amortización e Intereses</v>
          </cell>
          <cell r="B561">
            <v>0</v>
          </cell>
        </row>
        <row r="562">
          <cell r="A562" t="str">
            <v>Bonos Redimidos e Intereses sobre Bonos Propiedad del Estado</v>
          </cell>
          <cell r="B562">
            <v>0</v>
          </cell>
        </row>
        <row r="563">
          <cell r="A563" t="str">
            <v>Intereses sobre Préstamo de la Aid No. 517-L-026</v>
          </cell>
          <cell r="B563">
            <v>0</v>
          </cell>
        </row>
        <row r="564">
          <cell r="A564" t="str">
            <v>Remanentes de Aportes del Estado, para Programa Desayuno Escolar y Materno Infantil</v>
          </cell>
          <cell r="B564">
            <v>0</v>
          </cell>
        </row>
        <row r="565">
          <cell r="A565" t="str">
            <v>Intereses Devengados por Suma Depositada en Banco de Reservas por la Corporación de la Presa de Sabana Yegua</v>
          </cell>
          <cell r="B565">
            <v>0</v>
          </cell>
        </row>
        <row r="566">
          <cell r="A566" t="str">
            <v>2% sobre Préstamo Realizados a Oficiales de las Fuerzas Armadas</v>
          </cell>
          <cell r="B566">
            <v>0</v>
          </cell>
        </row>
        <row r="567">
          <cell r="A567" t="str">
            <v>Ahorro en Gastos Administrativos Corporación de Valdesia</v>
          </cell>
          <cell r="B567">
            <v>0</v>
          </cell>
        </row>
        <row r="568">
          <cell r="A568" t="str">
            <v>Confiscación de Pólizas de Seguros</v>
          </cell>
          <cell r="B568">
            <v>0</v>
          </cell>
        </row>
        <row r="569">
          <cell r="A569" t="str">
            <v>Reembolsos</v>
          </cell>
          <cell r="B569">
            <v>0</v>
          </cell>
        </row>
        <row r="570">
          <cell r="A570" t="str">
            <v>Intereses sobre Bonos Tesorería Nacional, para Reforma Agraría, Serie 1987</v>
          </cell>
          <cell r="B570">
            <v>0</v>
          </cell>
        </row>
        <row r="571">
          <cell r="B571">
            <v>0</v>
          </cell>
        </row>
        <row r="572">
          <cell r="A572" t="str">
            <v xml:space="preserve">Total Ingresos Fiscales </v>
          </cell>
          <cell r="B572">
            <v>3205209225</v>
          </cell>
        </row>
        <row r="573">
          <cell r="A573" t="str">
            <v>Fuente: Presupuesto de Ingresos y Ley de Gastos Públicos para el año 1988 (Ley No. 85-87)</v>
          </cell>
        </row>
      </sheetData>
      <sheetData sheetId="59" refreshError="1">
        <row r="15">
          <cell r="A15" t="str">
            <v>Impuesto sobre la Renta</v>
          </cell>
          <cell r="B15">
            <v>576418097</v>
          </cell>
        </row>
        <row r="16">
          <cell r="A16" t="str">
            <v>Impuesto Adicional sobre la Renta Global Imponible</v>
          </cell>
          <cell r="B16">
            <v>25330000</v>
          </cell>
        </row>
        <row r="17">
          <cell r="A17" t="str">
            <v>Impuesto Adicional sobre el Impuesto sobre la Renta</v>
          </cell>
          <cell r="B17">
            <v>14808000</v>
          </cell>
        </row>
        <row r="18">
          <cell r="A18" t="str">
            <v>Impuesto sobre las Ganancias de Capital (Plusvalía)</v>
          </cell>
          <cell r="B18">
            <v>0</v>
          </cell>
        </row>
        <row r="19">
          <cell r="A19" t="str">
            <v>Impuesto sobre Premios Mayores de la Lotería Nacional</v>
          </cell>
          <cell r="B19">
            <v>2000000</v>
          </cell>
        </row>
        <row r="20">
          <cell r="A20" t="str">
            <v>Impuesto sobre Honorarios Médicos en Hospitales del Estado</v>
          </cell>
          <cell r="B20">
            <v>27884</v>
          </cell>
        </row>
        <row r="21">
          <cell r="A21" t="str">
            <v>Impuesto sobre los Derechos Percibidos por los Oficiales del Estado Civil</v>
          </cell>
          <cell r="B21">
            <v>72766</v>
          </cell>
        </row>
        <row r="22">
          <cell r="A22" t="str">
            <v xml:space="preserve">Impuesto sobre las Apuestas Ganadas en el Hipódromo, 10% </v>
          </cell>
          <cell r="B22">
            <v>2977031</v>
          </cell>
        </row>
        <row r="23">
          <cell r="A23" t="str">
            <v>Impuesto sobre los Beneficios (Utilidades) de los Casinos de Juegos</v>
          </cell>
          <cell r="B23">
            <v>7125000</v>
          </cell>
        </row>
        <row r="24">
          <cell r="A24" t="str">
            <v>Aportes de los Servidores Públicos (Descuentos en Nóminas) para Servicios Sociales</v>
          </cell>
          <cell r="B24">
            <v>18330602</v>
          </cell>
        </row>
        <row r="25">
          <cell r="A25" t="str">
            <v>Impuestos 10% sobre Apuestas en el Canódromo</v>
          </cell>
          <cell r="B25">
            <v>640000</v>
          </cell>
        </row>
        <row r="26">
          <cell r="A26" t="str">
            <v/>
          </cell>
          <cell r="B26">
            <v>0</v>
          </cell>
        </row>
        <row r="27">
          <cell r="A27" t="str">
            <v xml:space="preserve">Impuestos sobre el Patrimonio </v>
          </cell>
          <cell r="B27">
            <v>86528120</v>
          </cell>
        </row>
        <row r="28">
          <cell r="A28" t="str">
            <v/>
          </cell>
          <cell r="B28">
            <v>0</v>
          </cell>
        </row>
        <row r="29">
          <cell r="A29" t="str">
            <v>Impuestos sobre la Tenencia del Patrimonio</v>
          </cell>
          <cell r="B29">
            <v>44119564</v>
          </cell>
        </row>
        <row r="30">
          <cell r="A30" t="str">
            <v>Impuesto sobre la Inscripción en el Registro de Tierras</v>
          </cell>
          <cell r="B30">
            <v>70830</v>
          </cell>
        </row>
        <row r="31">
          <cell r="A31" t="str">
            <v>Impuesto Adicional sobre la Inscripción en el Registro de Tierras</v>
          </cell>
          <cell r="B31">
            <v>342944</v>
          </cell>
        </row>
        <row r="32">
          <cell r="A32" t="str">
            <v>Impuesto sobre Vehículos (Placas)</v>
          </cell>
          <cell r="B32">
            <v>38608086</v>
          </cell>
        </row>
        <row r="33">
          <cell r="A33" t="str">
            <v>Impuesto Adicional sobre Placas Públicas</v>
          </cell>
          <cell r="B33">
            <v>180606</v>
          </cell>
        </row>
        <row r="34">
          <cell r="A34" t="str">
            <v>Impuesto sobre la Inscripción y Duplicado de Matrícula Vehículo de Motor</v>
          </cell>
          <cell r="B34">
            <v>917098</v>
          </cell>
        </row>
        <row r="35">
          <cell r="A35" t="str">
            <v>Impuesto sobre la Propiedad Inmobiliaria</v>
          </cell>
          <cell r="B35">
            <v>4000000</v>
          </cell>
        </row>
        <row r="36">
          <cell r="A36" t="str">
            <v>Impuesto Adicional Automóviles</v>
          </cell>
          <cell r="B36">
            <v>0</v>
          </cell>
        </row>
        <row r="37">
          <cell r="A37" t="str">
            <v/>
          </cell>
          <cell r="B37">
            <v>0</v>
          </cell>
        </row>
        <row r="38">
          <cell r="A38" t="str">
            <v>Impuesto sobre las Transferencias Patrimoniales</v>
          </cell>
          <cell r="B38">
            <v>42408556</v>
          </cell>
        </row>
        <row r="39">
          <cell r="A39" t="str">
            <v>Impuesto sobre la Constitución de Compañías por Acciones y en Comanditas por Acciones</v>
          </cell>
          <cell r="B39">
            <v>2873135</v>
          </cell>
        </row>
        <row r="40">
          <cell r="A40" t="str">
            <v>Impuesto sobre Operaciones Inmobiliarias</v>
          </cell>
          <cell r="B40">
            <v>10710570</v>
          </cell>
        </row>
        <row r="41">
          <cell r="A41" t="str">
            <v>Impuesto Adicional sobre Operaciones Inmobiliarias</v>
          </cell>
          <cell r="B41">
            <v>6845092</v>
          </cell>
        </row>
        <row r="42">
          <cell r="A42" t="str">
            <v>Impuesto sobre Sucesiones y Donaciones</v>
          </cell>
          <cell r="B42">
            <v>6821113</v>
          </cell>
        </row>
        <row r="43">
          <cell r="A43" t="str">
            <v>Contribución 2% sobre Actos Traslativos de la Propiedad Mobiliaria</v>
          </cell>
          <cell r="B43">
            <v>14288165</v>
          </cell>
        </row>
        <row r="44">
          <cell r="A44" t="str">
            <v>Impuesto sobre Traspaso de Vehículos de Motor</v>
          </cell>
          <cell r="B44">
            <v>870481</v>
          </cell>
        </row>
        <row r="45">
          <cell r="A45" t="str">
            <v>Impuesto sobre las Ganancias de Capital</v>
          </cell>
          <cell r="B45">
            <v>0</v>
          </cell>
        </row>
        <row r="46">
          <cell r="A46" t="str">
            <v/>
          </cell>
          <cell r="B46">
            <v>0</v>
          </cell>
        </row>
        <row r="47">
          <cell r="A47" t="str">
            <v>Impuestos Internos sobre Mercancías y Servicios</v>
          </cell>
          <cell r="B47">
            <v>847373497</v>
          </cell>
        </row>
        <row r="48">
          <cell r="A48" t="str">
            <v/>
          </cell>
          <cell r="B48">
            <v>0</v>
          </cell>
        </row>
        <row r="49">
          <cell r="A49" t="str">
            <v>Impuestos Internos Especiales sobre las Mercancías</v>
          </cell>
          <cell r="B49">
            <v>666998953</v>
          </cell>
        </row>
        <row r="50">
          <cell r="A50" t="str">
            <v/>
          </cell>
          <cell r="B50">
            <v>0</v>
          </cell>
        </row>
        <row r="51">
          <cell r="A51" t="str">
            <v>Impuestos sobre Vegetales</v>
          </cell>
          <cell r="B51">
            <v>20558</v>
          </cell>
        </row>
        <row r="52">
          <cell r="A52" t="str">
            <v>Impuestos sobre las Ventas de Maderas Aserradas</v>
          </cell>
          <cell r="B52">
            <v>20558</v>
          </cell>
        </row>
        <row r="53">
          <cell r="A53" t="str">
            <v>Impuestos sobre la Madera Beneficiada</v>
          </cell>
          <cell r="B53">
            <v>0</v>
          </cell>
        </row>
        <row r="54">
          <cell r="A54" t="str">
            <v/>
          </cell>
          <cell r="B54">
            <v>0</v>
          </cell>
        </row>
        <row r="55">
          <cell r="A55" t="str">
            <v>Impuestos sobre el Tabaco Manufacturado</v>
          </cell>
          <cell r="B55">
            <v>102122729</v>
          </cell>
        </row>
        <row r="56">
          <cell r="A56" t="str">
            <v>Impuesto sobre Cigarrillos</v>
          </cell>
          <cell r="B56">
            <v>65567409</v>
          </cell>
        </row>
        <row r="57">
          <cell r="A57" t="str">
            <v>Impuestos Adicionales sobre Cigarrillos</v>
          </cell>
          <cell r="B57">
            <v>19055320</v>
          </cell>
        </row>
        <row r="58">
          <cell r="A58" t="str">
            <v>Impuesto Adicional sobre Cigarrillos Ley 137-87</v>
          </cell>
          <cell r="B58">
            <v>12500000</v>
          </cell>
        </row>
        <row r="59">
          <cell r="A59" t="str">
            <v>Impuesto Adicional sobre Cigarrillos Ley 137-88</v>
          </cell>
          <cell r="B59">
            <v>5000000</v>
          </cell>
        </row>
        <row r="60">
          <cell r="A60" t="str">
            <v/>
          </cell>
          <cell r="B60">
            <v>0</v>
          </cell>
        </row>
        <row r="61">
          <cell r="A61" t="str">
            <v>Impuestos sobre las Bebidas Alcohólicas</v>
          </cell>
          <cell r="B61">
            <v>210659366</v>
          </cell>
        </row>
        <row r="62">
          <cell r="A62" t="str">
            <v>Impuestos sobre la Venta al por Mayor de Bebidas Alcohólicas Nacionales</v>
          </cell>
          <cell r="B62">
            <v>52118427</v>
          </cell>
        </row>
        <row r="63">
          <cell r="A63" t="str">
            <v/>
          </cell>
          <cell r="B63">
            <v>0</v>
          </cell>
        </row>
        <row r="64">
          <cell r="A64" t="str">
            <v>Impuesto Adicional sobre Ron, Whisky y Ginebra</v>
          </cell>
          <cell r="B64">
            <v>17868419</v>
          </cell>
        </row>
        <row r="65">
          <cell r="A65" t="str">
            <v>Impuesto Especial a las Bebidas Alcohólicas</v>
          </cell>
          <cell r="B65">
            <v>7286202</v>
          </cell>
        </row>
        <row r="66">
          <cell r="A66" t="str">
            <v>Impuesto sobre las Cervezas</v>
          </cell>
          <cell r="B66">
            <v>55598660</v>
          </cell>
        </row>
        <row r="67">
          <cell r="A67" t="str">
            <v>Impuesto Adicional sobre las Cervezas</v>
          </cell>
          <cell r="B67">
            <v>22351532</v>
          </cell>
        </row>
        <row r="68">
          <cell r="A68" t="str">
            <v>Impuesto sobre Alcohol para Envejecimiento de Licores</v>
          </cell>
          <cell r="B68">
            <v>25987224</v>
          </cell>
        </row>
        <row r="69">
          <cell r="A69" t="str">
            <v>Impuesto sobre Ron Ginebra y Licores Dulces</v>
          </cell>
          <cell r="B69">
            <v>3015946</v>
          </cell>
        </row>
        <row r="70">
          <cell r="A70" t="str">
            <v>Impuesto sobre Vinos</v>
          </cell>
          <cell r="B70">
            <v>131571</v>
          </cell>
        </row>
        <row r="71">
          <cell r="A71" t="str">
            <v>Impuesto Adicional sobre Vinos y Licores Dulces</v>
          </cell>
          <cell r="B71">
            <v>46951</v>
          </cell>
        </row>
        <row r="72">
          <cell r="A72" t="str">
            <v>8% Sobre Valor de Venta al por Mayor de la Producción de Alcohol de 95 Grados</v>
          </cell>
          <cell r="B72">
            <v>2577385</v>
          </cell>
        </row>
        <row r="73">
          <cell r="A73" t="str">
            <v>Mercancías de Producción 7%</v>
          </cell>
          <cell r="B73">
            <v>0</v>
          </cell>
        </row>
        <row r="74">
          <cell r="A74" t="str">
            <v xml:space="preserve">Impuesto Adicional sobre Ron, Whisky y Ginebra </v>
          </cell>
          <cell r="B74">
            <v>5648584</v>
          </cell>
        </row>
        <row r="75">
          <cell r="A75" t="str">
            <v xml:space="preserve">Impuesto Adicional sobre Cervezas </v>
          </cell>
          <cell r="B75">
            <v>11328465</v>
          </cell>
        </row>
        <row r="76">
          <cell r="A76" t="str">
            <v>Impuesto Adicional sobre Cervezas Ley 39 Año 1988</v>
          </cell>
          <cell r="B76">
            <v>2300000</v>
          </cell>
        </row>
        <row r="77">
          <cell r="A77" t="str">
            <v>Impuesto Adicional sobre Cervezas Ley 39 Año 1989</v>
          </cell>
          <cell r="B77">
            <v>4400000</v>
          </cell>
        </row>
        <row r="78">
          <cell r="A78" t="str">
            <v/>
          </cell>
          <cell r="B78">
            <v>0</v>
          </cell>
        </row>
        <row r="79">
          <cell r="A79" t="str">
            <v>Impuestos sobre las Bebidas No Alcohólicas</v>
          </cell>
          <cell r="B79">
            <v>2245426</v>
          </cell>
        </row>
        <row r="80">
          <cell r="A80" t="str">
            <v>Impuesto sobre Bebidas Gaseosas</v>
          </cell>
          <cell r="B80">
            <v>2245426</v>
          </cell>
        </row>
        <row r="81">
          <cell r="A81" t="str">
            <v/>
          </cell>
          <cell r="B81">
            <v>0</v>
          </cell>
        </row>
        <row r="82">
          <cell r="A82" t="str">
            <v>Impuestos sobre Otros Bienes de Consumo</v>
          </cell>
          <cell r="B82">
            <v>114165692</v>
          </cell>
        </row>
        <row r="83">
          <cell r="A83" t="str">
            <v>Impuestos sobre los Fósforos</v>
          </cell>
          <cell r="B83">
            <v>1380929</v>
          </cell>
        </row>
        <row r="84">
          <cell r="A84" t="str">
            <v>Impuesto Estampilla Fósforos</v>
          </cell>
          <cell r="B84">
            <v>184763</v>
          </cell>
        </row>
        <row r="85">
          <cell r="A85" t="str">
            <v>Diferencial Azúcar Consumo Interno</v>
          </cell>
          <cell r="B85">
            <v>0</v>
          </cell>
        </row>
        <row r="86">
          <cell r="A86" t="str">
            <v>Impuesto Adicional Gasolina</v>
          </cell>
          <cell r="B86">
            <v>0</v>
          </cell>
        </row>
        <row r="87">
          <cell r="A87" t="str">
            <v>RD$ 0.01 sobre Cada Galón de Gasolina</v>
          </cell>
          <cell r="B87">
            <v>0</v>
          </cell>
        </row>
        <row r="88">
          <cell r="A88" t="str">
            <v>Diferencial Petróleo (Decreto 2600)</v>
          </cell>
          <cell r="B88">
            <v>0</v>
          </cell>
        </row>
        <row r="89">
          <cell r="A89" t="str">
            <v>Diferencial Petróleo (Decreto 3221)</v>
          </cell>
          <cell r="B89">
            <v>0</v>
          </cell>
        </row>
        <row r="90">
          <cell r="A90" t="str">
            <v>Retención Diferencial Gravamen sobre Combustibles</v>
          </cell>
          <cell r="B90">
            <v>0</v>
          </cell>
        </row>
        <row r="91">
          <cell r="A91" t="str">
            <v xml:space="preserve">Diferencial Petróleo </v>
          </cell>
          <cell r="B91">
            <v>106400000</v>
          </cell>
        </row>
        <row r="92">
          <cell r="A92" t="str">
            <v>Diferencial Gasolina</v>
          </cell>
          <cell r="B92">
            <v>0</v>
          </cell>
        </row>
        <row r="93">
          <cell r="A93" t="str">
            <v xml:space="preserve">Diferencial sobre Fuel Oil </v>
          </cell>
          <cell r="B93">
            <v>0</v>
          </cell>
        </row>
        <row r="94">
          <cell r="A94" t="str">
            <v>Diferencial Gas Propano</v>
          </cell>
          <cell r="B94">
            <v>0</v>
          </cell>
        </row>
        <row r="95">
          <cell r="A95" t="str">
            <v>Diferencial Avtur</v>
          </cell>
          <cell r="B95">
            <v>200000</v>
          </cell>
        </row>
        <row r="96">
          <cell r="A96" t="str">
            <v>Diferencial de Aceite Crudo Desgomado</v>
          </cell>
          <cell r="B96">
            <v>6000000</v>
          </cell>
        </row>
        <row r="97">
          <cell r="A97" t="str">
            <v/>
          </cell>
          <cell r="B97">
            <v>0</v>
          </cell>
        </row>
        <row r="98">
          <cell r="A98" t="str">
            <v>Impuestos sobre Combustibles y Lubricantes</v>
          </cell>
          <cell r="B98">
            <v>0</v>
          </cell>
        </row>
        <row r="99">
          <cell r="A99" t="str">
            <v>Impuesto sobre el Consumo de Petróleo y sus Derivados</v>
          </cell>
          <cell r="B99">
            <v>0</v>
          </cell>
        </row>
        <row r="100">
          <cell r="A100" t="str">
            <v/>
          </cell>
          <cell r="B100">
            <v>0</v>
          </cell>
        </row>
        <row r="101">
          <cell r="A101" t="str">
            <v>Impuestos sobre Otros Bienes de Producción o de Uso Alternativo</v>
          </cell>
          <cell r="B101">
            <v>1267132</v>
          </cell>
        </row>
        <row r="102">
          <cell r="A102" t="str">
            <v>Impuesto sobre Consumo de Alcoholes para Industrialización</v>
          </cell>
          <cell r="B102">
            <v>1072774</v>
          </cell>
        </row>
        <row r="103">
          <cell r="A103" t="str">
            <v>Impuestos a los Alcoholes y Bay Rum</v>
          </cell>
          <cell r="B103">
            <v>194358</v>
          </cell>
        </row>
        <row r="104">
          <cell r="A104" t="str">
            <v/>
          </cell>
          <cell r="B104">
            <v>0</v>
          </cell>
        </row>
        <row r="105">
          <cell r="A105" t="str">
            <v>Impuestos a las Transferencias de Bienes Industrializados</v>
          </cell>
          <cell r="B105">
            <v>236518050</v>
          </cell>
        </row>
        <row r="106">
          <cell r="A106" t="str">
            <v xml:space="preserve">Impuestos a las Transferencias de Bienes Industrializados </v>
          </cell>
          <cell r="B106">
            <v>236518050</v>
          </cell>
        </row>
        <row r="107">
          <cell r="A107" t="str">
            <v/>
          </cell>
          <cell r="B107">
            <v>0</v>
          </cell>
        </row>
        <row r="108">
          <cell r="A108" t="str">
            <v>Impuestos Internos Especiales sobre los Servicios</v>
          </cell>
          <cell r="B108">
            <v>180374544</v>
          </cell>
        </row>
        <row r="109">
          <cell r="A109" t="str">
            <v/>
          </cell>
          <cell r="B109">
            <v>0</v>
          </cell>
        </row>
        <row r="110">
          <cell r="A110" t="str">
            <v>Impuestos sobre Transportes</v>
          </cell>
          <cell r="B110">
            <v>68205390</v>
          </cell>
        </row>
        <row r="111">
          <cell r="A111" t="str">
            <v>Impuestos sobre la Venta de Pasajes al Exterior</v>
          </cell>
          <cell r="B111">
            <v>48158444</v>
          </cell>
        </row>
        <row r="112">
          <cell r="A112" t="str">
            <v>Impuesto Adicional sobre la Venta de Pasajes al Exterior</v>
          </cell>
          <cell r="B112">
            <v>373707</v>
          </cell>
        </row>
        <row r="113">
          <cell r="A113" t="str">
            <v>Impuesto Adicional sobre Pasajes Aéreos y Marítimos al Exterior</v>
          </cell>
          <cell r="B113">
            <v>366618</v>
          </cell>
        </row>
        <row r="114">
          <cell r="A114" t="str">
            <v>40% sobre el Impuesto a Salida de Pasajeros al Exterior (Decreto 791)</v>
          </cell>
          <cell r="B114">
            <v>8258008</v>
          </cell>
        </row>
        <row r="115">
          <cell r="A115" t="str">
            <v>Venta de Servicios Comisión Aeroportuaria</v>
          </cell>
          <cell r="B115">
            <v>5450000</v>
          </cell>
        </row>
        <row r="116">
          <cell r="A116" t="str">
            <v>Impuesto a Salida de Pasajeros al Exterior Regulación Fronteriza</v>
          </cell>
          <cell r="B116">
            <v>5598613</v>
          </cell>
        </row>
        <row r="117">
          <cell r="A117" t="str">
            <v/>
          </cell>
          <cell r="B117">
            <v>0</v>
          </cell>
        </row>
        <row r="118">
          <cell r="A118" t="str">
            <v>Impuestos sobre las Comunicaciones</v>
          </cell>
          <cell r="B118">
            <v>74493153</v>
          </cell>
        </row>
        <row r="119">
          <cell r="A119" t="str">
            <v>Impuesto sobre las Recaudaciones de la Compañía de Teléfonos</v>
          </cell>
          <cell r="B119">
            <v>37303440</v>
          </cell>
        </row>
        <row r="120">
          <cell r="A120" t="str">
            <v>Impuestos a las Llamadas a Larga Distancia</v>
          </cell>
          <cell r="B120">
            <v>1167058</v>
          </cell>
        </row>
        <row r="121">
          <cell r="A121" t="str">
            <v>Impuesto Adicional a las Llamadas a Larga Distancia</v>
          </cell>
          <cell r="B121">
            <v>32065683</v>
          </cell>
        </row>
        <row r="122">
          <cell r="A122" t="str">
            <v>Impuesto sobre Mensajes Escritos al Exterior</v>
          </cell>
          <cell r="B122">
            <v>2055585</v>
          </cell>
        </row>
        <row r="123">
          <cell r="A123" t="str">
            <v>Impuesto a las Estaciones Radioeléctricas</v>
          </cell>
          <cell r="B123">
            <v>884016</v>
          </cell>
        </row>
        <row r="124">
          <cell r="A124" t="str">
            <v>Sellos Semipostales para Hospital Antituberculoso</v>
          </cell>
          <cell r="B124">
            <v>18984</v>
          </cell>
        </row>
        <row r="125">
          <cell r="A125" t="str">
            <v>Sellos Semipostales para Protección de la Infancia</v>
          </cell>
          <cell r="B125">
            <v>4469</v>
          </cell>
        </row>
        <row r="126">
          <cell r="A126" t="str">
            <v>Sellos Semipostales para Liga Dominicana Contra el Cáncer</v>
          </cell>
          <cell r="B126">
            <v>49433</v>
          </cell>
        </row>
        <row r="127">
          <cell r="A127" t="str">
            <v>Sellos Semipostales para la Escuela Postal y Telegráfica</v>
          </cell>
          <cell r="B127">
            <v>43000</v>
          </cell>
        </row>
        <row r="128">
          <cell r="A128" t="str">
            <v>Sellos Semipostales para Rehabilitación de Inválidos</v>
          </cell>
          <cell r="B128">
            <v>6583</v>
          </cell>
        </row>
        <row r="129">
          <cell r="A129" t="str">
            <v>Sellos Patronato Lucha Contra la Diabetes</v>
          </cell>
          <cell r="B129">
            <v>0</v>
          </cell>
        </row>
        <row r="130">
          <cell r="A130" t="str">
            <v>Sellos Semipostales para la Cruz Roja Dominicana</v>
          </cell>
          <cell r="B130">
            <v>1137</v>
          </cell>
        </row>
        <row r="131">
          <cell r="A131" t="str">
            <v xml:space="preserve">Sellos Especiales sobre Sentencia de Divorcio </v>
          </cell>
          <cell r="B131">
            <v>23722</v>
          </cell>
        </row>
        <row r="132">
          <cell r="A132" t="str">
            <v xml:space="preserve">Ventas de Sellos Colegio de Abogados </v>
          </cell>
          <cell r="B132">
            <v>870043</v>
          </cell>
        </row>
        <row r="133">
          <cell r="A133" t="str">
            <v>Impuestos sobre Prestaciones de los Servicios Telefónicos</v>
          </cell>
          <cell r="B133">
            <v>0</v>
          </cell>
        </row>
        <row r="134">
          <cell r="A134" t="str">
            <v>Sellos Semipostales para XII Juegos Deportivos</v>
          </cell>
          <cell r="B134">
            <v>0</v>
          </cell>
        </row>
        <row r="135">
          <cell r="A135" t="str">
            <v/>
          </cell>
          <cell r="B135">
            <v>0</v>
          </cell>
        </row>
        <row r="136">
          <cell r="A136" t="str">
            <v>Impuestos sobre Otros Servicios</v>
          </cell>
          <cell r="B136">
            <v>37676001</v>
          </cell>
        </row>
        <row r="137">
          <cell r="A137" t="str">
            <v>Impuestos sobre Ventas de Boletos en Espectáculos Públicos</v>
          </cell>
          <cell r="B137">
            <v>2088985</v>
          </cell>
        </row>
        <row r="138">
          <cell r="A138" t="str">
            <v>Impuestos sobre Ventas de Boletos en Espectáculos Deportivos</v>
          </cell>
          <cell r="B138">
            <v>92561</v>
          </cell>
        </row>
        <row r="139">
          <cell r="A139" t="str">
            <v>Impuestos sobre el Valor de las Habitaciones de Hoteles</v>
          </cell>
          <cell r="B139">
            <v>12194895</v>
          </cell>
        </row>
        <row r="140">
          <cell r="A140" t="str">
            <v>Impuestos sobre el 27% de las Recaudaciones de la Comisión Hípica Nacional</v>
          </cell>
          <cell r="B140">
            <v>537432</v>
          </cell>
        </row>
        <row r="141">
          <cell r="A141" t="str">
            <v>Impuestos sobre el Total de las Apuestas en el Hipódromo</v>
          </cell>
          <cell r="B141">
            <v>1083264</v>
          </cell>
        </row>
        <row r="142">
          <cell r="A142" t="str">
            <v>Adicional al Impuesto sobre el Total de las Apuestas en el Hipódromo</v>
          </cell>
          <cell r="B142">
            <v>556521</v>
          </cell>
        </row>
        <row r="143">
          <cell r="A143" t="str">
            <v>Impuestos sobre Premios de Pólizas de las Compañías de Seguros</v>
          </cell>
          <cell r="B143">
            <v>21082314</v>
          </cell>
        </row>
        <row r="144">
          <cell r="A144" t="str">
            <v>Impuestos a las Primas sobre Constitución de Fianzas y Consignación de Valores</v>
          </cell>
          <cell r="B144">
            <v>20427</v>
          </cell>
        </row>
        <row r="145">
          <cell r="A145" t="str">
            <v>Impuesto para Negociación en el Ramo de Seguros</v>
          </cell>
          <cell r="B145">
            <v>0</v>
          </cell>
        </row>
        <row r="146">
          <cell r="A146" t="str">
            <v>Préstamo de Menor Cuantía</v>
          </cell>
          <cell r="B146">
            <v>283</v>
          </cell>
        </row>
        <row r="147">
          <cell r="A147" t="str">
            <v>Venta Boletos 0.25 sobre Palcos Estadios Deportivos</v>
          </cell>
          <cell r="B147">
            <v>5953</v>
          </cell>
        </row>
        <row r="148">
          <cell r="A148" t="str">
            <v>Venta Boletos 0.10 sobre Preferencias Estadios Deportivos</v>
          </cell>
          <cell r="B148">
            <v>13366</v>
          </cell>
        </row>
        <row r="149">
          <cell r="A149" t="str">
            <v xml:space="preserve">Impuesto a las Prestación de Servicio de Hoteles, Moteles, Cables, Telex y Televisión por Cable o Circuito Cerrado </v>
          </cell>
          <cell r="B149">
            <v>0</v>
          </cell>
        </row>
        <row r="150">
          <cell r="A150" t="str">
            <v/>
          </cell>
          <cell r="B150">
            <v>0</v>
          </cell>
        </row>
        <row r="151">
          <cell r="A151" t="str">
            <v/>
          </cell>
          <cell r="B151">
            <v>0</v>
          </cell>
        </row>
        <row r="152">
          <cell r="A152" t="str">
            <v>Impuestos sobre el Comercio Exterior</v>
          </cell>
          <cell r="B152">
            <v>1804827504</v>
          </cell>
        </row>
        <row r="153">
          <cell r="A153" t="str">
            <v/>
          </cell>
          <cell r="B153">
            <v>0</v>
          </cell>
        </row>
        <row r="154">
          <cell r="A154" t="str">
            <v>Impuestos sobre las Importaciones</v>
          </cell>
          <cell r="B154">
            <v>1649427205</v>
          </cell>
        </row>
        <row r="155">
          <cell r="A155" t="str">
            <v/>
          </cell>
          <cell r="B155">
            <v>0</v>
          </cell>
        </row>
        <row r="156">
          <cell r="A156" t="str">
            <v>Impuestos Arancelarios</v>
          </cell>
          <cell r="B156">
            <v>792066648</v>
          </cell>
        </row>
        <row r="157">
          <cell r="A157" t="str">
            <v>Arancel de Aduanas</v>
          </cell>
          <cell r="B157">
            <v>218832152</v>
          </cell>
        </row>
        <row r="158">
          <cell r="A158" t="str">
            <v>20% del Cambio Comisión de Aduanas</v>
          </cell>
          <cell r="B158">
            <v>573234496</v>
          </cell>
        </row>
        <row r="159">
          <cell r="A159" t="str">
            <v/>
          </cell>
          <cell r="B159">
            <v>0</v>
          </cell>
        </row>
        <row r="160">
          <cell r="A160" t="str">
            <v/>
          </cell>
          <cell r="B160">
            <v>0</v>
          </cell>
        </row>
        <row r="161">
          <cell r="A161" t="str">
            <v>Impuestos Complementarios y Adicionales</v>
          </cell>
          <cell r="B161">
            <v>857360557</v>
          </cell>
        </row>
        <row r="162">
          <cell r="A162" t="str">
            <v>Impuestos Unificados</v>
          </cell>
          <cell r="B162">
            <v>352970046</v>
          </cell>
        </row>
        <row r="163">
          <cell r="A163" t="str">
            <v>Impuestos Ad-Valorem</v>
          </cell>
          <cell r="B163">
            <v>140079488</v>
          </cell>
        </row>
        <row r="164">
          <cell r="A164" t="str">
            <v>Impuesto Adicional sobre las Importaciones</v>
          </cell>
          <cell r="B164">
            <v>38892901</v>
          </cell>
        </row>
        <row r="165">
          <cell r="A165" t="str">
            <v>Impuestos sobre Mercancías Liberadas y Exoneradas</v>
          </cell>
          <cell r="B165">
            <v>114470616</v>
          </cell>
        </row>
        <row r="166">
          <cell r="A166" t="str">
            <v xml:space="preserve">Impuesto Único Diesel Oil </v>
          </cell>
          <cell r="B166">
            <v>0</v>
          </cell>
        </row>
        <row r="167">
          <cell r="A167" t="str">
            <v>Impuesto Adicional Gasolina</v>
          </cell>
          <cell r="B167">
            <v>6636</v>
          </cell>
        </row>
        <row r="168">
          <cell r="A168" t="str">
            <v>Impuesto Adicional Gasolina y Diesel Oil</v>
          </cell>
          <cell r="B168">
            <v>243000</v>
          </cell>
        </row>
        <row r="169">
          <cell r="A169" t="str">
            <v>Impuesto Único Ad-Valorem sobre Maquinarias Industriales</v>
          </cell>
          <cell r="B169">
            <v>13403825</v>
          </cell>
        </row>
        <row r="170">
          <cell r="A170" t="str">
            <v>Impuesto Único Ad-Valorem sobre Maquinarias y Equipos Agrícolas y Otros</v>
          </cell>
          <cell r="B170">
            <v>120871</v>
          </cell>
        </row>
        <row r="171">
          <cell r="A171" t="str">
            <v>Impuestos sobre Productos Lácteos</v>
          </cell>
          <cell r="B171">
            <v>81073</v>
          </cell>
        </row>
        <row r="172">
          <cell r="A172" t="str">
            <v>Impuestos sobre Madera Importada</v>
          </cell>
          <cell r="B172">
            <v>2659273</v>
          </cell>
        </row>
        <row r="173">
          <cell r="A173" t="str">
            <v>Impuesto Adicional sobre Varias Mercancías y Servicios (12%)</v>
          </cell>
          <cell r="B173">
            <v>9616469</v>
          </cell>
        </row>
        <row r="174">
          <cell r="A174" t="str">
            <v>Impuesto Único Ad-Valorem sobre Ciertos Alimentos</v>
          </cell>
          <cell r="B174">
            <v>2700000</v>
          </cell>
        </row>
        <row r="175">
          <cell r="A175" t="str">
            <v>Impuesto (Sellos) sobre Manifiestos de Importación</v>
          </cell>
          <cell r="B175">
            <v>60707</v>
          </cell>
        </row>
        <row r="176">
          <cell r="A176" t="str">
            <v>Impuestos (Estampillas) sobre Bebidas Alcohólicas Importadas</v>
          </cell>
          <cell r="B176">
            <v>26246</v>
          </cell>
        </row>
        <row r="177">
          <cell r="A177" t="str">
            <v>Impuesto Adicional sobre Bedidas Alcohólicas</v>
          </cell>
          <cell r="B177">
            <v>400465</v>
          </cell>
        </row>
        <row r="178">
          <cell r="A178" t="str">
            <v>Remanentes Liquidación de Fianzas</v>
          </cell>
          <cell r="B178">
            <v>1680021</v>
          </cell>
        </row>
        <row r="179">
          <cell r="A179" t="str">
            <v>Impuestos sobre Descarga de Mercancías</v>
          </cell>
          <cell r="B179">
            <v>21657</v>
          </cell>
        </row>
        <row r="180">
          <cell r="A180" t="str">
            <v>Impuestos de Almacenaje de Mercancías</v>
          </cell>
          <cell r="B180">
            <v>49145</v>
          </cell>
        </row>
        <row r="181">
          <cell r="A181" t="str">
            <v>Impuesto sobre Tejido de Algodón Importado</v>
          </cell>
          <cell r="B181">
            <v>3998</v>
          </cell>
        </row>
        <row r="182">
          <cell r="A182" t="str">
            <v>Impuestos Adicionales 10% sobre Mercancías Importadas (Ley 48)</v>
          </cell>
          <cell r="B182">
            <v>4000</v>
          </cell>
        </row>
        <row r="183">
          <cell r="A183" t="str">
            <v>Impuestos 2% sobre Artículos Suntuarios (Decreto 340)</v>
          </cell>
          <cell r="B183">
            <v>7439932</v>
          </cell>
        </row>
        <row r="184">
          <cell r="A184" t="str">
            <v>Impuestos sobre Productos Medicinales para la Higiene Bucal (Ley 553)</v>
          </cell>
          <cell r="B184">
            <v>65000</v>
          </cell>
        </row>
        <row r="185">
          <cell r="A185" t="str">
            <v>Impuesto Adicional del 10% Ad-Valorem de las Mercancías Importada</v>
          </cell>
          <cell r="B185">
            <v>3347273</v>
          </cell>
        </row>
        <row r="186">
          <cell r="A186" t="str">
            <v>Impuesto a la Transfencia de Bienes Industrializados ITBIS Ley 74 (Importación)</v>
          </cell>
          <cell r="B186">
            <v>169017915</v>
          </cell>
        </row>
        <row r="187">
          <cell r="A187" t="str">
            <v>Impuesto sobre Algodón Importado</v>
          </cell>
          <cell r="B187">
            <v>0</v>
          </cell>
        </row>
        <row r="188">
          <cell r="A188" t="str">
            <v/>
          </cell>
          <cell r="B188">
            <v>0</v>
          </cell>
        </row>
        <row r="189">
          <cell r="A189" t="str">
            <v>Impuestos sobre las Exportaciones</v>
          </cell>
          <cell r="B189">
            <v>155400299</v>
          </cell>
        </row>
        <row r="190">
          <cell r="A190" t="str">
            <v>Impuestos sobre Azúcares y Mieles</v>
          </cell>
          <cell r="B190">
            <v>0</v>
          </cell>
        </row>
        <row r="191">
          <cell r="A191" t="str">
            <v>Impuestos sobre el Azúcar, Mercado Americano por Déficit de Otros Países</v>
          </cell>
          <cell r="B191">
            <v>0</v>
          </cell>
        </row>
        <row r="192">
          <cell r="A192" t="str">
            <v>Impuestos sobre el Azúcar, Mercado Americano a Cargo Cuota Inicial</v>
          </cell>
          <cell r="B192">
            <v>0</v>
          </cell>
        </row>
        <row r="193">
          <cell r="A193" t="str">
            <v>Impuesto sobre los Guineos</v>
          </cell>
          <cell r="B193">
            <v>1716</v>
          </cell>
        </row>
        <row r="194">
          <cell r="A194" t="str">
            <v>Impuestos sobre las Exportaciones (6/8 del 1%)</v>
          </cell>
          <cell r="B194">
            <v>8196</v>
          </cell>
        </row>
        <row r="195">
          <cell r="A195" t="str">
            <v>Impuesto sobre Documentos de Aduanas</v>
          </cell>
          <cell r="B195">
            <v>5651</v>
          </cell>
        </row>
        <row r="196">
          <cell r="A196" t="str">
            <v>Patentes de Exportación</v>
          </cell>
          <cell r="B196">
            <v>14945</v>
          </cell>
        </row>
        <row r="197">
          <cell r="A197" t="str">
            <v>Adicional sobre Patentes de Exportación</v>
          </cell>
          <cell r="B197">
            <v>222</v>
          </cell>
        </row>
        <row r="198">
          <cell r="A198" t="str">
            <v>Impuesto sobre Ventas en Tiendas de las Zonas Francas</v>
          </cell>
          <cell r="B198">
            <v>872021</v>
          </cell>
        </row>
        <row r="199">
          <cell r="A199" t="str">
            <v>Remanentes de Liquidación de Fianzas</v>
          </cell>
          <cell r="B199">
            <v>0</v>
          </cell>
        </row>
        <row r="200">
          <cell r="A200" t="str">
            <v>Impuestos sobre Beneficios Extraordinarios de la Exportación de Carne de Resolución Deshuesada</v>
          </cell>
          <cell r="B200">
            <v>182150</v>
          </cell>
        </row>
        <row r="201">
          <cell r="A201" t="str">
            <v>Impuesto sobre Carga de Mercancías</v>
          </cell>
          <cell r="B201">
            <v>93146</v>
          </cell>
        </row>
        <row r="202">
          <cell r="A202" t="str">
            <v>Impuestos sobre Beneficios Extraordinarios Exportación de Azúcares y Mieles</v>
          </cell>
          <cell r="B202">
            <v>0</v>
          </cell>
        </row>
        <row r="203">
          <cell r="A203" t="str">
            <v>Impuesto Adicional sobre Varias Mercancías y Servicios</v>
          </cell>
          <cell r="B203">
            <v>13604</v>
          </cell>
        </row>
        <row r="204">
          <cell r="A204" t="str">
            <v>Impuestos sobre Ingresos Extraordinarios de Café y Cacao</v>
          </cell>
          <cell r="B204">
            <v>83115858</v>
          </cell>
        </row>
        <row r="205">
          <cell r="A205" t="str">
            <v>Impuestos Ad-Valorem Según Decreto No. 1621</v>
          </cell>
          <cell r="B205">
            <v>462552</v>
          </cell>
        </row>
        <row r="206">
          <cell r="A206" t="str">
            <v>Impuestos sobre Ingresos Excesivos de la Exportación de Cacao</v>
          </cell>
          <cell r="B206">
            <v>70630238</v>
          </cell>
        </row>
        <row r="207">
          <cell r="A207" t="str">
            <v/>
          </cell>
          <cell r="B207">
            <v>0</v>
          </cell>
        </row>
        <row r="208">
          <cell r="A208" t="str">
            <v>Otros Impuestos</v>
          </cell>
          <cell r="B208">
            <v>125270598</v>
          </cell>
        </row>
        <row r="209">
          <cell r="A209" t="str">
            <v>Patentes de Industria y Comercio</v>
          </cell>
          <cell r="B209">
            <v>61283338</v>
          </cell>
        </row>
        <row r="210">
          <cell r="A210" t="str">
            <v>Duplicados de Patentes</v>
          </cell>
          <cell r="B210">
            <v>26338</v>
          </cell>
        </row>
        <row r="211">
          <cell r="A211" t="str">
            <v>Pago de Peajes</v>
          </cell>
          <cell r="B211">
            <v>3506439</v>
          </cell>
        </row>
        <row r="212">
          <cell r="A212" t="str">
            <v>Impuestos sobre la Tramitación de Documentos</v>
          </cell>
          <cell r="B212">
            <v>23478500</v>
          </cell>
        </row>
        <row r="213">
          <cell r="A213" t="str">
            <v>Impuestos sobre Ventas Condicionales de Muebles</v>
          </cell>
          <cell r="B213">
            <v>5204806</v>
          </cell>
        </row>
        <row r="214">
          <cell r="A214" t="str">
            <v>Misceláneos Varias Leyes</v>
          </cell>
          <cell r="B214">
            <v>31771177</v>
          </cell>
        </row>
        <row r="215">
          <cell r="A215" t="str">
            <v/>
          </cell>
          <cell r="B215">
            <v>0</v>
          </cell>
        </row>
        <row r="216">
          <cell r="A216" t="str">
            <v/>
          </cell>
          <cell r="B216">
            <v>0</v>
          </cell>
        </row>
        <row r="217">
          <cell r="A217" t="str">
            <v>Tasas</v>
          </cell>
          <cell r="B217">
            <v>50433689</v>
          </cell>
        </row>
        <row r="218">
          <cell r="A218" t="str">
            <v/>
          </cell>
          <cell r="B218">
            <v>0</v>
          </cell>
        </row>
        <row r="219">
          <cell r="A219" t="str">
            <v>Tasas de Comunicaciones</v>
          </cell>
          <cell r="B219">
            <v>5073648</v>
          </cell>
        </row>
        <row r="220">
          <cell r="A220" t="str">
            <v>Sellos de Correos</v>
          </cell>
          <cell r="B220">
            <v>2930747</v>
          </cell>
        </row>
        <row r="221">
          <cell r="A221" t="str">
            <v>Entrega y Almacenaje de Encomiendas Postales</v>
          </cell>
          <cell r="B221">
            <v>43189</v>
          </cell>
        </row>
        <row r="222">
          <cell r="A222" t="str">
            <v>Sellos Postales Aéreos al Exterior</v>
          </cell>
          <cell r="B222">
            <v>1530135</v>
          </cell>
        </row>
        <row r="223">
          <cell r="A223" t="str">
            <v>Intercambio de Bultos Postales</v>
          </cell>
          <cell r="B223">
            <v>4932</v>
          </cell>
        </row>
        <row r="224">
          <cell r="A224" t="str">
            <v>Apartado de Correos</v>
          </cell>
          <cell r="B224">
            <v>58000</v>
          </cell>
        </row>
        <row r="225">
          <cell r="A225" t="str">
            <v>Primas sobre Valores Declarados</v>
          </cell>
          <cell r="B225">
            <v>346009</v>
          </cell>
        </row>
        <row r="226">
          <cell r="A226" t="str">
            <v>Transmisión de Mensajes Telefónicos, Telegráficos y RadioTelegráficos</v>
          </cell>
          <cell r="B226">
            <v>159636</v>
          </cell>
        </row>
        <row r="227">
          <cell r="A227" t="str">
            <v>Transmisión de Mensajes Telefónicos, Telegráficos y RadioTelegráficos (Departamentos del Gobierno)</v>
          </cell>
          <cell r="B227">
            <v>1000</v>
          </cell>
        </row>
        <row r="228">
          <cell r="A228" t="str">
            <v/>
          </cell>
          <cell r="B228">
            <v>0</v>
          </cell>
        </row>
        <row r="229">
          <cell r="A229" t="str">
            <v>Tasas Portuarías</v>
          </cell>
          <cell r="B229">
            <v>1753949</v>
          </cell>
        </row>
        <row r="230">
          <cell r="A230" t="str">
            <v>Derechos de Puertos-Importación</v>
          </cell>
          <cell r="B230">
            <v>240949</v>
          </cell>
        </row>
        <row r="231">
          <cell r="A231" t="str">
            <v>Derechos de Puertos-Exportación</v>
          </cell>
          <cell r="B231">
            <v>83791</v>
          </cell>
        </row>
        <row r="232">
          <cell r="A232" t="str">
            <v>Arrimo y Manejo de Carga</v>
          </cell>
          <cell r="B232">
            <v>28835</v>
          </cell>
        </row>
        <row r="233">
          <cell r="A233" t="str">
            <v>Carga, Servicio de Muelle y Almacenamiento</v>
          </cell>
          <cell r="B233">
            <v>1400374</v>
          </cell>
        </row>
        <row r="234">
          <cell r="A234" t="str">
            <v/>
          </cell>
          <cell r="B234">
            <v>0</v>
          </cell>
        </row>
        <row r="235">
          <cell r="A235" t="str">
            <v>Tasas de Marcas y Patentes</v>
          </cell>
          <cell r="B235">
            <v>233269</v>
          </cell>
        </row>
        <row r="236">
          <cell r="A236" t="str">
            <v>Marcas de Fábrica</v>
          </cell>
          <cell r="B236">
            <v>176221</v>
          </cell>
        </row>
        <row r="237">
          <cell r="A237" t="str">
            <v>Patentes de Invención</v>
          </cell>
          <cell r="B237">
            <v>4663</v>
          </cell>
        </row>
        <row r="238">
          <cell r="A238" t="str">
            <v>Registro de Patentizados</v>
          </cell>
          <cell r="B238">
            <v>52385</v>
          </cell>
        </row>
        <row r="239">
          <cell r="A239" t="str">
            <v/>
          </cell>
          <cell r="B239">
            <v>0</v>
          </cell>
        </row>
        <row r="240">
          <cell r="A240" t="str">
            <v>Tasas Judiciales</v>
          </cell>
          <cell r="B240">
            <v>479461</v>
          </cell>
        </row>
        <row r="241">
          <cell r="A241" t="str">
            <v>Servicios Judiciales</v>
          </cell>
          <cell r="B241">
            <v>82089</v>
          </cell>
        </row>
        <row r="242">
          <cell r="A242" t="str">
            <v>Tasas Adicionales sobre Actos Expedidos por el Poder Judicial</v>
          </cell>
          <cell r="B242">
            <v>397372</v>
          </cell>
        </row>
        <row r="243">
          <cell r="A243" t="str">
            <v/>
          </cell>
          <cell r="B243">
            <v>0</v>
          </cell>
        </row>
        <row r="244">
          <cell r="A244" t="str">
            <v>Licencias y Permisos Varios</v>
          </cell>
          <cell r="B244">
            <v>7388707</v>
          </cell>
        </row>
        <row r="245">
          <cell r="A245" t="str">
            <v>Permisos para Ventas de Medicina</v>
          </cell>
          <cell r="B245">
            <v>1723</v>
          </cell>
        </row>
        <row r="246">
          <cell r="A246" t="str">
            <v>Permisos para Importar, Adquirir y Vender Materiales Explosivos</v>
          </cell>
          <cell r="B246">
            <v>5243</v>
          </cell>
        </row>
        <row r="247">
          <cell r="A247" t="str">
            <v>Licencias para Portar Armas de Fuego</v>
          </cell>
          <cell r="B247">
            <v>6431790</v>
          </cell>
        </row>
        <row r="248">
          <cell r="A248" t="str">
            <v>Tasa Adicional para Portar Armas de Fuego</v>
          </cell>
          <cell r="B248">
            <v>219969</v>
          </cell>
        </row>
        <row r="249">
          <cell r="A249" t="str">
            <v>Permisos para Instalación de Laboratorios Industriales y Farmaceúticos</v>
          </cell>
          <cell r="B249">
            <v>400</v>
          </cell>
        </row>
        <row r="250">
          <cell r="A250" t="str">
            <v>Permisos para Ventas Acumulativas</v>
          </cell>
          <cell r="B250">
            <v>0</v>
          </cell>
        </row>
        <row r="251">
          <cell r="A251" t="str">
            <v>Licencias para Manejar Vehículos de Motor</v>
          </cell>
          <cell r="B251">
            <v>203704</v>
          </cell>
        </row>
        <row r="252">
          <cell r="A252" t="str">
            <v>Certificado de Registro de Profesionales y Oficios Médicos</v>
          </cell>
          <cell r="B252">
            <v>70</v>
          </cell>
        </row>
        <row r="253">
          <cell r="A253" t="str">
            <v xml:space="preserve">Derechos de Aprendizaje y Otros-Aviación Civil </v>
          </cell>
          <cell r="B253">
            <v>525711</v>
          </cell>
        </row>
        <row r="254">
          <cell r="A254" t="str">
            <v>Registro Fórmula de Alimentos para Animales</v>
          </cell>
          <cell r="B254">
            <v>97</v>
          </cell>
        </row>
        <row r="255">
          <cell r="A255" t="str">
            <v/>
          </cell>
          <cell r="B255">
            <v>0</v>
          </cell>
        </row>
        <row r="256">
          <cell r="A256" t="str">
            <v>Otras Tasas</v>
          </cell>
          <cell r="B256">
            <v>35504655</v>
          </cell>
        </row>
        <row r="257">
          <cell r="A257" t="str">
            <v>Certificados de Inscripción para Venta de Drogas</v>
          </cell>
          <cell r="B257">
            <v>4175</v>
          </cell>
        </row>
        <row r="258">
          <cell r="A258" t="str">
            <v>Sellos para Certificados de Salud</v>
          </cell>
          <cell r="B258">
            <v>84216</v>
          </cell>
        </row>
        <row r="259">
          <cell r="A259" t="str">
            <v>Tasas sobre Inmigración</v>
          </cell>
          <cell r="B259">
            <v>3587547</v>
          </cell>
        </row>
        <row r="260">
          <cell r="A260" t="str">
            <v>Recargo Tasas sobre Inmigración</v>
          </cell>
          <cell r="B260">
            <v>180089</v>
          </cell>
        </row>
        <row r="261">
          <cell r="A261" t="str">
            <v>Tarjetas de Turismo (Visas)</v>
          </cell>
          <cell r="B261">
            <v>5644895</v>
          </cell>
        </row>
        <row r="262">
          <cell r="A262" t="str">
            <v>Naturalización de Extranjeros</v>
          </cell>
          <cell r="B262">
            <v>205</v>
          </cell>
        </row>
        <row r="263">
          <cell r="A263" t="str">
            <v>Cédula Personal de Identidad</v>
          </cell>
          <cell r="B263">
            <v>3507199</v>
          </cell>
        </row>
        <row r="264">
          <cell r="A264" t="str">
            <v>Recargo Cédula Personal de Identidad</v>
          </cell>
          <cell r="B264">
            <v>660788</v>
          </cell>
        </row>
        <row r="265">
          <cell r="A265" t="str">
            <v>Tasas para Expedición, Renovación de Pasaportes</v>
          </cell>
          <cell r="B265">
            <v>8051677</v>
          </cell>
        </row>
        <row r="266">
          <cell r="A266" t="str">
            <v>Derechos Consulares</v>
          </cell>
          <cell r="B266">
            <v>1107252</v>
          </cell>
        </row>
        <row r="267">
          <cell r="A267" t="str">
            <v>Venta de Formularios y Facturas Consulares</v>
          </cell>
          <cell r="B267">
            <v>2454951</v>
          </cell>
        </row>
        <row r="268">
          <cell r="A268" t="str">
            <v>Venta de Sellos para Documentos Consulares</v>
          </cell>
          <cell r="B268">
            <v>2132730</v>
          </cell>
        </row>
        <row r="269">
          <cell r="A269" t="str">
            <v>Tasas por Concepto de Mensuras Catastrales</v>
          </cell>
          <cell r="B269">
            <v>65887</v>
          </cell>
        </row>
        <row r="270">
          <cell r="A270" t="str">
            <v>Análisis de Productos Farmaceúticos y Alimenticios</v>
          </cell>
          <cell r="B270">
            <v>10805</v>
          </cell>
        </row>
        <row r="271">
          <cell r="A271" t="str">
            <v>Servicios de Laboratorios-Secretaría de Obras Públicas</v>
          </cell>
          <cell r="B271">
            <v>15407</v>
          </cell>
        </row>
        <row r="272">
          <cell r="A272" t="str">
            <v>Venta de Formularios (Incluye Certificados Médicos)</v>
          </cell>
          <cell r="B272">
            <v>6603523</v>
          </cell>
        </row>
        <row r="273">
          <cell r="A273" t="str">
            <v/>
          </cell>
          <cell r="B273">
            <v>0</v>
          </cell>
        </row>
        <row r="274">
          <cell r="A274" t="str">
            <v>Venta de Sellos Pro-Parques</v>
          </cell>
          <cell r="B274">
            <v>1393309</v>
          </cell>
        </row>
        <row r="275">
          <cell r="A275" t="str">
            <v/>
          </cell>
          <cell r="B275">
            <v>0</v>
          </cell>
        </row>
        <row r="276">
          <cell r="A276" t="str">
            <v/>
          </cell>
          <cell r="B276">
            <v>0</v>
          </cell>
        </row>
        <row r="277">
          <cell r="A277" t="str">
            <v>Ingresos No Tributarios</v>
          </cell>
          <cell r="B277">
            <v>1059855537</v>
          </cell>
        </row>
        <row r="278">
          <cell r="A278" t="str">
            <v/>
          </cell>
          <cell r="B278">
            <v>0</v>
          </cell>
        </row>
        <row r="279">
          <cell r="A279" t="str">
            <v>Venta de Servicios del Estado</v>
          </cell>
          <cell r="B279">
            <v>1605152</v>
          </cell>
        </row>
        <row r="280">
          <cell r="A280" t="str">
            <v>Venta de Boletos Tren de Paseo de los Indios</v>
          </cell>
          <cell r="B280">
            <v>0</v>
          </cell>
        </row>
        <row r="281">
          <cell r="A281" t="str">
            <v>Ingresos por Contratos y Concesiones de Exploración de Yacimientos Mineros</v>
          </cell>
          <cell r="B281">
            <v>21000</v>
          </cell>
        </row>
        <row r="282">
          <cell r="A282" t="str">
            <v>Comisiones por Garantía de Préstamo Concedidos a la Falconbridge Dominicana</v>
          </cell>
          <cell r="B282">
            <v>99000</v>
          </cell>
        </row>
        <row r="283">
          <cell r="A283" t="str">
            <v>Visitas al Museo de la Casa del Tostado y Alcazar de Colón</v>
          </cell>
          <cell r="B283">
            <v>0</v>
          </cell>
        </row>
        <row r="284">
          <cell r="A284" t="str">
            <v>Ingresos por Servicios Privados en Hospitales del Estado</v>
          </cell>
          <cell r="B284">
            <v>0</v>
          </cell>
        </row>
        <row r="285">
          <cell r="A285" t="str">
            <v>Ingresos por Permisos para Visitar Buques</v>
          </cell>
          <cell r="B285">
            <v>85</v>
          </cell>
        </row>
        <row r="286">
          <cell r="A286" t="str">
            <v>Inserción en Gaceta Oficial de Documentos y Avisos</v>
          </cell>
          <cell r="B286">
            <v>10576</v>
          </cell>
        </row>
        <row r="287">
          <cell r="A287" t="str">
            <v>Arrendamiento de Bienes Inmuebles</v>
          </cell>
          <cell r="B287">
            <v>333536</v>
          </cell>
        </row>
        <row r="288">
          <cell r="A288" t="str">
            <v>Ingresos por Arrendamiento de Propiedades Confiscadas</v>
          </cell>
          <cell r="B288">
            <v>0</v>
          </cell>
        </row>
        <row r="289">
          <cell r="A289" t="str">
            <v>Venta de Servicios Técnicos</v>
          </cell>
          <cell r="B289">
            <v>0</v>
          </cell>
        </row>
        <row r="290">
          <cell r="A290" t="str">
            <v>Inserción en Revista de Industria y Comercio</v>
          </cell>
          <cell r="B290">
            <v>85946</v>
          </cell>
        </row>
        <row r="291">
          <cell r="A291" t="str">
            <v>Contribución sobre Contrato Zona Franca la Romana</v>
          </cell>
          <cell r="B291">
            <v>30001</v>
          </cell>
        </row>
        <row r="292">
          <cell r="A292" t="str">
            <v>50% Exportación Yacimientos Mineros</v>
          </cell>
          <cell r="B292">
            <v>270047</v>
          </cell>
        </row>
        <row r="293">
          <cell r="A293" t="str">
            <v>RD $0.25 Suministro Medicina en Hospitales del Estado</v>
          </cell>
          <cell r="B293">
            <v>119</v>
          </cell>
        </row>
        <row r="294">
          <cell r="A294" t="str">
            <v>Venta de Boletos Funicular de Puerto Plata</v>
          </cell>
          <cell r="B294">
            <v>374842</v>
          </cell>
        </row>
        <row r="295">
          <cell r="A295" t="str">
            <v>Venta de Servicios de la Secretaría de Agricultura</v>
          </cell>
          <cell r="B295">
            <v>0</v>
          </cell>
        </row>
        <row r="296">
          <cell r="A296" t="str">
            <v>Venta de Boletos Minitrenes la Caleta</v>
          </cell>
          <cell r="B296">
            <v>0</v>
          </cell>
        </row>
        <row r="297">
          <cell r="A297" t="str">
            <v>Venta de Pasajes Minibuses Transporte Colectivo</v>
          </cell>
          <cell r="B297">
            <v>0</v>
          </cell>
        </row>
        <row r="298">
          <cell r="A298" t="str">
            <v>Alquiler Parqueo la Atarazana</v>
          </cell>
          <cell r="B298">
            <v>0</v>
          </cell>
        </row>
        <row r="299">
          <cell r="A299" t="str">
            <v>Consejo Nacional de Educación Superior-CETEC</v>
          </cell>
          <cell r="B299">
            <v>0</v>
          </cell>
        </row>
        <row r="300">
          <cell r="A300" t="str">
            <v>Remolque Buques en Distancias Comandancia</v>
          </cell>
          <cell r="B300">
            <v>60000</v>
          </cell>
        </row>
        <row r="301">
          <cell r="A301" t="str">
            <v>Expedición Carnet Agente Marino</v>
          </cell>
          <cell r="B301">
            <v>20000</v>
          </cell>
        </row>
        <row r="302">
          <cell r="A302" t="str">
            <v xml:space="preserve">Venta Servicios Aéreos Fuerzas Armadas </v>
          </cell>
          <cell r="B302">
            <v>300000</v>
          </cell>
        </row>
        <row r="303">
          <cell r="A303" t="str">
            <v/>
          </cell>
          <cell r="B303">
            <v>0</v>
          </cell>
        </row>
        <row r="304">
          <cell r="A304" t="str">
            <v>Venta de Mercancías del Estado</v>
          </cell>
          <cell r="B304">
            <v>28536308</v>
          </cell>
        </row>
        <row r="305">
          <cell r="A305" t="str">
            <v>Venta de la Gaceta Oficial</v>
          </cell>
          <cell r="B305">
            <v>7295</v>
          </cell>
        </row>
        <row r="306">
          <cell r="A306" t="str">
            <v>Venta de las Publicaciones Oficiales</v>
          </cell>
          <cell r="B306">
            <v>21286</v>
          </cell>
        </row>
        <row r="307">
          <cell r="A307" t="str">
            <v>Ventas en la Moneda (Pública Subasta)</v>
          </cell>
          <cell r="B307">
            <v>658121</v>
          </cell>
        </row>
        <row r="308">
          <cell r="A308" t="str">
            <v>Venta de Productos Finca Ansonia-Azua</v>
          </cell>
          <cell r="B308">
            <v>0</v>
          </cell>
        </row>
        <row r="309">
          <cell r="A309" t="str">
            <v>Venta de Productos Finca Vicente Noble</v>
          </cell>
          <cell r="B309">
            <v>0</v>
          </cell>
        </row>
        <row r="310">
          <cell r="A310" t="str">
            <v>Venta de Productos Proyecto Manzanillo</v>
          </cell>
          <cell r="B310">
            <v>1435268</v>
          </cell>
        </row>
        <row r="311">
          <cell r="A311" t="str">
            <v>Venta de Tomates Proyecto Manzanillo</v>
          </cell>
          <cell r="B311">
            <v>0</v>
          </cell>
        </row>
        <row r="312">
          <cell r="A312" t="str">
            <v>Venta de Semillas y Servicios Técnicos de la Secretaría de Agricultura</v>
          </cell>
          <cell r="B312">
            <v>90585</v>
          </cell>
        </row>
        <row r="313">
          <cell r="A313" t="str">
            <v>Venta de Chatarra</v>
          </cell>
          <cell r="B313">
            <v>836501</v>
          </cell>
        </row>
        <row r="314">
          <cell r="A314" t="str">
            <v>Venta de Productos Cosechados en Batey Ginebra-Puerto Plata</v>
          </cell>
          <cell r="B314">
            <v>0</v>
          </cell>
        </row>
        <row r="315">
          <cell r="A315" t="str">
            <v>Venta de Productos Cosechados en Batey Banegas-la Canela</v>
          </cell>
          <cell r="B315">
            <v>0</v>
          </cell>
        </row>
        <row r="316">
          <cell r="A316" t="str">
            <v>Venta de Propiedad Moniliar del Estado-Inservible-</v>
          </cell>
          <cell r="B316">
            <v>0</v>
          </cell>
        </row>
        <row r="317">
          <cell r="A317" t="str">
            <v>Venta Algodón Oro y Sorgo</v>
          </cell>
          <cell r="B317">
            <v>0</v>
          </cell>
        </row>
        <row r="318">
          <cell r="A318" t="str">
            <v>Venta de Madera por la Dirección General de Foresta</v>
          </cell>
          <cell r="B318">
            <v>0</v>
          </cell>
        </row>
        <row r="319">
          <cell r="A319" t="str">
            <v>Venta de Sacos (Programa Rahabilitación Café)</v>
          </cell>
          <cell r="B319">
            <v>2064</v>
          </cell>
        </row>
        <row r="320">
          <cell r="A320" t="str">
            <v>Venta de Ejemplares de Planos de la Ciudad de Santo Domingo</v>
          </cell>
          <cell r="B320">
            <v>0</v>
          </cell>
        </row>
        <row r="321">
          <cell r="A321" t="str">
            <v xml:space="preserve">Ventas Plásticos Protectores de Cédula </v>
          </cell>
          <cell r="B321">
            <v>240000</v>
          </cell>
        </row>
        <row r="322">
          <cell r="A322" t="str">
            <v>Venta Medicamento de Promese</v>
          </cell>
          <cell r="B322">
            <v>5245188</v>
          </cell>
        </row>
        <row r="323">
          <cell r="A323" t="str">
            <v>40% Producción de Cemento</v>
          </cell>
          <cell r="B323">
            <v>20000000</v>
          </cell>
        </row>
        <row r="324">
          <cell r="A324" t="str">
            <v/>
          </cell>
          <cell r="B324">
            <v>0</v>
          </cell>
        </row>
        <row r="325">
          <cell r="A325" t="str">
            <v>Transferencias Ordinarias</v>
          </cell>
          <cell r="B325">
            <v>1015757064</v>
          </cell>
        </row>
        <row r="326">
          <cell r="A326" t="str">
            <v>Transferencias de la Lotería Nacional (Utilidades)</v>
          </cell>
          <cell r="B326">
            <v>59142877</v>
          </cell>
        </row>
        <row r="327">
          <cell r="A327" t="str">
            <v>Transferencias de la Lotería Nacional (Construcción Casas por Sorteos)</v>
          </cell>
          <cell r="B327">
            <v>0</v>
          </cell>
        </row>
        <row r="328">
          <cell r="A328" t="str">
            <v>Transferencias del CEA (60% de los Beneficios)</v>
          </cell>
          <cell r="B328">
            <v>0</v>
          </cell>
        </row>
        <row r="329">
          <cell r="A329" t="str">
            <v/>
          </cell>
          <cell r="B329">
            <v>0</v>
          </cell>
        </row>
        <row r="330">
          <cell r="A330" t="str">
            <v>Transferencias de la Rosario Dominicana, 50% de los Beneficios</v>
          </cell>
          <cell r="B330">
            <v>26932245</v>
          </cell>
        </row>
        <row r="331">
          <cell r="A331" t="str">
            <v/>
          </cell>
          <cell r="B331">
            <v>0</v>
          </cell>
        </row>
        <row r="332">
          <cell r="A332" t="str">
            <v>Transferencias de los Molinos Dominicanos</v>
          </cell>
          <cell r="B332">
            <v>0</v>
          </cell>
        </row>
        <row r="333">
          <cell r="A333" t="str">
            <v>Transferencias del Banco de Reservas</v>
          </cell>
          <cell r="B333">
            <v>7602113</v>
          </cell>
        </row>
        <row r="334">
          <cell r="A334" t="str">
            <v>Aportes de la Rosario Dominicana Según Contrato D/F 15-2-79</v>
          </cell>
          <cell r="B334">
            <v>20818850</v>
          </cell>
        </row>
        <row r="335">
          <cell r="A335" t="str">
            <v>Aporte de los Talleres Cima, C. por A. (Dividendos)</v>
          </cell>
          <cell r="B335">
            <v>10000</v>
          </cell>
        </row>
        <row r="336">
          <cell r="A336" t="str">
            <v>Contribución de la Rosario a la Provincia de Sánchez Ramírez</v>
          </cell>
          <cell r="B336">
            <v>3488074</v>
          </cell>
        </row>
        <row r="337">
          <cell r="A337" t="str">
            <v>Aporte de Fomento Industrial, Mercantil y Agrícola, C. por A. (Dividendos)</v>
          </cell>
          <cell r="B337">
            <v>17211</v>
          </cell>
        </row>
        <row r="338">
          <cell r="A338" t="str">
            <v>Contribución Rosario Dominicana sobre Contrato del 15-2-79 Artículo 3ro</v>
          </cell>
          <cell r="B338">
            <v>1532477</v>
          </cell>
        </row>
        <row r="339">
          <cell r="A339" t="str">
            <v>Aportes de Frutas Dominicanas sobre Contrato del 5-7-79, Artículo 4to</v>
          </cell>
          <cell r="B339">
            <v>0</v>
          </cell>
        </row>
        <row r="340">
          <cell r="A340" t="str">
            <v>Aportes de la Refinería Dominicana de Petróleo (Utilidades)</v>
          </cell>
          <cell r="B340">
            <v>2711165</v>
          </cell>
        </row>
        <row r="341">
          <cell r="A341" t="str">
            <v>Aporte de la Alcoa Exploration Company, para la Provincia Pedernales</v>
          </cell>
          <cell r="B341">
            <v>2000000</v>
          </cell>
        </row>
        <row r="342">
          <cell r="A342" t="str">
            <v>Aporte de Banco Nacional de la Vivienda (Dividendos)</v>
          </cell>
          <cell r="B342">
            <v>0</v>
          </cell>
        </row>
        <row r="343">
          <cell r="A343" t="str">
            <v>Aporte de las Salas de Juego de Bingo</v>
          </cell>
          <cell r="B343">
            <v>1000000</v>
          </cell>
        </row>
        <row r="344">
          <cell r="A344" t="str">
            <v>Contribución de Ideal Dominicana S.A</v>
          </cell>
          <cell r="B344">
            <v>2000000</v>
          </cell>
        </row>
        <row r="345">
          <cell r="A345" t="str">
            <v>Aporte de Hipódromo de Caballitos</v>
          </cell>
          <cell r="B345">
            <v>20000</v>
          </cell>
        </row>
        <row r="346">
          <cell r="A346" t="str">
            <v>Contribución Zonas Francas Industriales</v>
          </cell>
          <cell r="B346">
            <v>1000000</v>
          </cell>
        </row>
        <row r="347">
          <cell r="A347" t="str">
            <v>Aporte de las Exportaciones de Azúcares y Minerales</v>
          </cell>
          <cell r="B347">
            <v>191182052</v>
          </cell>
        </row>
        <row r="348">
          <cell r="A348" t="str">
            <v>Aportes Falcombridge</v>
          </cell>
          <cell r="B348">
            <v>696300000</v>
          </cell>
        </row>
        <row r="349">
          <cell r="A349" t="str">
            <v/>
          </cell>
          <cell r="B349">
            <v>0</v>
          </cell>
        </row>
        <row r="350">
          <cell r="A350" t="str">
            <v>Otros Ingresos No Tributarios</v>
          </cell>
          <cell r="B350">
            <v>13957013</v>
          </cell>
        </row>
        <row r="351">
          <cell r="A351" t="str">
            <v/>
          </cell>
          <cell r="B351">
            <v>0</v>
          </cell>
        </row>
        <row r="352">
          <cell r="A352" t="str">
            <v>Recargos de Impuestos, por Mora</v>
          </cell>
          <cell r="B352">
            <v>9251876</v>
          </cell>
        </row>
        <row r="353">
          <cell r="A353" t="str">
            <v>Recargo por Mora Impuesto sobre la Renta</v>
          </cell>
          <cell r="B353">
            <v>6246870</v>
          </cell>
        </row>
        <row r="354">
          <cell r="A354" t="str">
            <v>Recargo por Mora Impuesto a la Renta Global Imponible</v>
          </cell>
          <cell r="B354">
            <v>266000</v>
          </cell>
        </row>
        <row r="355">
          <cell r="A355" t="str">
            <v/>
          </cell>
          <cell r="B355">
            <v>0</v>
          </cell>
        </row>
        <row r="356">
          <cell r="A356" t="str">
            <v/>
          </cell>
          <cell r="B356">
            <v>0</v>
          </cell>
        </row>
        <row r="357">
          <cell r="A357" t="str">
            <v>Recargo por Mora sobre el Impuesto a las Ganancias de Capital</v>
          </cell>
          <cell r="B357">
            <v>8791</v>
          </cell>
        </row>
        <row r="358">
          <cell r="A358" t="str">
            <v>Recargo por Mora Inscripción en el Registro de Tierras</v>
          </cell>
          <cell r="B358">
            <v>137583</v>
          </cell>
        </row>
        <row r="359">
          <cell r="A359" t="str">
            <v>Recargo por Mora Impuesto sobre Operaciones Inmobiliarias</v>
          </cell>
          <cell r="B359">
            <v>2097</v>
          </cell>
        </row>
        <row r="360">
          <cell r="A360" t="str">
            <v>Recargo por Mora sobre las Sucesiones y Donaciones</v>
          </cell>
          <cell r="B360">
            <v>137479</v>
          </cell>
        </row>
        <row r="361">
          <cell r="A361" t="str">
            <v>Recargo por Mora a la Venta de Madera Beneficiada</v>
          </cell>
          <cell r="B361">
            <v>2675</v>
          </cell>
        </row>
        <row r="362">
          <cell r="A362" t="str">
            <v>Recargo por Mora Impuesto a las Ventas Condicionales de Muebles</v>
          </cell>
          <cell r="B362">
            <v>39113</v>
          </cell>
        </row>
        <row r="363">
          <cell r="A363" t="str">
            <v>Recargo por Mora Impuesto sobre Pasajes al Exterior</v>
          </cell>
          <cell r="B363">
            <v>135000</v>
          </cell>
        </row>
        <row r="364">
          <cell r="A364" t="str">
            <v>Recargo por Mora Pago de Patentes Industriales y Comerciales</v>
          </cell>
          <cell r="B364">
            <v>388268</v>
          </cell>
        </row>
        <row r="365">
          <cell r="A365" t="str">
            <v>Recargo por Mora ITBIS Ley 74</v>
          </cell>
          <cell r="B365">
            <v>1828000</v>
          </cell>
        </row>
        <row r="366">
          <cell r="A366" t="str">
            <v>Recargo por Mora Vivienda Suntuaria</v>
          </cell>
          <cell r="B366">
            <v>60000</v>
          </cell>
        </row>
        <row r="367">
          <cell r="A367" t="str">
            <v/>
          </cell>
          <cell r="B367">
            <v>0</v>
          </cell>
        </row>
        <row r="368">
          <cell r="A368" t="str">
            <v>Multas por Infracciones</v>
          </cell>
          <cell r="B368">
            <v>4705137</v>
          </cell>
        </row>
        <row r="369">
          <cell r="A369" t="str">
            <v>Multas Tribunales</v>
          </cell>
          <cell r="B369">
            <v>654937</v>
          </cell>
        </row>
        <row r="370">
          <cell r="A370" t="str">
            <v>Multas Carreteras</v>
          </cell>
          <cell r="B370">
            <v>1249386</v>
          </cell>
        </row>
        <row r="371">
          <cell r="A371" t="str">
            <v>Multas Patentes</v>
          </cell>
          <cell r="B371">
            <v>7276</v>
          </cell>
        </row>
        <row r="372">
          <cell r="A372" t="str">
            <v>Multas Salud Pública</v>
          </cell>
          <cell r="B372">
            <v>921</v>
          </cell>
        </row>
        <row r="373">
          <cell r="A373" t="str">
            <v>Multas Seguro Social y Contrato de Trabajo</v>
          </cell>
          <cell r="B373">
            <v>6075</v>
          </cell>
        </row>
        <row r="374">
          <cell r="A374" t="str">
            <v>Multas Ley Forestal</v>
          </cell>
          <cell r="B374">
            <v>198830</v>
          </cell>
        </row>
        <row r="375">
          <cell r="A375" t="str">
            <v>Multas Violación Ley Aviación Civil</v>
          </cell>
          <cell r="B375">
            <v>0</v>
          </cell>
        </row>
        <row r="376">
          <cell r="A376" t="str">
            <v>Multas Diversas</v>
          </cell>
          <cell r="B376">
            <v>2035750</v>
          </cell>
        </row>
        <row r="377">
          <cell r="A377" t="str">
            <v>Multas Violación Ley sobre Drogas Narcóticas</v>
          </cell>
          <cell r="B377">
            <v>413962</v>
          </cell>
        </row>
        <row r="378">
          <cell r="A378" t="str">
            <v>Multas -ITBIS Ley 74</v>
          </cell>
          <cell r="B378">
            <v>137000</v>
          </cell>
        </row>
        <row r="379">
          <cell r="A379" t="str">
            <v>10% Fondo Especial Ley 250</v>
          </cell>
          <cell r="B379">
            <v>1000</v>
          </cell>
        </row>
        <row r="380">
          <cell r="A380" t="str">
            <v xml:space="preserve">Multas Aplicadas a la Banco por Deficiencia Encaje Legal </v>
          </cell>
          <cell r="B380">
            <v>0</v>
          </cell>
        </row>
        <row r="381">
          <cell r="A381" t="str">
            <v/>
          </cell>
          <cell r="B381">
            <v>0</v>
          </cell>
        </row>
        <row r="382">
          <cell r="A382" t="str">
            <v/>
          </cell>
          <cell r="B382">
            <v>0</v>
          </cell>
        </row>
        <row r="383">
          <cell r="A383" t="str">
            <v>Ingresos Extraordinarios</v>
          </cell>
          <cell r="B383">
            <v>1736357371</v>
          </cell>
        </row>
        <row r="384">
          <cell r="A384" t="str">
            <v/>
          </cell>
          <cell r="B384">
            <v>0</v>
          </cell>
        </row>
        <row r="385">
          <cell r="A385" t="str">
            <v>Recursos Internos</v>
          </cell>
          <cell r="B385">
            <v>36702446</v>
          </cell>
        </row>
        <row r="386">
          <cell r="A386" t="str">
            <v/>
          </cell>
          <cell r="B386">
            <v>0</v>
          </cell>
        </row>
        <row r="387">
          <cell r="A387" t="str">
            <v>Recursos Externos</v>
          </cell>
          <cell r="B387">
            <v>1553854695</v>
          </cell>
        </row>
        <row r="388">
          <cell r="A388" t="str">
            <v>Certificado del Tesorero Nacional, Serie 1975-A</v>
          </cell>
          <cell r="B388">
            <v>0</v>
          </cell>
        </row>
        <row r="389">
          <cell r="A389" t="str">
            <v>Préstamo No.Aid-517-U-028</v>
          </cell>
          <cell r="B389">
            <v>0</v>
          </cell>
        </row>
        <row r="390">
          <cell r="A390" t="str">
            <v>Préstamo No.Aid-517-U-029</v>
          </cell>
          <cell r="B390">
            <v>0</v>
          </cell>
        </row>
        <row r="391">
          <cell r="A391" t="str">
            <v>Préstamo No.Aid-517-U-028</v>
          </cell>
          <cell r="B391">
            <v>0</v>
          </cell>
        </row>
        <row r="392">
          <cell r="A392" t="str">
            <v>Construcción Presa de Sabaneta</v>
          </cell>
          <cell r="B392">
            <v>0</v>
          </cell>
        </row>
        <row r="393">
          <cell r="A393" t="str">
            <v>Préstamo No.Bm-1325-T-Do</v>
          </cell>
          <cell r="B393">
            <v>0</v>
          </cell>
        </row>
        <row r="394">
          <cell r="A394" t="str">
            <v>Préstamo No.Bm-1442-Do</v>
          </cell>
          <cell r="B394">
            <v>0</v>
          </cell>
        </row>
        <row r="395">
          <cell r="A395" t="str">
            <v>Préstamo No.Bi-431-Sf-Dr</v>
          </cell>
          <cell r="B395">
            <v>0</v>
          </cell>
        </row>
        <row r="396">
          <cell r="A396" t="str">
            <v>Préstamo No.Bi-541-Sf-Dr</v>
          </cell>
          <cell r="B396">
            <v>0</v>
          </cell>
        </row>
        <row r="397">
          <cell r="A397" t="str">
            <v>Mejoramiento y Amoliación del Puerto de Haina</v>
          </cell>
          <cell r="B397">
            <v>0</v>
          </cell>
        </row>
        <row r="398">
          <cell r="A398" t="str">
            <v>Préstamo No.Aid-517-V-031</v>
          </cell>
          <cell r="B398">
            <v>0</v>
          </cell>
        </row>
        <row r="399">
          <cell r="A399" t="str">
            <v>Préstamo No.Aid-517-V-032</v>
          </cell>
          <cell r="B399">
            <v>0</v>
          </cell>
        </row>
        <row r="400">
          <cell r="A400" t="str">
            <v>Préstamo No.26-Vf/Dr</v>
          </cell>
          <cell r="B400">
            <v>0</v>
          </cell>
        </row>
        <row r="401">
          <cell r="A401" t="str">
            <v>Préstamo No.Aid-517-T-033</v>
          </cell>
          <cell r="B401">
            <v>0</v>
          </cell>
        </row>
        <row r="402">
          <cell r="A402" t="str">
            <v>Préstamo No.Bi-566-Sf-Dr</v>
          </cell>
          <cell r="B402">
            <v>0</v>
          </cell>
        </row>
        <row r="403">
          <cell r="A403" t="str">
            <v>Préstamo No.Bi-1688-Atn-Sf-Dr</v>
          </cell>
          <cell r="B403">
            <v>0</v>
          </cell>
        </row>
        <row r="404">
          <cell r="A404" t="str">
            <v>Préstamo No.Bi-382-Sf-Dr</v>
          </cell>
          <cell r="B404">
            <v>0</v>
          </cell>
        </row>
        <row r="405">
          <cell r="A405" t="str">
            <v>Préstamo No.Bi-570-Sf-Dr</v>
          </cell>
          <cell r="B405">
            <v>147489000</v>
          </cell>
        </row>
        <row r="406">
          <cell r="A406" t="str">
            <v>Préstamo No.Bi-358-Sf-Dr</v>
          </cell>
          <cell r="B406">
            <v>0</v>
          </cell>
        </row>
        <row r="407">
          <cell r="A407" t="str">
            <v>Préstamo No.Bi-352-Sf-Dr</v>
          </cell>
          <cell r="B407">
            <v>0</v>
          </cell>
        </row>
        <row r="408">
          <cell r="A408" t="str">
            <v>Préstamo No.Bm-235-Do</v>
          </cell>
          <cell r="B408">
            <v>0</v>
          </cell>
        </row>
        <row r="409">
          <cell r="A409" t="str">
            <v>Préstamo No.Bm-352-Do</v>
          </cell>
          <cell r="B409">
            <v>0</v>
          </cell>
        </row>
        <row r="410">
          <cell r="A410" t="str">
            <v>Préstamo No.Bm-1655-Do</v>
          </cell>
          <cell r="B410">
            <v>0</v>
          </cell>
        </row>
        <row r="411">
          <cell r="A411" t="str">
            <v>Préstamo No.Ccc/Pl-480</v>
          </cell>
          <cell r="B411">
            <v>86892875</v>
          </cell>
        </row>
        <row r="412">
          <cell r="A412" t="str">
            <v>Préstamo No.Ccc/Pl-480</v>
          </cell>
          <cell r="B412">
            <v>0</v>
          </cell>
        </row>
        <row r="413">
          <cell r="A413" t="str">
            <v>Préstamo No.69-P-Opep</v>
          </cell>
          <cell r="B413">
            <v>0</v>
          </cell>
        </row>
        <row r="414">
          <cell r="A414" t="str">
            <v>Préstamo No.Bi-408-Sf/Dr</v>
          </cell>
          <cell r="B414">
            <v>0</v>
          </cell>
        </row>
        <row r="415">
          <cell r="A415" t="str">
            <v>Préstamo No.Bi-21-Cd-Dr</v>
          </cell>
          <cell r="B415">
            <v>0</v>
          </cell>
        </row>
        <row r="416">
          <cell r="A416" t="str">
            <v>Préstamo No.Bi-591-Sf/Dr</v>
          </cell>
          <cell r="B416">
            <v>0</v>
          </cell>
        </row>
        <row r="417">
          <cell r="A417" t="str">
            <v>Préstamo No.Aid-517-U-030</v>
          </cell>
          <cell r="B417">
            <v>0</v>
          </cell>
        </row>
        <row r="418">
          <cell r="A418" t="str">
            <v>Préstamo No.Bi-585-Sf-Dr</v>
          </cell>
          <cell r="B418">
            <v>2468700</v>
          </cell>
        </row>
        <row r="419">
          <cell r="A419" t="str">
            <v>Préstamo No.Bi-586-Sf-Dr</v>
          </cell>
          <cell r="B419">
            <v>18926700</v>
          </cell>
        </row>
        <row r="420">
          <cell r="A420" t="str">
            <v>Préstamo No.Bi-590-Sf-Dr</v>
          </cell>
          <cell r="B420">
            <v>0</v>
          </cell>
        </row>
        <row r="421">
          <cell r="A421" t="str">
            <v>Préstamo No.Bm-1783-Do</v>
          </cell>
          <cell r="B421">
            <v>0</v>
          </cell>
        </row>
        <row r="422">
          <cell r="A422" t="str">
            <v>Préstamo Instituciones de Crédito Oficial de España</v>
          </cell>
          <cell r="B422">
            <v>0</v>
          </cell>
        </row>
        <row r="423">
          <cell r="A423" t="str">
            <v>Préstamo No.Bm-1783-Do y Bm 1784-Do</v>
          </cell>
          <cell r="B423">
            <v>0</v>
          </cell>
        </row>
        <row r="424">
          <cell r="A424" t="str">
            <v>Préstamo No.Bi/IADb-21-Cd-Dr</v>
          </cell>
          <cell r="B424">
            <v>0</v>
          </cell>
        </row>
        <row r="425">
          <cell r="A425" t="str">
            <v>Convenio de San José/Fondo de Inversión de Venezuela</v>
          </cell>
          <cell r="B425">
            <v>249708790</v>
          </cell>
        </row>
        <row r="426">
          <cell r="A426" t="str">
            <v>Convenio Dominico-Japones</v>
          </cell>
          <cell r="B426">
            <v>0</v>
          </cell>
        </row>
        <row r="427">
          <cell r="A427" t="str">
            <v>Préstamo No.Fida-28-Do</v>
          </cell>
          <cell r="B427">
            <v>1645800</v>
          </cell>
        </row>
        <row r="428">
          <cell r="A428" t="str">
            <v>Préstamo No.Fida-28-Do</v>
          </cell>
          <cell r="B428">
            <v>0</v>
          </cell>
        </row>
        <row r="429">
          <cell r="A429" t="str">
            <v>Préstamo No.242-P-Oped</v>
          </cell>
          <cell r="B429">
            <v>0</v>
          </cell>
        </row>
        <row r="430">
          <cell r="A430" t="str">
            <v>Préstamo No.Bi-74-Ic-Dr</v>
          </cell>
          <cell r="B430">
            <v>0</v>
          </cell>
        </row>
        <row r="431">
          <cell r="A431" t="str">
            <v>Préstamo Bi-391-Oc-Dr</v>
          </cell>
          <cell r="B431">
            <v>24054000</v>
          </cell>
        </row>
        <row r="432">
          <cell r="A432" t="str">
            <v>Préstamo No.Bi-627-Sf-Dr</v>
          </cell>
          <cell r="B432">
            <v>0</v>
          </cell>
        </row>
        <row r="433">
          <cell r="A433" t="str">
            <v>Préstamo No.Bi-646-Sf-Dr</v>
          </cell>
          <cell r="B433">
            <v>0</v>
          </cell>
        </row>
        <row r="434">
          <cell r="A434" t="str">
            <v>Préstamo No.Bi-647-Sf-Dr</v>
          </cell>
          <cell r="B434">
            <v>0</v>
          </cell>
        </row>
        <row r="435">
          <cell r="A435" t="str">
            <v>Préstamo No.Bi-645-Sf-Dr</v>
          </cell>
          <cell r="B435">
            <v>3412245</v>
          </cell>
        </row>
        <row r="436">
          <cell r="A436" t="str">
            <v>Préstamo No.Bi-680-Sf-Dr</v>
          </cell>
          <cell r="B436">
            <v>19273675</v>
          </cell>
        </row>
        <row r="437">
          <cell r="A437" t="str">
            <v>Préstamo No.Bm-1760-Do</v>
          </cell>
          <cell r="B437">
            <v>94099250</v>
          </cell>
        </row>
        <row r="438">
          <cell r="A438" t="str">
            <v>Préstamo No.Bm-2023-Do</v>
          </cell>
          <cell r="B438">
            <v>8862000</v>
          </cell>
        </row>
        <row r="439">
          <cell r="A439" t="str">
            <v>Préstamo No.Bm-2104-Do</v>
          </cell>
          <cell r="B439">
            <v>0</v>
          </cell>
        </row>
        <row r="440">
          <cell r="A440" t="str">
            <v>Préstamo No.Aid-517-T-037Y 517-W-038</v>
          </cell>
          <cell r="B440">
            <v>0</v>
          </cell>
        </row>
        <row r="441">
          <cell r="A441" t="str">
            <v>Préstamo Banco del Comercio Exterior Francés</v>
          </cell>
          <cell r="B441">
            <v>0</v>
          </cell>
        </row>
        <row r="442">
          <cell r="A442" t="str">
            <v>Préstamo No.Aid-517-T-035</v>
          </cell>
          <cell r="B442">
            <v>0</v>
          </cell>
        </row>
        <row r="443">
          <cell r="A443" t="str">
            <v>Préstamo Banco Exterior de España</v>
          </cell>
          <cell r="B443">
            <v>0</v>
          </cell>
        </row>
        <row r="444">
          <cell r="A444" t="str">
            <v>Préstamo No.Aid-517-K-039</v>
          </cell>
          <cell r="B444">
            <v>0</v>
          </cell>
        </row>
        <row r="445">
          <cell r="A445" t="str">
            <v>Préstamo No.Bm-2104-D0</v>
          </cell>
          <cell r="B445">
            <v>0</v>
          </cell>
        </row>
        <row r="446">
          <cell r="A446" t="str">
            <v>Préstamo No.Aid-679-Sf-Dr</v>
          </cell>
          <cell r="B446">
            <v>0</v>
          </cell>
        </row>
        <row r="447">
          <cell r="A447" t="str">
            <v>Préstamo No.Aid-517-T-040</v>
          </cell>
          <cell r="B447">
            <v>0</v>
          </cell>
        </row>
        <row r="448">
          <cell r="A448" t="str">
            <v>Préstamo No.Aid-517-T-042</v>
          </cell>
          <cell r="B448">
            <v>1083695</v>
          </cell>
        </row>
        <row r="449">
          <cell r="A449" t="str">
            <v>Préstamo Banco Exterior de España</v>
          </cell>
          <cell r="B449">
            <v>0</v>
          </cell>
        </row>
        <row r="450">
          <cell r="A450" t="str">
            <v>Kfw-Dom-15.0M</v>
          </cell>
          <cell r="B450">
            <v>0</v>
          </cell>
        </row>
        <row r="451">
          <cell r="A451" t="str">
            <v>Préstamo No.Bi-21-Cd/Dr</v>
          </cell>
          <cell r="B451">
            <v>0</v>
          </cell>
        </row>
        <row r="452">
          <cell r="A452" t="str">
            <v>Préstamo Banco Exterior de España</v>
          </cell>
          <cell r="B452">
            <v>0</v>
          </cell>
        </row>
        <row r="453">
          <cell r="A453" t="str">
            <v>Préstamo Dominico Japones Do-P2-Aglipo</v>
          </cell>
          <cell r="B453">
            <v>32399980</v>
          </cell>
        </row>
        <row r="454">
          <cell r="A454" t="str">
            <v>Préstamo Banco Exterior de España</v>
          </cell>
          <cell r="B454">
            <v>0</v>
          </cell>
        </row>
        <row r="455">
          <cell r="A455" t="str">
            <v>Préstamo No.Aid-517-L-010</v>
          </cell>
          <cell r="B455">
            <v>0</v>
          </cell>
        </row>
        <row r="456">
          <cell r="A456" t="str">
            <v>Préstamo No.Fida98-Do</v>
          </cell>
          <cell r="B456">
            <v>39482010</v>
          </cell>
        </row>
        <row r="457">
          <cell r="A457" t="str">
            <v>Préstamo No.Aid-517-T-043 y 517-V-044</v>
          </cell>
          <cell r="B457">
            <v>0</v>
          </cell>
        </row>
        <row r="458">
          <cell r="A458" t="str">
            <v>Préstamo No.Aid-517-T-045</v>
          </cell>
          <cell r="B458">
            <v>15447245</v>
          </cell>
        </row>
        <row r="459">
          <cell r="A459" t="str">
            <v>Préstamo No.Bi-737-Sf y 455-Oc-Dr</v>
          </cell>
          <cell r="B459">
            <v>57508050</v>
          </cell>
        </row>
        <row r="460">
          <cell r="A460" t="str">
            <v>Préstamo No.Bm-2369-Do</v>
          </cell>
          <cell r="B460">
            <v>0</v>
          </cell>
        </row>
        <row r="461">
          <cell r="A461" t="str">
            <v>Préstamo Gobierno México-República Dominicana</v>
          </cell>
          <cell r="B461">
            <v>0</v>
          </cell>
        </row>
        <row r="462">
          <cell r="A462" t="str">
            <v>Préstamo No.Bm-2690-00</v>
          </cell>
          <cell r="B462">
            <v>94706365</v>
          </cell>
        </row>
        <row r="463">
          <cell r="A463" t="str">
            <v>Préstamo del Gobierno de Japón</v>
          </cell>
          <cell r="B463">
            <v>410943600</v>
          </cell>
        </row>
        <row r="464">
          <cell r="A464" t="str">
            <v>Kreditastait Fur Wiederautbau-Kfw-</v>
          </cell>
          <cell r="B464">
            <v>43297200</v>
          </cell>
        </row>
        <row r="465">
          <cell r="A465" t="str">
            <v xml:space="preserve">Préstamo del Gobierno de Francia </v>
          </cell>
          <cell r="B465">
            <v>0</v>
          </cell>
        </row>
        <row r="466">
          <cell r="A466" t="str">
            <v>2949-Do-</v>
          </cell>
          <cell r="B466">
            <v>161921400</v>
          </cell>
        </row>
        <row r="467">
          <cell r="A467" t="str">
            <v>17-0239</v>
          </cell>
          <cell r="B467">
            <v>9183465</v>
          </cell>
        </row>
        <row r="468">
          <cell r="A468" t="str">
            <v>Préstamo No.Bi-172/1C-Dr</v>
          </cell>
          <cell r="B468">
            <v>31048650</v>
          </cell>
        </row>
        <row r="469">
          <cell r="A469" t="str">
            <v/>
          </cell>
          <cell r="B469">
            <v>0</v>
          </cell>
        </row>
        <row r="470">
          <cell r="A470" t="str">
            <v>Venta de Activos</v>
          </cell>
          <cell r="B470">
            <v>20559245</v>
          </cell>
        </row>
        <row r="471">
          <cell r="A471" t="str">
            <v>Venta de Bienes Inmuebles y Terrenos del Dominio Privado del Estado</v>
          </cell>
          <cell r="B471">
            <v>19796745</v>
          </cell>
        </row>
        <row r="472">
          <cell r="A472" t="str">
            <v>Venta de Propiedad Mobiliar del Estado</v>
          </cell>
          <cell r="B472">
            <v>762500</v>
          </cell>
        </row>
        <row r="473">
          <cell r="A473" t="str">
            <v>Misceláneos</v>
          </cell>
          <cell r="B473">
            <v>0</v>
          </cell>
        </row>
        <row r="474">
          <cell r="A474" t="str">
            <v/>
          </cell>
          <cell r="B474">
            <v>0</v>
          </cell>
        </row>
        <row r="475">
          <cell r="A475" t="str">
            <v>Otros Recursos Internos</v>
          </cell>
          <cell r="B475">
            <v>1858629</v>
          </cell>
        </row>
        <row r="476">
          <cell r="A476" t="str">
            <v>Amortización e Intereses Aid/517-L018 F. 1449</v>
          </cell>
          <cell r="B476">
            <v>777648</v>
          </cell>
        </row>
        <row r="477">
          <cell r="A477" t="str">
            <v>Pago Préstamo Lab. Hotel Jaragua Aid-517-2-008</v>
          </cell>
          <cell r="B477">
            <v>208938</v>
          </cell>
        </row>
        <row r="478">
          <cell r="A478" t="str">
            <v>Amortización e Intreses /Préstamo Aid/517-L026 F. 1449</v>
          </cell>
          <cell r="B478">
            <v>872043</v>
          </cell>
        </row>
        <row r="479">
          <cell r="A479" t="str">
            <v/>
          </cell>
          <cell r="B479">
            <v>0</v>
          </cell>
        </row>
        <row r="480">
          <cell r="A480" t="str">
            <v>Donaciones</v>
          </cell>
          <cell r="B480">
            <v>288250</v>
          </cell>
        </row>
        <row r="481">
          <cell r="A481" t="str">
            <v>Donaciones Públicas y Privadas</v>
          </cell>
          <cell r="B481">
            <v>288250</v>
          </cell>
        </row>
        <row r="482">
          <cell r="A482" t="str">
            <v/>
          </cell>
          <cell r="B482">
            <v>0</v>
          </cell>
        </row>
        <row r="483">
          <cell r="A483" t="str">
            <v>Aportes Extraordinarios</v>
          </cell>
          <cell r="B483">
            <v>13996322</v>
          </cell>
        </row>
        <row r="484">
          <cell r="A484" t="str">
            <v xml:space="preserve">Aportes Extraordinarios de Instituciones Públicas </v>
          </cell>
          <cell r="B484">
            <v>13996322</v>
          </cell>
        </row>
        <row r="485">
          <cell r="A485" t="str">
            <v/>
          </cell>
          <cell r="B485">
            <v>0</v>
          </cell>
        </row>
        <row r="486">
          <cell r="A486" t="str">
            <v>Donaciones</v>
          </cell>
          <cell r="B486">
            <v>145800230</v>
          </cell>
        </row>
        <row r="487">
          <cell r="A487" t="str">
            <v>Aid/517-0171/Cbi</v>
          </cell>
          <cell r="B487">
            <v>0</v>
          </cell>
        </row>
        <row r="488">
          <cell r="A488" t="str">
            <v>Convenio de Donación BID-Atn-1688-Sf--Dr</v>
          </cell>
          <cell r="B488">
            <v>0</v>
          </cell>
        </row>
        <row r="489">
          <cell r="A489" t="str">
            <v>Convenio ONAPLAN-BID-Atn-1689-Sf--Dr</v>
          </cell>
          <cell r="B489">
            <v>0</v>
          </cell>
        </row>
        <row r="490">
          <cell r="A490" t="str">
            <v>Convenio de Donación Aid-517-0130</v>
          </cell>
          <cell r="B490">
            <v>0</v>
          </cell>
        </row>
        <row r="491">
          <cell r="A491" t="str">
            <v>Aid-517-0145-21</v>
          </cell>
          <cell r="B491">
            <v>0</v>
          </cell>
        </row>
        <row r="492">
          <cell r="A492" t="str">
            <v>Aid-517-0145-19</v>
          </cell>
          <cell r="B492">
            <v>0</v>
          </cell>
        </row>
        <row r="493">
          <cell r="A493" t="str">
            <v>Donación Canadá-Israel Ac-Di-D6</v>
          </cell>
          <cell r="B493">
            <v>0</v>
          </cell>
        </row>
        <row r="494">
          <cell r="A494" t="str">
            <v>Gobierno de Suecia</v>
          </cell>
          <cell r="B494">
            <v>0</v>
          </cell>
        </row>
        <row r="495">
          <cell r="A495" t="str">
            <v>Donación ONU Dom.-T-01-A-71-99 y Dom, -83-P04-P03</v>
          </cell>
          <cell r="B495">
            <v>831575</v>
          </cell>
        </row>
        <row r="496">
          <cell r="A496" t="str">
            <v>Convenio ONAPLAN-BID-Atn-1862-Sf--Dr</v>
          </cell>
          <cell r="B496">
            <v>0</v>
          </cell>
        </row>
        <row r="497">
          <cell r="A497" t="str">
            <v>Donación Aid/Foresta</v>
          </cell>
          <cell r="B497">
            <v>0</v>
          </cell>
        </row>
        <row r="498">
          <cell r="A498" t="str">
            <v>Donación Gobierno Aleman-Gtz/Aid</v>
          </cell>
          <cell r="B498">
            <v>0</v>
          </cell>
        </row>
        <row r="499">
          <cell r="A499" t="str">
            <v>Donación Comunidad Económica Europea -CEE/IAD-Pryn</v>
          </cell>
          <cell r="B499">
            <v>0</v>
          </cell>
        </row>
        <row r="500">
          <cell r="A500" t="str">
            <v>Convenio de Donación Organización Internacional del Azúcar-OIA-</v>
          </cell>
          <cell r="B500">
            <v>0</v>
          </cell>
        </row>
        <row r="501">
          <cell r="A501" t="str">
            <v>Donación ONU UNICEF</v>
          </cell>
          <cell r="B501">
            <v>0</v>
          </cell>
        </row>
        <row r="502">
          <cell r="A502" t="str">
            <v>Fondo Noruego de Preinversión</v>
          </cell>
          <cell r="B502">
            <v>0</v>
          </cell>
        </row>
        <row r="503">
          <cell r="A503" t="str">
            <v>Aid-517-0126 Manejo de Recursos Naturales</v>
          </cell>
          <cell r="B503">
            <v>0</v>
          </cell>
        </row>
        <row r="504">
          <cell r="A504" t="str">
            <v>Aid-517-0144 Proyecto Mini-Hidro</v>
          </cell>
          <cell r="B504">
            <v>0</v>
          </cell>
        </row>
        <row r="505">
          <cell r="A505" t="str">
            <v>Aid-936-5807</v>
          </cell>
          <cell r="B505">
            <v>1139400</v>
          </cell>
        </row>
        <row r="506">
          <cell r="A506" t="str">
            <v>Donación Aid-517-0171-Cbi</v>
          </cell>
          <cell r="B506">
            <v>0</v>
          </cell>
        </row>
        <row r="507">
          <cell r="A507" t="str">
            <v>CEE-Na-82-15</v>
          </cell>
          <cell r="B507">
            <v>104018865</v>
          </cell>
        </row>
        <row r="508">
          <cell r="A508" t="str">
            <v>Fao-PNUD-Dom-81-005-067</v>
          </cell>
          <cell r="B508">
            <v>0</v>
          </cell>
        </row>
        <row r="509">
          <cell r="A509" t="str">
            <v>PNUD-Dom-81-012</v>
          </cell>
          <cell r="B509">
            <v>0</v>
          </cell>
        </row>
        <row r="510">
          <cell r="A510" t="str">
            <v>PNUD-Cee</v>
          </cell>
          <cell r="B510">
            <v>0</v>
          </cell>
        </row>
        <row r="511">
          <cell r="A511" t="str">
            <v>Cee</v>
          </cell>
          <cell r="B511">
            <v>0</v>
          </cell>
        </row>
        <row r="512">
          <cell r="A512" t="str">
            <v>BID-Atn-225-Sf/Dr</v>
          </cell>
          <cell r="B512">
            <v>0</v>
          </cell>
        </row>
        <row r="513">
          <cell r="A513" t="str">
            <v>PNUD</v>
          </cell>
          <cell r="B513">
            <v>0</v>
          </cell>
        </row>
        <row r="514">
          <cell r="A514" t="str">
            <v>Donación UNICEF/Zw-10G-4</v>
          </cell>
          <cell r="B514">
            <v>0</v>
          </cell>
        </row>
        <row r="515">
          <cell r="A515" t="str">
            <v>Donación PNUD/91-011-S-01-14</v>
          </cell>
          <cell r="B515">
            <v>0</v>
          </cell>
        </row>
        <row r="516">
          <cell r="A516" t="str">
            <v>Donación Italia</v>
          </cell>
          <cell r="B516">
            <v>0</v>
          </cell>
        </row>
        <row r="517">
          <cell r="A517" t="str">
            <v>Donación CEE-958-84-Rd</v>
          </cell>
          <cell r="B517">
            <v>4823460</v>
          </cell>
        </row>
        <row r="518">
          <cell r="A518" t="str">
            <v>Zw-10-6-4Programa de Servicio Básicos Proyecto de Educación UNICEF</v>
          </cell>
          <cell r="B518">
            <v>153945</v>
          </cell>
        </row>
        <row r="519">
          <cell r="A519" t="str">
            <v>Donación 517-0153 Asesoría-Manejo Sistema de Salud</v>
          </cell>
          <cell r="B519">
            <v>5799140</v>
          </cell>
        </row>
        <row r="520">
          <cell r="A520" t="str">
            <v xml:space="preserve">Donación Dhs-12 Ops-Oms </v>
          </cell>
          <cell r="B520">
            <v>37930</v>
          </cell>
        </row>
        <row r="521">
          <cell r="A521" t="str">
            <v>Proyecto Educación Población Dom/87/P01 UNESCO</v>
          </cell>
          <cell r="B521">
            <v>146660</v>
          </cell>
        </row>
        <row r="522">
          <cell r="A522" t="str">
            <v>Donación Dej-42950 Gts</v>
          </cell>
          <cell r="B522">
            <v>4015525</v>
          </cell>
        </row>
        <row r="523">
          <cell r="A523" t="str">
            <v>Na-80-36 CEE-Juancho Pedernales</v>
          </cell>
          <cell r="B523">
            <v>1899000</v>
          </cell>
        </row>
        <row r="524">
          <cell r="A524" t="str">
            <v>Donación Gobierno Chino Programa Pequeños Proyecto Hidroeléctricos</v>
          </cell>
          <cell r="B524">
            <v>3165000</v>
          </cell>
        </row>
        <row r="525">
          <cell r="A525" t="str">
            <v>Donación Estudio Proyecto Monción BID</v>
          </cell>
          <cell r="B525">
            <v>10128000</v>
          </cell>
        </row>
        <row r="526">
          <cell r="A526" t="str">
            <v>Préstamo Nopn83-2120-0 Fortalecimiento del Indrhi-Bmz/Gtz.</v>
          </cell>
          <cell r="B526">
            <v>5064000</v>
          </cell>
        </row>
        <row r="527">
          <cell r="A527" t="str">
            <v>Préstamo Dom/8/004 Optimización Recargo Hídricos Pnvd/Omm.</v>
          </cell>
          <cell r="B527">
            <v>1254480</v>
          </cell>
        </row>
        <row r="528">
          <cell r="A528" t="str">
            <v>Préstamo Dom/8/002 Isótopos en Hidrol. OIEA</v>
          </cell>
          <cell r="B528">
            <v>221550</v>
          </cell>
        </row>
        <row r="529">
          <cell r="A529" t="str">
            <v>Préstamo Dom/8/003 Hidrol. Aguas Sub-Terraneas OIEA</v>
          </cell>
          <cell r="B529">
            <v>158250</v>
          </cell>
        </row>
        <row r="530">
          <cell r="A530" t="str">
            <v>Donación ONU/PNUD Dom-85-E01 DesHidroe. Río Ocoa</v>
          </cell>
          <cell r="B530">
            <v>1519200</v>
          </cell>
        </row>
        <row r="531">
          <cell r="A531" t="str">
            <v>P-1438-100 Hidroeléctricalos Anones-Sueco</v>
          </cell>
          <cell r="B531">
            <v>633000</v>
          </cell>
        </row>
        <row r="532">
          <cell r="A532" t="str">
            <v>Donación 4-3-86 Palomino-Sueco</v>
          </cell>
          <cell r="B532">
            <v>791250</v>
          </cell>
        </row>
        <row r="533">
          <cell r="A533" t="str">
            <v>Construcción de Hoteles Nacionales, S. A.</v>
          </cell>
          <cell r="B533">
            <v>0</v>
          </cell>
        </row>
        <row r="534">
          <cell r="A534" t="str">
            <v>Rosario Dominicana, S. A.</v>
          </cell>
          <cell r="B534">
            <v>0</v>
          </cell>
        </row>
        <row r="535">
          <cell r="A535" t="str">
            <v/>
          </cell>
          <cell r="B535">
            <v>0</v>
          </cell>
        </row>
        <row r="536">
          <cell r="A536" t="str">
            <v>Transferencias Extraordinarias</v>
          </cell>
          <cell r="B536">
            <v>0</v>
          </cell>
        </row>
        <row r="537">
          <cell r="A537" t="str">
            <v>Transferencia del CORDE</v>
          </cell>
          <cell r="B537">
            <v>0</v>
          </cell>
        </row>
        <row r="538">
          <cell r="A538" t="str">
            <v>Transferencia de INESPRE</v>
          </cell>
          <cell r="B538">
            <v>0</v>
          </cell>
        </row>
        <row r="539">
          <cell r="A539" t="str">
            <v>Transferencia de la CFI</v>
          </cell>
          <cell r="B539">
            <v>0</v>
          </cell>
        </row>
        <row r="540">
          <cell r="A540" t="str">
            <v>Transferencia del Banco de Reservas</v>
          </cell>
          <cell r="B540">
            <v>0</v>
          </cell>
        </row>
        <row r="541">
          <cell r="A541" t="str">
            <v>Transferencia del CEA</v>
          </cell>
          <cell r="B541">
            <v>0</v>
          </cell>
        </row>
        <row r="542">
          <cell r="A542" t="str">
            <v>Transferencia del Banco Central</v>
          </cell>
          <cell r="B542">
            <v>0</v>
          </cell>
        </row>
        <row r="543">
          <cell r="A543" t="str">
            <v>Transferencia de la Corporación de Hatillo</v>
          </cell>
          <cell r="B543">
            <v>0</v>
          </cell>
        </row>
        <row r="544">
          <cell r="A544" t="str">
            <v>Transferencia del IAD</v>
          </cell>
          <cell r="B544">
            <v>0</v>
          </cell>
        </row>
        <row r="545">
          <cell r="A545" t="str">
            <v>Transferencia del INAZUCAR</v>
          </cell>
          <cell r="B545">
            <v>0</v>
          </cell>
        </row>
        <row r="546">
          <cell r="A546" t="str">
            <v>Transferencia del CEA</v>
          </cell>
          <cell r="B546">
            <v>0</v>
          </cell>
        </row>
        <row r="547">
          <cell r="A547" t="str">
            <v>Transferencia del Banco Nacional de la Vivienda</v>
          </cell>
          <cell r="B547">
            <v>0</v>
          </cell>
        </row>
        <row r="548">
          <cell r="A548" t="str">
            <v>Transferencia de la Superintendencia de Bancos</v>
          </cell>
          <cell r="B548">
            <v>0</v>
          </cell>
        </row>
        <row r="549">
          <cell r="A549" t="str">
            <v>Transferencia de la Superintendencia de Seguros</v>
          </cell>
          <cell r="B549">
            <v>0</v>
          </cell>
        </row>
        <row r="550">
          <cell r="A550" t="str">
            <v>Transferencia de la Fábrica Dominicana de Cemento</v>
          </cell>
          <cell r="B550">
            <v>0</v>
          </cell>
        </row>
        <row r="551">
          <cell r="A551" t="str">
            <v>Aportes Extraordinarios de Institciones Pública</v>
          </cell>
          <cell r="B551">
            <v>0</v>
          </cell>
        </row>
        <row r="552">
          <cell r="A552" t="str">
            <v>Transferencia de la CDE (Bonos de Amortización de la Deuda Combustible)</v>
          </cell>
          <cell r="B552">
            <v>0</v>
          </cell>
        </row>
        <row r="553">
          <cell r="A553" t="str">
            <v>Transferencia de la Universidad del Este</v>
          </cell>
          <cell r="B553">
            <v>0</v>
          </cell>
        </row>
        <row r="554">
          <cell r="A554" t="str">
            <v/>
          </cell>
          <cell r="B554">
            <v>0</v>
          </cell>
        </row>
        <row r="555">
          <cell r="A555" t="str">
            <v>Otros Recursos Internos</v>
          </cell>
          <cell r="B555">
            <v>0</v>
          </cell>
        </row>
        <row r="556">
          <cell r="A556" t="str">
            <v>Ahorro de la Dirección General Servicios Tecnológicos</v>
          </cell>
          <cell r="B556">
            <v>0</v>
          </cell>
        </row>
        <row r="557">
          <cell r="A557" t="str">
            <v>Amortización e Interés Préstamo No. 517-L-008</v>
          </cell>
          <cell r="B557">
            <v>0</v>
          </cell>
        </row>
        <row r="558">
          <cell r="A558" t="str">
            <v>Amortización e Intereses Préstamo No. 517-L-018</v>
          </cell>
          <cell r="B558">
            <v>0</v>
          </cell>
        </row>
        <row r="559">
          <cell r="A559" t="str">
            <v>Intereses Préstamo No. 517-K-011</v>
          </cell>
          <cell r="B559">
            <v>0</v>
          </cell>
        </row>
        <row r="560">
          <cell r="A560" t="str">
            <v>Intereses Préstamo No. 517-L-018</v>
          </cell>
          <cell r="B560">
            <v>0</v>
          </cell>
        </row>
        <row r="561">
          <cell r="A561" t="str">
            <v>Venta de Condecoraciones</v>
          </cell>
          <cell r="B561">
            <v>0</v>
          </cell>
        </row>
        <row r="562">
          <cell r="A562" t="str">
            <v>Devolución, Intereses Deuda Externa</v>
          </cell>
          <cell r="B562">
            <v>0</v>
          </cell>
        </row>
        <row r="563">
          <cell r="A563" t="str">
            <v>Misceláneos</v>
          </cell>
          <cell r="B563">
            <v>0</v>
          </cell>
        </row>
        <row r="564">
          <cell r="A564" t="str">
            <v>Amortización e Intereses</v>
          </cell>
          <cell r="B564">
            <v>0</v>
          </cell>
        </row>
        <row r="565">
          <cell r="A565" t="str">
            <v>Bonos Redimidos e Intereses sobre Bonos Propiedad del Estado</v>
          </cell>
          <cell r="B565">
            <v>0</v>
          </cell>
        </row>
        <row r="566">
          <cell r="A566" t="str">
            <v>Intereses sobre Préstamo de la Aid No. 517-L-026</v>
          </cell>
          <cell r="B566">
            <v>0</v>
          </cell>
        </row>
        <row r="567">
          <cell r="A567" t="str">
            <v>Remanentes de Aportes del Estado, para Programa Desayuno Escolar y Materno Infantil</v>
          </cell>
          <cell r="B567">
            <v>0</v>
          </cell>
        </row>
        <row r="568">
          <cell r="A568" t="str">
            <v>Intereses Devengados por Suma Depositada en Banco de Reservas por la Corporación de la Presa de Sabana Yegua</v>
          </cell>
          <cell r="B568">
            <v>0</v>
          </cell>
        </row>
        <row r="569">
          <cell r="A569" t="str">
            <v>2% sobre Préstamo Realizados a Oficiales de las Fuerzas Armadas</v>
          </cell>
          <cell r="B569">
            <v>0</v>
          </cell>
        </row>
        <row r="570">
          <cell r="A570" t="str">
            <v>Ahorro en Gastos Administrativos Corporación de Valdesia</v>
          </cell>
          <cell r="B570">
            <v>0</v>
          </cell>
        </row>
        <row r="571">
          <cell r="A571" t="str">
            <v>Confiscación de Pólizas de Seguros</v>
          </cell>
          <cell r="B571">
            <v>0</v>
          </cell>
        </row>
        <row r="572">
          <cell r="A572" t="str">
            <v>Reembolsos</v>
          </cell>
          <cell r="B572">
            <v>0</v>
          </cell>
        </row>
        <row r="573">
          <cell r="A573" t="str">
            <v>Intereses sobre Bonos Tesorería Nacional, para Reforma Agraría, Serie 1987</v>
          </cell>
          <cell r="B573">
            <v>0</v>
          </cell>
        </row>
        <row r="574">
          <cell r="B574">
            <v>0</v>
          </cell>
        </row>
        <row r="575">
          <cell r="A575" t="str">
            <v xml:space="preserve">Total Ingresos Fiscales </v>
          </cell>
          <cell r="B575">
            <v>6358375696</v>
          </cell>
        </row>
        <row r="576">
          <cell r="A576" t="str">
            <v>Fuente: Presupuesto de Ingresos y Ley de Gastos Públicos para el año 1989 (Ley No. 97-88)</v>
          </cell>
        </row>
      </sheetData>
      <sheetData sheetId="60" refreshError="1"/>
      <sheetData sheetId="61" refreshError="1"/>
      <sheetData sheetId="62" refreshError="1"/>
      <sheetData sheetId="63" refreshError="1"/>
      <sheetData sheetId="64" refreshError="1"/>
      <sheetData sheetId="65" refreshError="1"/>
      <sheetData sheetId="66" refreshError="1">
        <row r="129">
          <cell r="A129" t="str">
            <v/>
          </cell>
        </row>
        <row r="135">
          <cell r="A135" t="str">
            <v>Arancel de Aduanas</v>
          </cell>
          <cell r="B135">
            <v>6555246360</v>
          </cell>
        </row>
        <row r="136">
          <cell r="A136" t="str">
            <v>RECARGO CAMBIARIO</v>
          </cell>
          <cell r="B136">
            <v>0</v>
          </cell>
        </row>
        <row r="137">
          <cell r="A137" t="str">
            <v/>
          </cell>
          <cell r="B137">
            <v>0</v>
          </cell>
        </row>
        <row r="138">
          <cell r="A138" t="str">
            <v/>
          </cell>
          <cell r="B138">
            <v>0</v>
          </cell>
        </row>
        <row r="139">
          <cell r="A139" t="str">
            <v>Impuestos Complementarios y Adicionales</v>
          </cell>
          <cell r="B139">
            <v>2396466380</v>
          </cell>
        </row>
        <row r="140">
          <cell r="A140" t="str">
            <v>Impuestos Selectivos</v>
          </cell>
          <cell r="B140">
            <v>45904185</v>
          </cell>
        </row>
        <row r="141">
          <cell r="A141" t="str">
            <v>Impuestos sobre Madera Importada</v>
          </cell>
          <cell r="B141">
            <v>3522850</v>
          </cell>
        </row>
        <row r="142">
          <cell r="A142" t="str">
            <v>Impuestos Sobre varias  Mercancías y Servicios.</v>
          </cell>
          <cell r="B142">
            <v>18534970</v>
          </cell>
        </row>
        <row r="143">
          <cell r="A143" t="str">
            <v>Impuesto (Sellos) sobre Manifiestos de Importación</v>
          </cell>
          <cell r="B143">
            <v>9060</v>
          </cell>
        </row>
        <row r="144">
          <cell r="A144" t="str">
            <v>IMPUESTO SOBRE (ESTAMPILLAS) BEBIDA ALCOHOLICAS IMPORTADAS</v>
          </cell>
          <cell r="B144">
            <v>92970</v>
          </cell>
        </row>
        <row r="145">
          <cell r="A145" t="str">
            <v>IMPUESTO ADICIONAL SOBRE BEBIDAS ALCOHOLICAS IMPORTADAS</v>
          </cell>
          <cell r="B145">
            <v>2849855</v>
          </cell>
        </row>
        <row r="146">
          <cell r="A146" t="str">
            <v>Remanentes Liquidación de Fianzas</v>
          </cell>
          <cell r="B146">
            <v>11938800</v>
          </cell>
        </row>
        <row r="147">
          <cell r="A147" t="str">
            <v>Impuesto a la Transfencia de Bienes Industrializados ITBIS Ley 74 (Importación)</v>
          </cell>
          <cell r="B147">
            <v>2293567995</v>
          </cell>
        </row>
        <row r="148">
          <cell r="A148" t="str">
            <v>VENTAS FACTURAS CONSULAR (LEY 512).</v>
          </cell>
          <cell r="B148">
            <v>14733415</v>
          </cell>
        </row>
        <row r="149">
          <cell r="A149" t="str">
            <v>Impuestos Sobre Mercancías y sobordo</v>
          </cell>
          <cell r="B149">
            <v>5312280</v>
          </cell>
        </row>
        <row r="150">
          <cell r="A150" t="str">
            <v/>
          </cell>
          <cell r="B150">
            <v>0</v>
          </cell>
        </row>
        <row r="151">
          <cell r="A151" t="str">
            <v>Impuestos sobre las Exportaciones</v>
          </cell>
          <cell r="B151">
            <v>3278905</v>
          </cell>
        </row>
        <row r="152">
          <cell r="A152" t="str">
            <v>Impuesto sobre Documentos de Aduanas</v>
          </cell>
          <cell r="B152">
            <v>183505</v>
          </cell>
        </row>
        <row r="153">
          <cell r="A153" t="str">
            <v>Patentes de Exportación</v>
          </cell>
          <cell r="B153">
            <v>0</v>
          </cell>
        </row>
        <row r="154">
          <cell r="A154" t="str">
            <v>Impuesto sobre Ventas en Tiendas de las Zonas Francas</v>
          </cell>
          <cell r="B154">
            <v>2945505</v>
          </cell>
        </row>
        <row r="155">
          <cell r="A155" t="str">
            <v>REMANENTE LIQUIDACION DE FIANZAS</v>
          </cell>
          <cell r="B155">
            <v>0</v>
          </cell>
        </row>
        <row r="156">
          <cell r="A156" t="str">
            <v>Impuestos sobre Beneficios Extraordinarios de la Exportación de Carne de Resolución Deshuesada</v>
          </cell>
          <cell r="B156">
            <v>129325</v>
          </cell>
        </row>
        <row r="157">
          <cell r="A157" t="str">
            <v>Impuesto sobre Carga de Mercancías</v>
          </cell>
          <cell r="B157">
            <v>20570</v>
          </cell>
        </row>
        <row r="158">
          <cell r="A158" t="str">
            <v>Impuesto Adicional sobre Varias Mercancías y Servicios</v>
          </cell>
          <cell r="B158">
            <v>0</v>
          </cell>
        </row>
        <row r="159">
          <cell r="A159" t="str">
            <v/>
          </cell>
          <cell r="B159">
            <v>0</v>
          </cell>
        </row>
        <row r="160">
          <cell r="A160" t="str">
            <v>Otros Impuestos</v>
          </cell>
          <cell r="B160">
            <v>482418660</v>
          </cell>
        </row>
        <row r="161">
          <cell r="A161" t="str">
            <v>Patentes de Industria y Comercio</v>
          </cell>
          <cell r="B161">
            <v>367075365</v>
          </cell>
        </row>
        <row r="162">
          <cell r="A162" t="str">
            <v>Duplicados de Patentes</v>
          </cell>
          <cell r="B162">
            <v>37480</v>
          </cell>
        </row>
        <row r="163">
          <cell r="A163" t="str">
            <v>Pago de Peajes</v>
          </cell>
          <cell r="B163">
            <v>36770840</v>
          </cell>
        </row>
        <row r="164">
          <cell r="A164" t="str">
            <v>Impuestos sobre la Tramitación de Documentos</v>
          </cell>
          <cell r="B164">
            <v>60528410</v>
          </cell>
        </row>
        <row r="165">
          <cell r="A165" t="str">
            <v>Impuestos sobre Ventas Condicionales de Muebles</v>
          </cell>
          <cell r="B165">
            <v>13587435</v>
          </cell>
        </row>
        <row r="166">
          <cell r="A166" t="str">
            <v>Misceláneos Varias Leyes</v>
          </cell>
          <cell r="B166">
            <v>4419130</v>
          </cell>
        </row>
        <row r="167">
          <cell r="A167" t="str">
            <v/>
          </cell>
          <cell r="B167">
            <v>0</v>
          </cell>
        </row>
        <row r="168">
          <cell r="A168" t="str">
            <v>Tasas</v>
          </cell>
          <cell r="B168">
            <v>661390405</v>
          </cell>
        </row>
        <row r="169">
          <cell r="A169" t="str">
            <v/>
          </cell>
          <cell r="B169">
            <v>0</v>
          </cell>
        </row>
        <row r="170">
          <cell r="A170" t="str">
            <v>Tasas de Comunicaciones</v>
          </cell>
          <cell r="B170">
            <v>32658735</v>
          </cell>
        </row>
        <row r="171">
          <cell r="A171" t="str">
            <v>Sellos de Correos</v>
          </cell>
          <cell r="B171">
            <v>8793450</v>
          </cell>
        </row>
        <row r="172">
          <cell r="A172" t="str">
            <v>Entrega y Almacenaje de Encomiendas Postales</v>
          </cell>
          <cell r="B172">
            <v>684190</v>
          </cell>
        </row>
        <row r="173">
          <cell r="A173" t="str">
            <v>Sellos Postales Aéreos al Exterior</v>
          </cell>
          <cell r="B173">
            <v>20353330</v>
          </cell>
        </row>
        <row r="174">
          <cell r="A174" t="str">
            <v>Intercambio de Bultos Postales</v>
          </cell>
          <cell r="B174">
            <v>44850</v>
          </cell>
        </row>
        <row r="175">
          <cell r="A175" t="str">
            <v>Apartado de Correos</v>
          </cell>
          <cell r="B175">
            <v>38995</v>
          </cell>
        </row>
        <row r="176">
          <cell r="A176" t="str">
            <v>Primas sobre Valores Declarados</v>
          </cell>
          <cell r="B176">
            <v>2502090</v>
          </cell>
        </row>
        <row r="177">
          <cell r="A177" t="str">
            <v>Transmisión de Mensajes Telefónicos, Telegráficos y RadioTelegráficos</v>
          </cell>
          <cell r="B177">
            <v>241830</v>
          </cell>
        </row>
        <row r="178">
          <cell r="A178" t="str">
            <v>Transmisión de Mensajes Telefónicos, Telegráficos y RadioTelegráficos (Departamentos del Gobierno)</v>
          </cell>
          <cell r="B178">
            <v>0</v>
          </cell>
        </row>
        <row r="179">
          <cell r="A179" t="str">
            <v/>
          </cell>
          <cell r="B179">
            <v>0</v>
          </cell>
        </row>
        <row r="180">
          <cell r="A180" t="str">
            <v>Tasas Portuarías</v>
          </cell>
          <cell r="B180">
            <v>35635</v>
          </cell>
        </row>
        <row r="181">
          <cell r="A181" t="str">
            <v>Derechos de Puertos-Importación</v>
          </cell>
          <cell r="B181">
            <v>0</v>
          </cell>
        </row>
        <row r="182">
          <cell r="A182" t="str">
            <v>Derechos de Puertos-Exportación</v>
          </cell>
          <cell r="B182">
            <v>24465</v>
          </cell>
        </row>
        <row r="183">
          <cell r="A183" t="str">
            <v>Arrimo y Manejo de Carga</v>
          </cell>
          <cell r="B183">
            <v>0</v>
          </cell>
        </row>
        <row r="184">
          <cell r="A184" t="str">
            <v>Carga, Servicio de Muelle y Almacenamiento</v>
          </cell>
          <cell r="B184">
            <v>11170</v>
          </cell>
        </row>
        <row r="185">
          <cell r="A185" t="str">
            <v/>
          </cell>
          <cell r="B185">
            <v>0</v>
          </cell>
        </row>
        <row r="186">
          <cell r="A186" t="str">
            <v>Tasas de Marcas y Patentes</v>
          </cell>
          <cell r="B186">
            <v>730805</v>
          </cell>
        </row>
        <row r="187">
          <cell r="A187" t="str">
            <v>Marcas de Fábrica</v>
          </cell>
          <cell r="B187">
            <v>593545</v>
          </cell>
        </row>
        <row r="188">
          <cell r="A188" t="str">
            <v>Patentes de Invención</v>
          </cell>
          <cell r="B188">
            <v>7560</v>
          </cell>
        </row>
        <row r="189">
          <cell r="A189" t="str">
            <v>Registro de Patentizados</v>
          </cell>
          <cell r="B189">
            <v>129700</v>
          </cell>
        </row>
        <row r="190">
          <cell r="A190" t="str">
            <v/>
          </cell>
          <cell r="B190">
            <v>0</v>
          </cell>
        </row>
        <row r="191">
          <cell r="A191" t="str">
            <v>Tasas Judiciales</v>
          </cell>
          <cell r="B191">
            <v>8460230</v>
          </cell>
        </row>
        <row r="192">
          <cell r="A192" t="str">
            <v>Servicios Judiciales</v>
          </cell>
          <cell r="B192">
            <v>107325</v>
          </cell>
        </row>
        <row r="193">
          <cell r="A193" t="str">
            <v>TASA JUDICIAL SOBRE ACTAS EXPEDIDOS POR EL PODER JUDICIAL</v>
          </cell>
          <cell r="B193">
            <v>680035</v>
          </cell>
        </row>
        <row r="194">
          <cell r="A194" t="str">
            <v>TASA JUDICIALSOBRE COPIAS CERTIFICADO DE SENTENCIA L-3391</v>
          </cell>
          <cell r="B194">
            <v>7672870</v>
          </cell>
        </row>
        <row r="195">
          <cell r="A195" t="str">
            <v/>
          </cell>
          <cell r="B195">
            <v>0</v>
          </cell>
        </row>
        <row r="196">
          <cell r="A196" t="str">
            <v>Licencias y Permisos Varios</v>
          </cell>
          <cell r="B196">
            <v>524832465</v>
          </cell>
        </row>
        <row r="197">
          <cell r="A197" t="str">
            <v>Permisos para Ventas de Medicina</v>
          </cell>
          <cell r="B197">
            <v>6350</v>
          </cell>
        </row>
        <row r="198">
          <cell r="A198" t="str">
            <v>Permisos para Importar, Adquirir y Vender Materiales Explosivos</v>
          </cell>
          <cell r="B198">
            <v>4945</v>
          </cell>
        </row>
        <row r="199">
          <cell r="A199" t="str">
            <v>Licencias para Portar Armas de Fuego</v>
          </cell>
          <cell r="B199">
            <v>97797080</v>
          </cell>
        </row>
        <row r="200">
          <cell r="A200" t="str">
            <v>Tasa Adicional para Portar Armas de Fuego</v>
          </cell>
          <cell r="B200">
            <v>239870</v>
          </cell>
        </row>
        <row r="201">
          <cell r="A201" t="str">
            <v>Permisos para Instalación de Laboratorios Industriales y Farmaceúticos</v>
          </cell>
          <cell r="B201">
            <v>20240</v>
          </cell>
        </row>
        <row r="202">
          <cell r="A202" t="str">
            <v>Permisos para Ventas Acumulativas</v>
          </cell>
          <cell r="B202">
            <v>0</v>
          </cell>
        </row>
        <row r="203">
          <cell r="A203" t="str">
            <v>Licencias para Manejar Vehículos de Motor</v>
          </cell>
          <cell r="B203">
            <v>6763980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80"/>
      <sheetName val="1981"/>
      <sheetName val="1982"/>
      <sheetName val="1983"/>
      <sheetName val="1984"/>
      <sheetName val="1985"/>
      <sheetName val="1986"/>
      <sheetName val="1987"/>
      <sheetName val="1988"/>
      <sheetName val="1989"/>
      <sheetName val="1990"/>
      <sheetName val="1991"/>
      <sheetName val="1992"/>
      <sheetName val="1993"/>
      <sheetName val="1994"/>
      <sheetName val="1995"/>
      <sheetName val="1996 "/>
      <sheetName val="1997"/>
      <sheetName val="1998"/>
      <sheetName val="1999"/>
      <sheetName val="2000"/>
      <sheetName val="2001"/>
      <sheetName val="2002"/>
      <sheetName val="2003"/>
      <sheetName val="2004"/>
      <sheetName val="2005"/>
      <sheetName val="2006"/>
      <sheetName val="2007"/>
      <sheetName val="2008"/>
      <sheetName val="2009"/>
      <sheetName val="2010"/>
      <sheetName val="2011"/>
      <sheetName val="2012"/>
      <sheetName val="2013"/>
      <sheetName val="2014"/>
      <sheetName val="2015"/>
      <sheetName val="2016"/>
      <sheetName val="2017"/>
      <sheetName val="2018"/>
      <sheetName val="1980-1989"/>
      <sheetName val="1990-1996"/>
      <sheetName val="1997 "/>
      <sheetName val="1998 "/>
      <sheetName val="1999-2002"/>
      <sheetName val="2019-2014"/>
      <sheetName val="2013-2007"/>
      <sheetName val="2006-2004"/>
      <sheetName val="2003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9">
          <cell r="A49" t="str">
            <v>Impuestos Internos Especiales sobre las Mercancías</v>
          </cell>
          <cell r="B49">
            <v>715566634</v>
          </cell>
        </row>
        <row r="50">
          <cell r="A50" t="str">
            <v/>
          </cell>
          <cell r="B50">
            <v>0</v>
          </cell>
        </row>
        <row r="51">
          <cell r="A51" t="str">
            <v>Impuestos sobre Vegetales</v>
          </cell>
          <cell r="B51">
            <v>26196</v>
          </cell>
        </row>
        <row r="52">
          <cell r="A52" t="str">
            <v>Impuestos sobre las Ventas de Maderas Aserradas</v>
          </cell>
          <cell r="B52">
            <v>26196</v>
          </cell>
        </row>
        <row r="53">
          <cell r="A53" t="str">
            <v>Impuestos sobre la Madera Beneficiada</v>
          </cell>
          <cell r="B53">
            <v>0</v>
          </cell>
        </row>
        <row r="54">
          <cell r="A54" t="str">
            <v/>
          </cell>
          <cell r="B54">
            <v>0</v>
          </cell>
        </row>
        <row r="55">
          <cell r="A55" t="str">
            <v>Impuestos sobre el Tabaco Manufacturado</v>
          </cell>
          <cell r="B55">
            <v>100176814</v>
          </cell>
        </row>
        <row r="56">
          <cell r="A56" t="str">
            <v>Impuesto sobre Cigarrillos</v>
          </cell>
          <cell r="B56">
            <v>65427123</v>
          </cell>
        </row>
        <row r="57">
          <cell r="A57" t="str">
            <v>Impuestos Adicionales sobre Cigarrillos</v>
          </cell>
          <cell r="B57">
            <v>10549691</v>
          </cell>
        </row>
        <row r="58">
          <cell r="A58" t="str">
            <v>Impuestos Adicionales sobre Cigarrillos</v>
          </cell>
          <cell r="B58">
            <v>15700000</v>
          </cell>
        </row>
        <row r="59">
          <cell r="A59" t="str">
            <v>Impuestos Adicionales sobre Cigarrillos</v>
          </cell>
          <cell r="B59">
            <v>8500000</v>
          </cell>
        </row>
        <row r="60">
          <cell r="A60" t="str">
            <v/>
          </cell>
          <cell r="B60">
            <v>0</v>
          </cell>
        </row>
        <row r="61">
          <cell r="A61" t="str">
            <v>Impuestos sobre las Bebidas Alcohólicas</v>
          </cell>
          <cell r="B61">
            <v>257642024</v>
          </cell>
        </row>
        <row r="62">
          <cell r="A62" t="str">
            <v>Impuestos sobre la Venta al por Mayor de Bebidas Alcohólicas Nacionales</v>
          </cell>
          <cell r="B62">
            <v>67620222</v>
          </cell>
        </row>
        <row r="63">
          <cell r="A63" t="str">
            <v/>
          </cell>
          <cell r="B63">
            <v>0</v>
          </cell>
        </row>
        <row r="64">
          <cell r="A64" t="str">
            <v>Impuesto Adicional sobre Ron, Whisky y Ginebra</v>
          </cell>
          <cell r="B64">
            <v>19099745</v>
          </cell>
        </row>
        <row r="65">
          <cell r="A65" t="str">
            <v>Impuesto Especial a las Bebidas Alcohólicas</v>
          </cell>
          <cell r="B65">
            <v>7225653</v>
          </cell>
        </row>
        <row r="66">
          <cell r="A66" t="str">
            <v>Impuesto sobre las Cervezas</v>
          </cell>
          <cell r="B66">
            <v>85794290</v>
          </cell>
        </row>
        <row r="67">
          <cell r="A67" t="str">
            <v>Impuesto Adicional sobre las Cervezas</v>
          </cell>
          <cell r="B67">
            <v>24522174</v>
          </cell>
        </row>
        <row r="68">
          <cell r="A68" t="str">
            <v>Impuesto sobre Alcohol para Envejecimiento de Licores</v>
          </cell>
          <cell r="B68">
            <v>28699960</v>
          </cell>
        </row>
        <row r="69">
          <cell r="A69" t="str">
            <v>Impuesto sobre Ron Ginebra y Licores Dulces</v>
          </cell>
          <cell r="B69">
            <v>3615851</v>
          </cell>
        </row>
        <row r="70">
          <cell r="A70" t="str">
            <v>Impuesto sobre Vinos</v>
          </cell>
          <cell r="B70">
            <v>210914</v>
          </cell>
        </row>
        <row r="71">
          <cell r="A71" t="str">
            <v>Impuesto Adicional sobre Vinos y Licores Dulces</v>
          </cell>
          <cell r="B71">
            <v>34595</v>
          </cell>
        </row>
        <row r="72">
          <cell r="A72" t="str">
            <v>8% Sobre Valor de Venta al por Mayor de la Producción de Alcohol de 95 Grados</v>
          </cell>
          <cell r="B72">
            <v>3284233</v>
          </cell>
        </row>
        <row r="73">
          <cell r="A73" t="str">
            <v>Mercancías de Producción 7%</v>
          </cell>
          <cell r="B73">
            <v>0</v>
          </cell>
        </row>
        <row r="74">
          <cell r="A74" t="str">
            <v xml:space="preserve">Impuesto Adicional sobre Ron, Whisky y Ginebra </v>
          </cell>
          <cell r="B74">
            <v>7197708</v>
          </cell>
        </row>
        <row r="75">
          <cell r="A75" t="str">
            <v>Impuesto Adicional sobre Cervezas, Ley 285/11-6-85</v>
          </cell>
          <cell r="B75">
            <v>7205904</v>
          </cell>
        </row>
        <row r="76">
          <cell r="A76" t="str">
            <v>Impuesto Adicional sobre Cervezas Ley 39 Año 1988</v>
          </cell>
          <cell r="B76">
            <v>2930775</v>
          </cell>
        </row>
        <row r="77">
          <cell r="A77" t="str">
            <v>Impuesto Adicional sobre Cervezas Ley 39 Año 1989</v>
          </cell>
          <cell r="B77">
            <v>200000</v>
          </cell>
        </row>
        <row r="78">
          <cell r="A78" t="str">
            <v/>
          </cell>
          <cell r="B78">
            <v>0</v>
          </cell>
        </row>
        <row r="79">
          <cell r="A79" t="str">
            <v>Impuestos sobre las Bebidas No Alcohólicas</v>
          </cell>
          <cell r="B79">
            <v>2365975</v>
          </cell>
        </row>
        <row r="80">
          <cell r="A80" t="str">
            <v>Impuesto sobre Bebidas Gaseosas</v>
          </cell>
          <cell r="B80">
            <v>2365975</v>
          </cell>
        </row>
        <row r="81">
          <cell r="A81" t="str">
            <v/>
          </cell>
          <cell r="B81">
            <v>0</v>
          </cell>
        </row>
        <row r="82">
          <cell r="A82" t="str">
            <v>Impuestos sobre Otros Bienes de Consumo</v>
          </cell>
          <cell r="B82">
            <v>2215648</v>
          </cell>
        </row>
        <row r="83">
          <cell r="A83" t="str">
            <v>Impuestos sobre los Fósforos</v>
          </cell>
          <cell r="B83">
            <v>1918797</v>
          </cell>
        </row>
        <row r="84">
          <cell r="A84" t="str">
            <v>Impuesto Estampilla Fósforos</v>
          </cell>
          <cell r="B84">
            <v>96851</v>
          </cell>
        </row>
        <row r="85">
          <cell r="A85" t="str">
            <v>Diferencial Azúcar Consumo Interno</v>
          </cell>
          <cell r="B85">
            <v>0</v>
          </cell>
        </row>
        <row r="86">
          <cell r="A86" t="str">
            <v>Impuesto Adicional Gasolina</v>
          </cell>
          <cell r="B86">
            <v>0</v>
          </cell>
        </row>
        <row r="87">
          <cell r="A87" t="str">
            <v>RD$ 0.01 sobre Cada Galón de Gasolina</v>
          </cell>
          <cell r="B87">
            <v>0</v>
          </cell>
        </row>
        <row r="88">
          <cell r="A88" t="str">
            <v>Diferencial Petróleo (Decreto 2600)</v>
          </cell>
          <cell r="B88">
            <v>0</v>
          </cell>
        </row>
        <row r="89">
          <cell r="A89" t="str">
            <v>Diferencial Petróleo (Decreto 3221)</v>
          </cell>
          <cell r="B89">
            <v>0</v>
          </cell>
        </row>
        <row r="90">
          <cell r="A90" t="str">
            <v>Retención Diferencial Gravamen sobre Combustibles</v>
          </cell>
          <cell r="B90">
            <v>0</v>
          </cell>
        </row>
        <row r="91">
          <cell r="A91" t="str">
            <v xml:space="preserve">Diferencial Petróleo </v>
          </cell>
          <cell r="B91">
            <v>0</v>
          </cell>
        </row>
        <row r="92">
          <cell r="A92" t="str">
            <v>Diferencial Gasolina</v>
          </cell>
          <cell r="B92">
            <v>0</v>
          </cell>
        </row>
        <row r="93">
          <cell r="A93" t="str">
            <v xml:space="preserve">Diferencial sobre Fuel Oil </v>
          </cell>
          <cell r="B93">
            <v>0</v>
          </cell>
        </row>
        <row r="94">
          <cell r="A94" t="str">
            <v>Diferencial Gas Propano</v>
          </cell>
          <cell r="B94">
            <v>0</v>
          </cell>
        </row>
        <row r="95">
          <cell r="A95" t="str">
            <v>Diferencial Avtur</v>
          </cell>
          <cell r="B95">
            <v>200000</v>
          </cell>
        </row>
        <row r="96">
          <cell r="A96" t="str">
            <v>Diferencial de Aceite Crudo Desgomado</v>
          </cell>
          <cell r="B96">
            <v>0</v>
          </cell>
        </row>
        <row r="97">
          <cell r="A97" t="str">
            <v/>
          </cell>
          <cell r="B97">
            <v>0</v>
          </cell>
        </row>
        <row r="98">
          <cell r="A98" t="str">
            <v>Impuestos sobre Combustibles y Lubricantes</v>
          </cell>
          <cell r="B98">
            <v>0</v>
          </cell>
          <cell r="C98">
            <v>0</v>
          </cell>
          <cell r="D98">
            <v>0</v>
          </cell>
          <cell r="E98">
            <v>0</v>
          </cell>
          <cell r="F98">
            <v>0</v>
          </cell>
          <cell r="G98">
            <v>0</v>
          </cell>
        </row>
        <row r="99">
          <cell r="A99" t="str">
            <v>Impuesto sobre el Consumo de Petróleo y sus Derivados</v>
          </cell>
          <cell r="B99">
            <v>0</v>
          </cell>
          <cell r="C99">
            <v>0</v>
          </cell>
          <cell r="D99">
            <v>0</v>
          </cell>
          <cell r="E99">
            <v>0</v>
          </cell>
          <cell r="F99">
            <v>0</v>
          </cell>
          <cell r="G99">
            <v>0</v>
          </cell>
        </row>
        <row r="100">
          <cell r="A100" t="str">
            <v/>
          </cell>
          <cell r="B100">
            <v>0</v>
          </cell>
          <cell r="C100">
            <v>0</v>
          </cell>
          <cell r="D100">
            <v>0</v>
          </cell>
          <cell r="E100">
            <v>0</v>
          </cell>
          <cell r="F100">
            <v>0</v>
          </cell>
          <cell r="G100">
            <v>0</v>
          </cell>
        </row>
        <row r="101">
          <cell r="A101" t="str">
            <v>Impuestos sobre Otros Bienes de Producción o de Uso Alternativo</v>
          </cell>
          <cell r="B101">
            <v>1528844</v>
          </cell>
          <cell r="C101">
            <v>0</v>
          </cell>
          <cell r="D101">
            <v>1528844</v>
          </cell>
          <cell r="E101">
            <v>0</v>
          </cell>
          <cell r="F101">
            <v>1223075</v>
          </cell>
          <cell r="G101">
            <v>305769</v>
          </cell>
        </row>
        <row r="102">
          <cell r="A102" t="str">
            <v>Impuesto sobre Consumo de Alcoholes para Industrialización</v>
          </cell>
          <cell r="B102">
            <v>1031318</v>
          </cell>
          <cell r="C102">
            <v>0</v>
          </cell>
          <cell r="D102">
            <v>1031318</v>
          </cell>
          <cell r="E102">
            <v>0</v>
          </cell>
          <cell r="F102">
            <v>825054</v>
          </cell>
          <cell r="G102">
            <v>206264</v>
          </cell>
        </row>
        <row r="103">
          <cell r="A103" t="str">
            <v>Impuestos a los Alcoholes y Bay Rum</v>
          </cell>
          <cell r="B103">
            <v>497526</v>
          </cell>
          <cell r="C103">
            <v>0</v>
          </cell>
          <cell r="D103">
            <v>497526</v>
          </cell>
          <cell r="E103">
            <v>0</v>
          </cell>
          <cell r="F103">
            <v>398021</v>
          </cell>
          <cell r="G103">
            <v>99505</v>
          </cell>
        </row>
        <row r="104">
          <cell r="A104" t="str">
            <v/>
          </cell>
          <cell r="B104">
            <v>0</v>
          </cell>
          <cell r="C104">
            <v>0</v>
          </cell>
          <cell r="D104">
            <v>0</v>
          </cell>
          <cell r="E104">
            <v>0</v>
          </cell>
          <cell r="F104">
            <v>0</v>
          </cell>
          <cell r="G104">
            <v>0</v>
          </cell>
        </row>
        <row r="105">
          <cell r="A105" t="str">
            <v>Impuestos a las Transferencias de Bienes Industrializados</v>
          </cell>
          <cell r="B105">
            <v>351611133</v>
          </cell>
          <cell r="C105">
            <v>0</v>
          </cell>
          <cell r="D105">
            <v>351611133</v>
          </cell>
          <cell r="E105">
            <v>0</v>
          </cell>
          <cell r="F105">
            <v>351611133</v>
          </cell>
          <cell r="G105">
            <v>0</v>
          </cell>
        </row>
        <row r="106">
          <cell r="A106" t="str">
            <v xml:space="preserve">Impuestos a las Transferencias de Bienes Industrializados </v>
          </cell>
          <cell r="B106">
            <v>351611133</v>
          </cell>
          <cell r="C106">
            <v>0</v>
          </cell>
          <cell r="D106">
            <v>351611133</v>
          </cell>
          <cell r="E106">
            <v>0</v>
          </cell>
          <cell r="F106">
            <v>351611133</v>
          </cell>
          <cell r="G106">
            <v>0</v>
          </cell>
        </row>
        <row r="107">
          <cell r="A107" t="str">
            <v/>
          </cell>
          <cell r="B107">
            <v>0</v>
          </cell>
          <cell r="C107">
            <v>0</v>
          </cell>
          <cell r="D107">
            <v>0</v>
          </cell>
          <cell r="E107">
            <v>0</v>
          </cell>
          <cell r="F107">
            <v>0</v>
          </cell>
          <cell r="G107">
            <v>0</v>
          </cell>
        </row>
        <row r="108">
          <cell r="A108" t="str">
            <v>Impuestos Internos Especiales sobre los Servicios</v>
          </cell>
          <cell r="B108">
            <v>361151269</v>
          </cell>
          <cell r="C108">
            <v>790601</v>
          </cell>
          <cell r="D108">
            <v>352708584</v>
          </cell>
          <cell r="E108">
            <v>7652084</v>
          </cell>
          <cell r="F108">
            <v>291377755</v>
          </cell>
          <cell r="G108">
            <v>69773514</v>
          </cell>
        </row>
        <row r="109">
          <cell r="A109" t="str">
            <v/>
          </cell>
          <cell r="B109">
            <v>0</v>
          </cell>
          <cell r="C109">
            <v>0</v>
          </cell>
          <cell r="D109">
            <v>0</v>
          </cell>
          <cell r="E109">
            <v>0</v>
          </cell>
          <cell r="F109">
            <v>0</v>
          </cell>
          <cell r="G109">
            <v>0</v>
          </cell>
        </row>
        <row r="110">
          <cell r="A110" t="str">
            <v>Impuestos sobre Transportes</v>
          </cell>
          <cell r="B110">
            <v>139490077</v>
          </cell>
          <cell r="C110">
            <v>790601</v>
          </cell>
          <cell r="D110">
            <v>131047392</v>
          </cell>
          <cell r="E110">
            <v>7652084</v>
          </cell>
          <cell r="F110">
            <v>114695465</v>
          </cell>
          <cell r="G110">
            <v>24794612</v>
          </cell>
        </row>
        <row r="111">
          <cell r="A111" t="str">
            <v>Impuestos sobre la Venta de Pasajes al Exterior</v>
          </cell>
          <cell r="B111">
            <v>122807880</v>
          </cell>
          <cell r="C111">
            <v>0</v>
          </cell>
          <cell r="D111">
            <v>122807880</v>
          </cell>
          <cell r="E111">
            <v>0</v>
          </cell>
          <cell r="F111">
            <v>98246304</v>
          </cell>
          <cell r="G111">
            <v>24561576</v>
          </cell>
        </row>
        <row r="112">
          <cell r="A112" t="str">
            <v>Impuesto Adicional sobre la Venta de Pasajes al Exterior</v>
          </cell>
          <cell r="B112">
            <v>767245</v>
          </cell>
          <cell r="C112">
            <v>0</v>
          </cell>
          <cell r="D112">
            <v>767245</v>
          </cell>
          <cell r="E112">
            <v>0</v>
          </cell>
          <cell r="F112">
            <v>613796</v>
          </cell>
          <cell r="G112">
            <v>153449</v>
          </cell>
        </row>
        <row r="113">
          <cell r="A113" t="str">
            <v>Impuesto Adicional sobre Pasajes Aéreos y Marítimos al Exterior</v>
          </cell>
          <cell r="B113">
            <v>397935</v>
          </cell>
          <cell r="C113">
            <v>0</v>
          </cell>
          <cell r="D113">
            <v>397935</v>
          </cell>
          <cell r="E113">
            <v>0</v>
          </cell>
          <cell r="F113">
            <v>318348</v>
          </cell>
          <cell r="G113">
            <v>79587</v>
          </cell>
        </row>
        <row r="114">
          <cell r="A114" t="str">
            <v>40% sobre el Impuesto a Salida de Pasajeros al Exterior (Decreto 791)</v>
          </cell>
          <cell r="B114">
            <v>7652084</v>
          </cell>
          <cell r="C114">
            <v>0</v>
          </cell>
          <cell r="D114">
            <v>0</v>
          </cell>
          <cell r="E114">
            <v>7652084</v>
          </cell>
          <cell r="F114">
            <v>7652084</v>
          </cell>
          <cell r="G114">
            <v>0</v>
          </cell>
        </row>
        <row r="115">
          <cell r="A115" t="str">
            <v>Venta de Servicios Comisión Aeroportuaria</v>
          </cell>
          <cell r="B115">
            <v>7074332</v>
          </cell>
          <cell r="C115">
            <v>0</v>
          </cell>
          <cell r="D115">
            <v>7074332</v>
          </cell>
          <cell r="E115">
            <v>0</v>
          </cell>
          <cell r="F115">
            <v>7074332</v>
          </cell>
          <cell r="G115">
            <v>0</v>
          </cell>
        </row>
        <row r="116">
          <cell r="A116" t="str">
            <v>Impuesto a Salida de Pasajeros al Exterior Regulación Fronteriza</v>
          </cell>
          <cell r="B116">
            <v>790601</v>
          </cell>
          <cell r="C116">
            <v>790601</v>
          </cell>
          <cell r="D116">
            <v>0</v>
          </cell>
          <cell r="E116">
            <v>0</v>
          </cell>
          <cell r="F116">
            <v>790601</v>
          </cell>
          <cell r="G116">
            <v>0</v>
          </cell>
        </row>
        <row r="117">
          <cell r="A117" t="str">
            <v/>
          </cell>
          <cell r="B117">
            <v>0</v>
          </cell>
          <cell r="C117">
            <v>0</v>
          </cell>
          <cell r="D117">
            <v>0</v>
          </cell>
          <cell r="E117">
            <v>0</v>
          </cell>
          <cell r="F117">
            <v>0</v>
          </cell>
          <cell r="G117">
            <v>0</v>
          </cell>
        </row>
        <row r="118">
          <cell r="A118" t="str">
            <v>Impuestos sobre las Comunicaciones</v>
          </cell>
          <cell r="B118">
            <v>169708051</v>
          </cell>
          <cell r="C118">
            <v>0</v>
          </cell>
          <cell r="D118">
            <v>169708051</v>
          </cell>
          <cell r="E118">
            <v>0</v>
          </cell>
          <cell r="F118">
            <v>135118697</v>
          </cell>
          <cell r="G118">
            <v>34589354</v>
          </cell>
        </row>
        <row r="119">
          <cell r="A119" t="str">
            <v>Impuesto sobre las Recaudaciones de la Compañía de Teléfonos</v>
          </cell>
          <cell r="B119">
            <v>95210891</v>
          </cell>
          <cell r="C119">
            <v>0</v>
          </cell>
          <cell r="D119">
            <v>95210891</v>
          </cell>
          <cell r="E119">
            <v>0</v>
          </cell>
          <cell r="F119">
            <v>76168713</v>
          </cell>
          <cell r="G119">
            <v>19042178</v>
          </cell>
        </row>
        <row r="120">
          <cell r="A120" t="str">
            <v>Impuestos a las Llamadas a Larga Distancia</v>
          </cell>
          <cell r="B120">
            <v>7048517</v>
          </cell>
          <cell r="C120">
            <v>0</v>
          </cell>
          <cell r="D120">
            <v>7048517</v>
          </cell>
          <cell r="E120">
            <v>0</v>
          </cell>
          <cell r="F120">
            <v>5638814</v>
          </cell>
          <cell r="G120">
            <v>1409703</v>
          </cell>
        </row>
        <row r="121">
          <cell r="A121" t="str">
            <v>Impuesto Adicional a las Llamadas a Larga Distancia</v>
          </cell>
          <cell r="B121">
            <v>64431426</v>
          </cell>
          <cell r="C121">
            <v>0</v>
          </cell>
          <cell r="D121">
            <v>64431426</v>
          </cell>
          <cell r="E121">
            <v>0</v>
          </cell>
          <cell r="F121">
            <v>51545141</v>
          </cell>
          <cell r="G121">
            <v>12886285</v>
          </cell>
        </row>
        <row r="122">
          <cell r="A122" t="str">
            <v>Impuesto sobre Mensajes Escritos al Exterior</v>
          </cell>
          <cell r="B122">
            <v>1345896</v>
          </cell>
          <cell r="C122">
            <v>0</v>
          </cell>
          <cell r="D122">
            <v>1345896</v>
          </cell>
          <cell r="E122">
            <v>0</v>
          </cell>
          <cell r="F122">
            <v>1076717</v>
          </cell>
          <cell r="G122">
            <v>269179</v>
          </cell>
        </row>
        <row r="123">
          <cell r="A123" t="str">
            <v>Impuesto a las Estaciones Radioeléctricas</v>
          </cell>
          <cell r="B123">
            <v>692878</v>
          </cell>
          <cell r="C123">
            <v>0</v>
          </cell>
          <cell r="D123">
            <v>692878</v>
          </cell>
          <cell r="E123">
            <v>0</v>
          </cell>
          <cell r="F123">
            <v>554302</v>
          </cell>
          <cell r="G123">
            <v>138576</v>
          </cell>
        </row>
        <row r="124">
          <cell r="A124" t="str">
            <v>Sellos Semipostales para Hospital Antituberculoso</v>
          </cell>
          <cell r="B124">
            <v>2417</v>
          </cell>
          <cell r="C124">
            <v>0</v>
          </cell>
          <cell r="D124">
            <v>2417</v>
          </cell>
          <cell r="E124">
            <v>0</v>
          </cell>
          <cell r="F124">
            <v>0</v>
          </cell>
          <cell r="G124">
            <v>2417</v>
          </cell>
        </row>
        <row r="125">
          <cell r="A125" t="str">
            <v>Sellos Semipostales para Protección de la Infancia</v>
          </cell>
          <cell r="B125">
            <v>94</v>
          </cell>
          <cell r="C125">
            <v>0</v>
          </cell>
          <cell r="D125">
            <v>94</v>
          </cell>
          <cell r="E125">
            <v>0</v>
          </cell>
          <cell r="F125">
            <v>94</v>
          </cell>
          <cell r="G125">
            <v>0</v>
          </cell>
        </row>
        <row r="126">
          <cell r="A126" t="str">
            <v>Sellos Semipostales para Liga Dominicana Contra el Cáncer</v>
          </cell>
          <cell r="B126">
            <v>6200</v>
          </cell>
          <cell r="C126">
            <v>0</v>
          </cell>
          <cell r="D126">
            <v>6200</v>
          </cell>
          <cell r="E126">
            <v>0</v>
          </cell>
          <cell r="F126">
            <v>0</v>
          </cell>
          <cell r="G126">
            <v>6200</v>
          </cell>
        </row>
        <row r="127">
          <cell r="A127" t="str">
            <v>Sellos Semipostales para la Escuela Postal y Telegráfica</v>
          </cell>
          <cell r="B127">
            <v>45125</v>
          </cell>
          <cell r="C127">
            <v>0</v>
          </cell>
          <cell r="D127">
            <v>45125</v>
          </cell>
          <cell r="E127">
            <v>0</v>
          </cell>
          <cell r="F127">
            <v>0</v>
          </cell>
          <cell r="G127">
            <v>45125</v>
          </cell>
        </row>
        <row r="128">
          <cell r="A128" t="str">
            <v>Sellos Semipostales para Rehabilitación de Inválidos</v>
          </cell>
          <cell r="B128">
            <v>8512</v>
          </cell>
          <cell r="C128">
            <v>0</v>
          </cell>
          <cell r="D128">
            <v>8512</v>
          </cell>
          <cell r="E128">
            <v>0</v>
          </cell>
          <cell r="F128">
            <v>8512</v>
          </cell>
          <cell r="G128">
            <v>0</v>
          </cell>
        </row>
        <row r="129">
          <cell r="A129" t="str">
            <v>Sellos Patronato Lucha Contra la Diabetes</v>
          </cell>
          <cell r="B129">
            <v>0</v>
          </cell>
          <cell r="C129">
            <v>0</v>
          </cell>
          <cell r="D129">
            <v>0</v>
          </cell>
          <cell r="E129">
            <v>0</v>
          </cell>
          <cell r="F129">
            <v>0</v>
          </cell>
          <cell r="G129">
            <v>0</v>
          </cell>
        </row>
        <row r="130">
          <cell r="A130" t="str">
            <v>Sellos Semipostales para la Cruz Roja Dominicana</v>
          </cell>
          <cell r="B130">
            <v>1349</v>
          </cell>
          <cell r="C130">
            <v>0</v>
          </cell>
          <cell r="D130">
            <v>1349</v>
          </cell>
          <cell r="E130">
            <v>0</v>
          </cell>
          <cell r="F130">
            <v>1349</v>
          </cell>
          <cell r="G130">
            <v>0</v>
          </cell>
        </row>
        <row r="131">
          <cell r="A131" t="str">
            <v xml:space="preserve">Sellos Especiales sobre Sentencia de Divorcio </v>
          </cell>
          <cell r="B131">
            <v>37311</v>
          </cell>
          <cell r="C131">
            <v>0</v>
          </cell>
          <cell r="D131">
            <v>37311</v>
          </cell>
          <cell r="E131">
            <v>0</v>
          </cell>
          <cell r="F131">
            <v>37311</v>
          </cell>
          <cell r="G131">
            <v>0</v>
          </cell>
        </row>
        <row r="132">
          <cell r="A132" t="str">
            <v xml:space="preserve">Ventas de Sellos Colegio de Abogados </v>
          </cell>
          <cell r="B132">
            <v>877435</v>
          </cell>
          <cell r="C132">
            <v>0</v>
          </cell>
          <cell r="D132">
            <v>877435</v>
          </cell>
          <cell r="E132">
            <v>0</v>
          </cell>
          <cell r="F132">
            <v>87744</v>
          </cell>
          <cell r="G132">
            <v>789691</v>
          </cell>
        </row>
        <row r="133">
          <cell r="A133" t="str">
            <v>Impuestos sobre Prestaciones de los Servicios Telefónicos</v>
          </cell>
          <cell r="B133">
            <v>0</v>
          </cell>
          <cell r="C133">
            <v>0</v>
          </cell>
          <cell r="D133">
            <v>0</v>
          </cell>
          <cell r="E133">
            <v>0</v>
          </cell>
          <cell r="F133">
            <v>0</v>
          </cell>
          <cell r="G133">
            <v>0</v>
          </cell>
        </row>
        <row r="134">
          <cell r="A134" t="str">
            <v>Sellos Semipostales para XII Juegos Deportivos</v>
          </cell>
          <cell r="B134">
            <v>0</v>
          </cell>
          <cell r="C134">
            <v>0</v>
          </cell>
          <cell r="D134">
            <v>0</v>
          </cell>
          <cell r="E134">
            <v>0</v>
          </cell>
          <cell r="F134">
            <v>0</v>
          </cell>
          <cell r="G134">
            <v>0</v>
          </cell>
        </row>
        <row r="135">
          <cell r="A135" t="str">
            <v/>
          </cell>
          <cell r="B135">
            <v>0</v>
          </cell>
          <cell r="C135">
            <v>0</v>
          </cell>
          <cell r="D135">
            <v>0</v>
          </cell>
          <cell r="E135">
            <v>0</v>
          </cell>
          <cell r="F135">
            <v>0</v>
          </cell>
          <cell r="G135">
            <v>0</v>
          </cell>
        </row>
        <row r="136">
          <cell r="A136" t="str">
            <v>Impuestos sobre Otros Servicios</v>
          </cell>
          <cell r="B136">
            <v>51953141</v>
          </cell>
          <cell r="C136">
            <v>0</v>
          </cell>
          <cell r="D136">
            <v>51953141</v>
          </cell>
          <cell r="E136">
            <v>0</v>
          </cell>
          <cell r="F136">
            <v>41563593</v>
          </cell>
          <cell r="G136">
            <v>10389548</v>
          </cell>
        </row>
        <row r="137">
          <cell r="A137" t="str">
            <v>Impuestos sobre Ventas de Boletos en Espectáculos Públicos</v>
          </cell>
          <cell r="B137">
            <v>3281593</v>
          </cell>
          <cell r="C137">
            <v>0</v>
          </cell>
          <cell r="D137">
            <v>3281593</v>
          </cell>
          <cell r="E137">
            <v>0</v>
          </cell>
          <cell r="F137">
            <v>2625274</v>
          </cell>
          <cell r="G137">
            <v>656319</v>
          </cell>
        </row>
        <row r="138">
          <cell r="A138" t="str">
            <v>Impuestos sobre Ventas de Boletos en Espectáculos Deportivos</v>
          </cell>
          <cell r="B138">
            <v>62504</v>
          </cell>
          <cell r="C138">
            <v>0</v>
          </cell>
          <cell r="D138">
            <v>62504</v>
          </cell>
          <cell r="E138">
            <v>0</v>
          </cell>
          <cell r="F138">
            <v>50003</v>
          </cell>
          <cell r="G138">
            <v>12501</v>
          </cell>
        </row>
        <row r="139">
          <cell r="A139" t="str">
            <v>Impuestos sobre el Valor de las Habitaciones de Hoteles</v>
          </cell>
          <cell r="B139">
            <v>18358799</v>
          </cell>
          <cell r="C139">
            <v>0</v>
          </cell>
          <cell r="D139">
            <v>18358799</v>
          </cell>
          <cell r="E139">
            <v>0</v>
          </cell>
          <cell r="F139">
            <v>14687039</v>
          </cell>
          <cell r="G139">
            <v>3671760</v>
          </cell>
        </row>
        <row r="140">
          <cell r="A140" t="str">
            <v>Impuestos sobre el 27% de las Recaudaciones de la Comisión Hípica Nacional</v>
          </cell>
          <cell r="B140">
            <v>603148</v>
          </cell>
          <cell r="C140">
            <v>0</v>
          </cell>
          <cell r="D140">
            <v>603148</v>
          </cell>
          <cell r="E140">
            <v>0</v>
          </cell>
          <cell r="F140">
            <v>482518</v>
          </cell>
          <cell r="G140">
            <v>120630</v>
          </cell>
        </row>
        <row r="141">
          <cell r="A141" t="str">
            <v>Impuestos sobre el Total de las Apuestas en el Hipódromo</v>
          </cell>
          <cell r="B141">
            <v>1148776</v>
          </cell>
          <cell r="C141">
            <v>0</v>
          </cell>
          <cell r="D141">
            <v>1148776</v>
          </cell>
          <cell r="E141">
            <v>0</v>
          </cell>
          <cell r="F141">
            <v>919021</v>
          </cell>
          <cell r="G141">
            <v>229755</v>
          </cell>
        </row>
        <row r="142">
          <cell r="A142" t="str">
            <v>Adicional al Impuesto sobre el Total de las Apuestas en el Hipódromo</v>
          </cell>
          <cell r="B142">
            <v>1601190</v>
          </cell>
          <cell r="C142">
            <v>0</v>
          </cell>
          <cell r="D142">
            <v>1601190</v>
          </cell>
          <cell r="E142">
            <v>0</v>
          </cell>
          <cell r="F142">
            <v>1280952</v>
          </cell>
          <cell r="G142">
            <v>320238</v>
          </cell>
        </row>
        <row r="143">
          <cell r="A143" t="str">
            <v>Impuestos sobre Primas de Pólizas de las Compañías de Seguros</v>
          </cell>
          <cell r="B143">
            <v>26864139</v>
          </cell>
          <cell r="C143">
            <v>0</v>
          </cell>
          <cell r="D143">
            <v>26864139</v>
          </cell>
          <cell r="E143">
            <v>0</v>
          </cell>
          <cell r="F143">
            <v>21491311</v>
          </cell>
          <cell r="G143">
            <v>5372828</v>
          </cell>
        </row>
        <row r="144">
          <cell r="A144" t="str">
            <v>Impuestos a las Primas sobre Constitución de Fianzas y Consignación de Valores</v>
          </cell>
          <cell r="B144">
            <v>27584</v>
          </cell>
          <cell r="C144">
            <v>0</v>
          </cell>
          <cell r="D144">
            <v>27584</v>
          </cell>
          <cell r="E144">
            <v>0</v>
          </cell>
          <cell r="F144">
            <v>22067</v>
          </cell>
          <cell r="G144">
            <v>5517</v>
          </cell>
        </row>
        <row r="145">
          <cell r="A145" t="str">
            <v>Impuesto para Negociación en el Ramo de Seguros</v>
          </cell>
          <cell r="B145">
            <v>0</v>
          </cell>
          <cell r="C145">
            <v>0</v>
          </cell>
          <cell r="D145">
            <v>0</v>
          </cell>
          <cell r="E145">
            <v>0</v>
          </cell>
          <cell r="F145">
            <v>0</v>
          </cell>
          <cell r="G145">
            <v>0</v>
          </cell>
        </row>
        <row r="146">
          <cell r="A146" t="str">
            <v>Préstamo de Menor Cuantía</v>
          </cell>
          <cell r="B146">
            <v>0</v>
          </cell>
          <cell r="C146">
            <v>0</v>
          </cell>
          <cell r="D146">
            <v>0</v>
          </cell>
          <cell r="E146">
            <v>0</v>
          </cell>
          <cell r="F146">
            <v>0</v>
          </cell>
          <cell r="G146">
            <v>0</v>
          </cell>
        </row>
        <row r="147">
          <cell r="A147" t="str">
            <v>Venta Boletos 0.25 sobre Palcos Estadios Deportivos</v>
          </cell>
          <cell r="B147">
            <v>2208</v>
          </cell>
          <cell r="C147">
            <v>0</v>
          </cell>
          <cell r="D147">
            <v>2208</v>
          </cell>
          <cell r="E147">
            <v>0</v>
          </cell>
          <cell r="F147">
            <v>2208</v>
          </cell>
          <cell r="G147">
            <v>0</v>
          </cell>
        </row>
        <row r="148">
          <cell r="A148" t="str">
            <v>Venta Boletos 0.10 sobre Preferencias Estadios Deportivos</v>
          </cell>
          <cell r="B148">
            <v>3200</v>
          </cell>
          <cell r="C148">
            <v>0</v>
          </cell>
          <cell r="D148">
            <v>3200</v>
          </cell>
          <cell r="E148">
            <v>0</v>
          </cell>
          <cell r="F148">
            <v>3200</v>
          </cell>
          <cell r="G148">
            <v>0</v>
          </cell>
        </row>
        <row r="149">
          <cell r="A149" t="str">
            <v xml:space="preserve">Impuesto a las Prestación de Servicio de Hoteles, Moteles, Cables, Telex y Televisión por Cable o Circuito Cerrado </v>
          </cell>
          <cell r="B149">
            <v>0</v>
          </cell>
          <cell r="C149">
            <v>0</v>
          </cell>
          <cell r="D149">
            <v>0</v>
          </cell>
          <cell r="E149">
            <v>0</v>
          </cell>
          <cell r="F149">
            <v>0</v>
          </cell>
          <cell r="G149">
            <v>0</v>
          </cell>
        </row>
        <row r="150">
          <cell r="A150" t="str">
            <v/>
          </cell>
          <cell r="B150">
            <v>0</v>
          </cell>
          <cell r="C150">
            <v>0</v>
          </cell>
          <cell r="D150">
            <v>0</v>
          </cell>
          <cell r="E150">
            <v>0</v>
          </cell>
          <cell r="F150">
            <v>0</v>
          </cell>
          <cell r="G150">
            <v>0</v>
          </cell>
        </row>
        <row r="151">
          <cell r="A151" t="str">
            <v/>
          </cell>
          <cell r="B151">
            <v>0</v>
          </cell>
          <cell r="C151">
            <v>0</v>
          </cell>
          <cell r="D151">
            <v>0</v>
          </cell>
          <cell r="E151">
            <v>0</v>
          </cell>
          <cell r="F151">
            <v>0</v>
          </cell>
          <cell r="G151">
            <v>0</v>
          </cell>
        </row>
        <row r="152">
          <cell r="A152" t="str">
            <v>Impuestos sobre el Comercio Exterior</v>
          </cell>
          <cell r="B152">
            <v>2095498151</v>
          </cell>
          <cell r="C152">
            <v>2081448852</v>
          </cell>
          <cell r="D152">
            <v>14049299</v>
          </cell>
          <cell r="E152">
            <v>0</v>
          </cell>
          <cell r="F152">
            <v>2090852699</v>
          </cell>
          <cell r="G152">
            <v>4645452</v>
          </cell>
        </row>
        <row r="153">
          <cell r="A153" t="str">
            <v/>
          </cell>
          <cell r="B153">
            <v>0</v>
          </cell>
          <cell r="C153">
            <v>0</v>
          </cell>
          <cell r="D153">
            <v>0</v>
          </cell>
          <cell r="E153">
            <v>0</v>
          </cell>
          <cell r="F153">
            <v>0</v>
          </cell>
          <cell r="G153">
            <v>0</v>
          </cell>
        </row>
        <row r="154">
          <cell r="A154" t="str">
            <v>Impuestos sobre las Importaciones</v>
          </cell>
          <cell r="B154">
            <v>2016459147</v>
          </cell>
          <cell r="C154">
            <v>2002409848</v>
          </cell>
          <cell r="D154">
            <v>14049299</v>
          </cell>
          <cell r="E154">
            <v>0</v>
          </cell>
          <cell r="F154">
            <v>2011846004</v>
          </cell>
          <cell r="G154">
            <v>4613143</v>
          </cell>
        </row>
        <row r="155">
          <cell r="A155" t="str">
            <v/>
          </cell>
          <cell r="B155">
            <v>0</v>
          </cell>
          <cell r="C155">
            <v>0</v>
          </cell>
          <cell r="D155">
            <v>0</v>
          </cell>
          <cell r="E155">
            <v>0</v>
          </cell>
          <cell r="F155">
            <v>0</v>
          </cell>
          <cell r="G155">
            <v>0</v>
          </cell>
        </row>
        <row r="156">
          <cell r="A156" t="str">
            <v>Impuestos Arancelarios</v>
          </cell>
          <cell r="B156">
            <v>1103067290</v>
          </cell>
          <cell r="C156">
            <v>1103067290</v>
          </cell>
          <cell r="D156">
            <v>0</v>
          </cell>
          <cell r="E156">
            <v>0</v>
          </cell>
          <cell r="F156">
            <v>1103067290</v>
          </cell>
          <cell r="G156">
            <v>0</v>
          </cell>
        </row>
        <row r="157">
          <cell r="A157" t="str">
            <v>Arancel de Aduanas</v>
          </cell>
          <cell r="B157">
            <v>302439480</v>
          </cell>
          <cell r="C157">
            <v>302439480</v>
          </cell>
          <cell r="D157">
            <v>0</v>
          </cell>
          <cell r="E157">
            <v>0</v>
          </cell>
          <cell r="F157">
            <v>302439480</v>
          </cell>
          <cell r="G157">
            <v>0</v>
          </cell>
        </row>
        <row r="158">
          <cell r="A158" t="str">
            <v>20% del Cambio Comisión de Aduanas</v>
          </cell>
          <cell r="B158">
            <v>800627810</v>
          </cell>
          <cell r="C158">
            <v>800627810</v>
          </cell>
          <cell r="D158">
            <v>0</v>
          </cell>
          <cell r="E158">
            <v>0</v>
          </cell>
          <cell r="F158">
            <v>800627810</v>
          </cell>
          <cell r="G158">
            <v>0</v>
          </cell>
        </row>
        <row r="159">
          <cell r="A159" t="str">
            <v/>
          </cell>
          <cell r="B159">
            <v>0</v>
          </cell>
          <cell r="C159">
            <v>0</v>
          </cell>
          <cell r="D159">
            <v>0</v>
          </cell>
          <cell r="E159">
            <v>0</v>
          </cell>
          <cell r="F159">
            <v>0</v>
          </cell>
          <cell r="G159">
            <v>0</v>
          </cell>
        </row>
        <row r="160">
          <cell r="A160" t="str">
            <v/>
          </cell>
          <cell r="B160">
            <v>0</v>
          </cell>
          <cell r="C160">
            <v>0</v>
          </cell>
          <cell r="D160">
            <v>0</v>
          </cell>
          <cell r="E160">
            <v>0</v>
          </cell>
          <cell r="F160">
            <v>0</v>
          </cell>
          <cell r="G160">
            <v>0</v>
          </cell>
        </row>
        <row r="161">
          <cell r="A161" t="str">
            <v>Impuestos Complementarios y Adicionales</v>
          </cell>
          <cell r="B161">
            <v>913391857</v>
          </cell>
          <cell r="C161">
            <v>899342558</v>
          </cell>
          <cell r="D161">
            <v>14049299</v>
          </cell>
          <cell r="E161">
            <v>0</v>
          </cell>
          <cell r="F161">
            <v>908778714</v>
          </cell>
          <cell r="G161">
            <v>4613143</v>
          </cell>
        </row>
        <row r="162">
          <cell r="A162" t="str">
            <v>Impuestos Unificados</v>
          </cell>
          <cell r="B162">
            <v>512749978</v>
          </cell>
          <cell r="C162">
            <v>512749978</v>
          </cell>
          <cell r="D162">
            <v>0</v>
          </cell>
          <cell r="E162">
            <v>0</v>
          </cell>
          <cell r="F162">
            <v>510955353</v>
          </cell>
          <cell r="G162">
            <v>1794625</v>
          </cell>
        </row>
        <row r="163">
          <cell r="A163" t="str">
            <v>Impuestos Ad-Valorem</v>
          </cell>
          <cell r="B163">
            <v>190137556</v>
          </cell>
          <cell r="C163">
            <v>190137556</v>
          </cell>
          <cell r="D163">
            <v>0</v>
          </cell>
          <cell r="E163">
            <v>0</v>
          </cell>
          <cell r="F163">
            <v>190137556</v>
          </cell>
          <cell r="G163">
            <v>0</v>
          </cell>
        </row>
        <row r="164">
          <cell r="A164" t="str">
            <v>Impuesto Adicional sobre las Importaciones</v>
          </cell>
          <cell r="B164">
            <v>20467995</v>
          </cell>
          <cell r="C164">
            <v>20467995</v>
          </cell>
          <cell r="D164">
            <v>0</v>
          </cell>
          <cell r="E164">
            <v>0</v>
          </cell>
          <cell r="F164">
            <v>20467995</v>
          </cell>
          <cell r="G164">
            <v>0</v>
          </cell>
        </row>
        <row r="165">
          <cell r="A165" t="str">
            <v>Impuestos sobre Mercancías Liberadas y Exoneradas</v>
          </cell>
          <cell r="B165">
            <v>50064795</v>
          </cell>
          <cell r="C165">
            <v>50064795</v>
          </cell>
          <cell r="D165">
            <v>0</v>
          </cell>
          <cell r="E165">
            <v>0</v>
          </cell>
          <cell r="F165">
            <v>50064795</v>
          </cell>
          <cell r="G165">
            <v>0</v>
          </cell>
        </row>
        <row r="166">
          <cell r="A166" t="str">
            <v xml:space="preserve">Impuesto Único Diesel Oil </v>
          </cell>
          <cell r="B166">
            <v>0</v>
          </cell>
          <cell r="C166">
            <v>0</v>
          </cell>
          <cell r="D166">
            <v>0</v>
          </cell>
          <cell r="E166">
            <v>0</v>
          </cell>
          <cell r="F166">
            <v>0</v>
          </cell>
          <cell r="G166">
            <v>0</v>
          </cell>
        </row>
        <row r="167">
          <cell r="A167" t="str">
            <v>Impuesto Adicional Gasolina</v>
          </cell>
          <cell r="B167">
            <v>36785</v>
          </cell>
          <cell r="C167">
            <v>36785</v>
          </cell>
          <cell r="D167">
            <v>0</v>
          </cell>
          <cell r="E167">
            <v>0</v>
          </cell>
          <cell r="F167">
            <v>36785</v>
          </cell>
          <cell r="G167">
            <v>0</v>
          </cell>
        </row>
        <row r="168">
          <cell r="A168" t="str">
            <v>Impuesto Adicional Gasolina y Diesel Oil</v>
          </cell>
          <cell r="B168">
            <v>152401</v>
          </cell>
          <cell r="C168">
            <v>152401</v>
          </cell>
          <cell r="D168">
            <v>0</v>
          </cell>
          <cell r="E168">
            <v>0</v>
          </cell>
          <cell r="F168">
            <v>152401</v>
          </cell>
          <cell r="G168">
            <v>0</v>
          </cell>
        </row>
        <row r="169">
          <cell r="A169" t="str">
            <v>Impuesto Único Ad-Valorem sobre Maquinarias Industriales</v>
          </cell>
          <cell r="B169">
            <v>7834734</v>
          </cell>
          <cell r="C169">
            <v>7834734</v>
          </cell>
          <cell r="D169">
            <v>0</v>
          </cell>
          <cell r="E169">
            <v>0</v>
          </cell>
          <cell r="F169">
            <v>7834734</v>
          </cell>
          <cell r="G169">
            <v>0</v>
          </cell>
        </row>
        <row r="170">
          <cell r="A170" t="str">
            <v>Impuesto Único Ad-Valorem sobre Maquinarias y Equipos Agrícolas y Otros</v>
          </cell>
          <cell r="B170">
            <v>2132269</v>
          </cell>
          <cell r="C170">
            <v>2132269</v>
          </cell>
          <cell r="D170">
            <v>0</v>
          </cell>
          <cell r="E170">
            <v>0</v>
          </cell>
          <cell r="F170">
            <v>2132269</v>
          </cell>
          <cell r="G170">
            <v>0</v>
          </cell>
        </row>
        <row r="171">
          <cell r="A171" t="str">
            <v>Impuestos sobre Productos Lácteos</v>
          </cell>
          <cell r="B171">
            <v>841839</v>
          </cell>
          <cell r="C171">
            <v>841839</v>
          </cell>
          <cell r="D171">
            <v>0</v>
          </cell>
          <cell r="E171">
            <v>0</v>
          </cell>
          <cell r="F171">
            <v>841839</v>
          </cell>
          <cell r="G171">
            <v>0</v>
          </cell>
        </row>
        <row r="172">
          <cell r="A172" t="str">
            <v>Impuestos sobre Madera Importada</v>
          </cell>
          <cell r="B172">
            <v>2722085</v>
          </cell>
          <cell r="C172">
            <v>0</v>
          </cell>
          <cell r="D172">
            <v>2722085</v>
          </cell>
          <cell r="E172">
            <v>0</v>
          </cell>
          <cell r="F172">
            <v>2177668</v>
          </cell>
          <cell r="G172">
            <v>544417</v>
          </cell>
        </row>
        <row r="173">
          <cell r="A173" t="str">
            <v>Impuesto Adicional sobre Varias Mercancías y Servicios (12%)</v>
          </cell>
          <cell r="B173">
            <v>10214009</v>
          </cell>
          <cell r="C173">
            <v>0</v>
          </cell>
          <cell r="D173">
            <v>10214009</v>
          </cell>
          <cell r="E173">
            <v>0</v>
          </cell>
          <cell r="F173">
            <v>8171207</v>
          </cell>
          <cell r="G173">
            <v>2042802</v>
          </cell>
        </row>
        <row r="174">
          <cell r="A174" t="str">
            <v>Impuesto Único Ad-Valorem sobre Ciertos Alimentos</v>
          </cell>
          <cell r="B174">
            <v>3570215</v>
          </cell>
          <cell r="C174">
            <v>3570215</v>
          </cell>
          <cell r="D174">
            <v>0</v>
          </cell>
          <cell r="E174">
            <v>0</v>
          </cell>
          <cell r="F174">
            <v>3570215</v>
          </cell>
          <cell r="G174">
            <v>0</v>
          </cell>
        </row>
        <row r="175">
          <cell r="A175" t="str">
            <v>Impuesto (Sellos) sobre Manifiestos de Importación</v>
          </cell>
          <cell r="B175">
            <v>115144</v>
          </cell>
          <cell r="C175">
            <v>0</v>
          </cell>
          <cell r="D175">
            <v>115144</v>
          </cell>
          <cell r="E175">
            <v>0</v>
          </cell>
          <cell r="F175">
            <v>92115</v>
          </cell>
          <cell r="G175">
            <v>23029</v>
          </cell>
        </row>
        <row r="176">
          <cell r="A176" t="str">
            <v>Impuestos (Estampillas) sobre Bebidas Alcohólicas Importadas</v>
          </cell>
          <cell r="B176">
            <v>25169</v>
          </cell>
          <cell r="C176">
            <v>0</v>
          </cell>
          <cell r="D176">
            <v>25169</v>
          </cell>
          <cell r="E176">
            <v>0</v>
          </cell>
          <cell r="F176">
            <v>20135</v>
          </cell>
          <cell r="G176">
            <v>5034</v>
          </cell>
        </row>
        <row r="177">
          <cell r="A177" t="str">
            <v>Impuesto Adicional sobre Bedidas Alcohólicas</v>
          </cell>
          <cell r="B177">
            <v>972892</v>
          </cell>
          <cell r="C177">
            <v>0</v>
          </cell>
          <cell r="D177">
            <v>972892</v>
          </cell>
          <cell r="E177">
            <v>0</v>
          </cell>
          <cell r="F177">
            <v>778314</v>
          </cell>
          <cell r="G177">
            <v>194578</v>
          </cell>
        </row>
        <row r="178">
          <cell r="A178" t="str">
            <v>Remanentes Liquidación de Fianzas</v>
          </cell>
          <cell r="B178">
            <v>1146810</v>
          </cell>
          <cell r="C178">
            <v>1146810</v>
          </cell>
          <cell r="D178">
            <v>0</v>
          </cell>
          <cell r="E178">
            <v>0</v>
          </cell>
          <cell r="F178">
            <v>1146810</v>
          </cell>
          <cell r="G178">
            <v>0</v>
          </cell>
        </row>
        <row r="179">
          <cell r="A179" t="str">
            <v>Impuestos sobre Descarga de Mercancías</v>
          </cell>
          <cell r="B179">
            <v>8658</v>
          </cell>
          <cell r="C179">
            <v>8658</v>
          </cell>
          <cell r="D179">
            <v>0</v>
          </cell>
          <cell r="E179">
            <v>0</v>
          </cell>
          <cell r="F179">
            <v>0</v>
          </cell>
          <cell r="G179">
            <v>8658</v>
          </cell>
        </row>
        <row r="180">
          <cell r="A180" t="str">
            <v>Impuestos de Almacenaje de Mercancías</v>
          </cell>
          <cell r="B180">
            <v>190777</v>
          </cell>
          <cell r="C180">
            <v>190777</v>
          </cell>
          <cell r="D180">
            <v>0</v>
          </cell>
          <cell r="E180">
            <v>0</v>
          </cell>
          <cell r="F180">
            <v>190777</v>
          </cell>
          <cell r="G180">
            <v>0</v>
          </cell>
        </row>
        <row r="181">
          <cell r="A181" t="str">
            <v>Impuesto sobre Tejido de Algodón Importado</v>
          </cell>
          <cell r="B181">
            <v>0</v>
          </cell>
          <cell r="C181">
            <v>0</v>
          </cell>
          <cell r="D181">
            <v>0</v>
          </cell>
          <cell r="E181">
            <v>0</v>
          </cell>
          <cell r="F181">
            <v>0</v>
          </cell>
          <cell r="G181">
            <v>0</v>
          </cell>
        </row>
        <row r="182">
          <cell r="A182" t="str">
            <v>Impuestos Adicionales 10% sobre Mercancías Importadas (Ley 48)</v>
          </cell>
          <cell r="B182">
            <v>0</v>
          </cell>
          <cell r="C182">
            <v>0</v>
          </cell>
          <cell r="D182">
            <v>0</v>
          </cell>
          <cell r="E182">
            <v>0</v>
          </cell>
          <cell r="F182">
            <v>0</v>
          </cell>
          <cell r="G182">
            <v>0</v>
          </cell>
        </row>
        <row r="183">
          <cell r="A183" t="str">
            <v>Impuestos 2% sobre Artículos Suntuarios (Decreto 340)</v>
          </cell>
          <cell r="B183">
            <v>4412471</v>
          </cell>
          <cell r="C183">
            <v>4412471</v>
          </cell>
          <cell r="D183">
            <v>0</v>
          </cell>
          <cell r="E183">
            <v>0</v>
          </cell>
          <cell r="F183">
            <v>4412471</v>
          </cell>
          <cell r="G183">
            <v>0</v>
          </cell>
        </row>
        <row r="184">
          <cell r="A184" t="str">
            <v>Impuestos sobre Productos Medicinales para la Higiene Bucal (Ley 553)</v>
          </cell>
          <cell r="B184">
            <v>46889</v>
          </cell>
          <cell r="C184">
            <v>46889</v>
          </cell>
          <cell r="D184">
            <v>0</v>
          </cell>
          <cell r="E184">
            <v>0</v>
          </cell>
          <cell r="F184">
            <v>46889</v>
          </cell>
          <cell r="G184">
            <v>0</v>
          </cell>
        </row>
        <row r="185">
          <cell r="A185" t="str">
            <v>Impuesto Adicional del 10% Ad-Valorem de las Mercancías Importada</v>
          </cell>
          <cell r="B185">
            <v>0</v>
          </cell>
          <cell r="C185">
            <v>0</v>
          </cell>
          <cell r="D185">
            <v>0</v>
          </cell>
          <cell r="E185">
            <v>0</v>
          </cell>
          <cell r="F185">
            <v>0</v>
          </cell>
          <cell r="G185">
            <v>0</v>
          </cell>
        </row>
        <row r="186">
          <cell r="A186" t="str">
            <v>Impuesto a la Transfencia de Bienes Industrializados ITBIS Ley 74 (Importación)</v>
          </cell>
          <cell r="B186">
            <v>0</v>
          </cell>
          <cell r="C186">
            <v>0</v>
          </cell>
          <cell r="D186">
            <v>0</v>
          </cell>
          <cell r="E186">
            <v>0</v>
          </cell>
          <cell r="F186">
            <v>0</v>
          </cell>
          <cell r="G186">
            <v>0</v>
          </cell>
        </row>
        <row r="187">
          <cell r="A187" t="str">
            <v>Impuesto sobre Algodón Importado</v>
          </cell>
          <cell r="B187">
            <v>10582</v>
          </cell>
          <cell r="C187">
            <v>10582</v>
          </cell>
          <cell r="D187">
            <v>0</v>
          </cell>
          <cell r="E187">
            <v>0</v>
          </cell>
          <cell r="F187">
            <v>10582</v>
          </cell>
          <cell r="G187">
            <v>0</v>
          </cell>
        </row>
        <row r="188">
          <cell r="A188" t="str">
            <v>Impuestos selectivo</v>
          </cell>
          <cell r="B188">
            <v>0</v>
          </cell>
          <cell r="C188">
            <v>0</v>
          </cell>
          <cell r="D188">
            <v>0</v>
          </cell>
          <cell r="E188">
            <v>0</v>
          </cell>
          <cell r="F188">
            <v>0</v>
          </cell>
          <cell r="G188">
            <v>0</v>
          </cell>
        </row>
        <row r="189">
          <cell r="A189" t="str">
            <v>Impuestos sobre madera importada</v>
          </cell>
          <cell r="B189">
            <v>0</v>
          </cell>
          <cell r="C189">
            <v>0</v>
          </cell>
          <cell r="D189">
            <v>0</v>
          </cell>
          <cell r="E189">
            <v>0</v>
          </cell>
          <cell r="F189">
            <v>0</v>
          </cell>
          <cell r="G189">
            <v>0</v>
          </cell>
        </row>
        <row r="190">
          <cell r="A190" t="str">
            <v>Impuesto adicional sobre varias mercancías y servicios</v>
          </cell>
          <cell r="B190">
            <v>0</v>
          </cell>
          <cell r="C190">
            <v>0</v>
          </cell>
          <cell r="D190">
            <v>0</v>
          </cell>
          <cell r="E190">
            <v>0</v>
          </cell>
          <cell r="F190">
            <v>0</v>
          </cell>
          <cell r="G190">
            <v>0</v>
          </cell>
        </row>
        <row r="191">
          <cell r="A191" t="str">
            <v>Impuestos sellos sobre manifiestos de importación</v>
          </cell>
          <cell r="B191">
            <v>0</v>
          </cell>
          <cell r="C191">
            <v>0</v>
          </cell>
          <cell r="D191">
            <v>0</v>
          </cell>
          <cell r="E191">
            <v>0</v>
          </cell>
          <cell r="F191">
            <v>0</v>
          </cell>
          <cell r="G191">
            <v>0</v>
          </cell>
        </row>
        <row r="192">
          <cell r="A192" t="str">
            <v xml:space="preserve">Impuesto estampillas sobre bebidas alcohólicas importadas </v>
          </cell>
          <cell r="B192">
            <v>0</v>
          </cell>
          <cell r="C192">
            <v>0</v>
          </cell>
          <cell r="D192">
            <v>0</v>
          </cell>
          <cell r="E192">
            <v>0</v>
          </cell>
          <cell r="F192">
            <v>0</v>
          </cell>
          <cell r="G192">
            <v>0</v>
          </cell>
        </row>
        <row r="193">
          <cell r="A193" t="str">
            <v xml:space="preserve">Impuestos adicionales sobre bebidas alcohólicas importadas </v>
          </cell>
          <cell r="B193">
            <v>0</v>
          </cell>
          <cell r="C193">
            <v>0</v>
          </cell>
          <cell r="D193">
            <v>0</v>
          </cell>
          <cell r="E193">
            <v>0</v>
          </cell>
          <cell r="F193">
            <v>0</v>
          </cell>
          <cell r="G193">
            <v>0</v>
          </cell>
        </row>
        <row r="194">
          <cell r="A194" t="str">
            <v>Remanentes de liquidación fianzas</v>
          </cell>
          <cell r="B194">
            <v>0</v>
          </cell>
          <cell r="C194">
            <v>0</v>
          </cell>
          <cell r="D194">
            <v>0</v>
          </cell>
          <cell r="E194">
            <v>0</v>
          </cell>
          <cell r="F194">
            <v>0</v>
          </cell>
          <cell r="G194">
            <v>0</v>
          </cell>
        </row>
        <row r="195">
          <cell r="A195" t="str">
            <v>Impuestos a descargas de mercancías</v>
          </cell>
          <cell r="B195">
            <v>0</v>
          </cell>
          <cell r="C195">
            <v>0</v>
          </cell>
          <cell r="D195">
            <v>0</v>
          </cell>
          <cell r="E195">
            <v>0</v>
          </cell>
          <cell r="F195">
            <v>0</v>
          </cell>
          <cell r="G195">
            <v>0</v>
          </cell>
        </row>
        <row r="196">
          <cell r="A196" t="str">
            <v>Impuestos de almacenaje de mercancías</v>
          </cell>
          <cell r="B196">
            <v>0</v>
          </cell>
          <cell r="C196">
            <v>0</v>
          </cell>
          <cell r="D196">
            <v>0</v>
          </cell>
          <cell r="E196">
            <v>0</v>
          </cell>
          <cell r="F196">
            <v>0</v>
          </cell>
          <cell r="G196">
            <v>0</v>
          </cell>
        </row>
        <row r="197">
          <cell r="A197" t="str">
            <v xml:space="preserve">Impuesto sobre mercancías importadas </v>
          </cell>
          <cell r="B197">
            <v>4854957</v>
          </cell>
          <cell r="C197">
            <v>4854957</v>
          </cell>
          <cell r="D197">
            <v>0</v>
          </cell>
          <cell r="E197">
            <v>0</v>
          </cell>
          <cell r="F197">
            <v>4854957</v>
          </cell>
          <cell r="G197">
            <v>0</v>
          </cell>
        </row>
        <row r="198">
          <cell r="A198" t="str">
            <v>Impuestos a las transferencias de bienes industrializados (ITBIS)</v>
          </cell>
          <cell r="B198">
            <v>100682847</v>
          </cell>
          <cell r="C198">
            <v>100682847</v>
          </cell>
          <cell r="D198">
            <v>0</v>
          </cell>
          <cell r="E198">
            <v>0</v>
          </cell>
          <cell r="F198">
            <v>100682847</v>
          </cell>
          <cell r="G198">
            <v>0</v>
          </cell>
        </row>
        <row r="199">
          <cell r="A199" t="str">
            <v>Ventas facturas consulares decreto No.294-88</v>
          </cell>
          <cell r="B199">
            <v>0</v>
          </cell>
          <cell r="C199">
            <v>0</v>
          </cell>
          <cell r="D199">
            <v>0</v>
          </cell>
          <cell r="E199">
            <v>0</v>
          </cell>
          <cell r="F199">
            <v>0</v>
          </cell>
          <cell r="G199">
            <v>0</v>
          </cell>
        </row>
        <row r="200">
          <cell r="A200" t="str">
            <v>Impuesto sobre mercancías y sobordo</v>
          </cell>
          <cell r="B200">
            <v>0</v>
          </cell>
          <cell r="C200">
            <v>0</v>
          </cell>
          <cell r="D200">
            <v>0</v>
          </cell>
          <cell r="E200">
            <v>0</v>
          </cell>
          <cell r="F200">
            <v>0</v>
          </cell>
          <cell r="G200">
            <v>0</v>
          </cell>
        </row>
        <row r="201">
          <cell r="A201">
            <v>0</v>
          </cell>
          <cell r="B201">
            <v>0</v>
          </cell>
          <cell r="C201">
            <v>0</v>
          </cell>
          <cell r="D201">
            <v>0</v>
          </cell>
          <cell r="E201">
            <v>0</v>
          </cell>
          <cell r="F201">
            <v>0</v>
          </cell>
          <cell r="G201">
            <v>0</v>
          </cell>
        </row>
        <row r="202">
          <cell r="A202" t="str">
            <v/>
          </cell>
          <cell r="B202">
            <v>0</v>
          </cell>
          <cell r="C202">
            <v>0</v>
          </cell>
          <cell r="D202">
            <v>0</v>
          </cell>
          <cell r="E202">
            <v>0</v>
          </cell>
          <cell r="F202">
            <v>0</v>
          </cell>
          <cell r="G202">
            <v>0</v>
          </cell>
        </row>
        <row r="203">
          <cell r="A203" t="str">
            <v>Impuestos sobre las Exportaciones</v>
          </cell>
          <cell r="B203">
            <v>79039004</v>
          </cell>
          <cell r="C203">
            <v>79039004</v>
          </cell>
          <cell r="D203">
            <v>0</v>
          </cell>
          <cell r="E203">
            <v>0</v>
          </cell>
          <cell r="F203">
            <v>79006695</v>
          </cell>
          <cell r="G203">
            <v>32309</v>
          </cell>
        </row>
        <row r="204">
          <cell r="A204" t="str">
            <v>Impuestos sobre Azúcares y Mieles</v>
          </cell>
          <cell r="B204">
            <v>0</v>
          </cell>
          <cell r="C204">
            <v>0</v>
          </cell>
          <cell r="D204">
            <v>0</v>
          </cell>
          <cell r="E204">
            <v>0</v>
          </cell>
          <cell r="F204">
            <v>0</v>
          </cell>
          <cell r="G204">
            <v>0</v>
          </cell>
        </row>
        <row r="205">
          <cell r="A205" t="str">
            <v>Impuestos sobre el Azúcar, Mercado Americano por Déficit de Otros Países</v>
          </cell>
          <cell r="B205">
            <v>0</v>
          </cell>
          <cell r="C205">
            <v>0</v>
          </cell>
          <cell r="D205">
            <v>0</v>
          </cell>
          <cell r="E205">
            <v>0</v>
          </cell>
          <cell r="F205">
            <v>0</v>
          </cell>
          <cell r="G205">
            <v>0</v>
          </cell>
        </row>
        <row r="206">
          <cell r="A206" t="str">
            <v>Impuestos sobre el Azúcar, Mercado Americano a Cargo Cuota Inicial</v>
          </cell>
          <cell r="B206">
            <v>0</v>
          </cell>
          <cell r="C206">
            <v>0</v>
          </cell>
          <cell r="D206">
            <v>0</v>
          </cell>
          <cell r="E206">
            <v>0</v>
          </cell>
          <cell r="F206">
            <v>0</v>
          </cell>
          <cell r="G206">
            <v>0</v>
          </cell>
        </row>
        <row r="207">
          <cell r="A207" t="str">
            <v>Impuesto sobre los Guineos</v>
          </cell>
          <cell r="B207">
            <v>1000</v>
          </cell>
          <cell r="C207">
            <v>1000</v>
          </cell>
          <cell r="D207">
            <v>0</v>
          </cell>
          <cell r="E207">
            <v>0</v>
          </cell>
          <cell r="F207">
            <v>1000</v>
          </cell>
          <cell r="G207">
            <v>0</v>
          </cell>
        </row>
        <row r="208">
          <cell r="A208" t="str">
            <v>Impuestos sobre las Exportaciones (6/8 del 1%)</v>
          </cell>
          <cell r="B208">
            <v>2019</v>
          </cell>
          <cell r="C208">
            <v>2019</v>
          </cell>
          <cell r="D208">
            <v>0</v>
          </cell>
          <cell r="E208">
            <v>0</v>
          </cell>
          <cell r="F208">
            <v>2019</v>
          </cell>
          <cell r="G208">
            <v>0</v>
          </cell>
        </row>
        <row r="209">
          <cell r="A209" t="str">
            <v>Impuesto sobre Documentos de Aduanas</v>
          </cell>
          <cell r="B209">
            <v>256542</v>
          </cell>
          <cell r="C209">
            <v>256542</v>
          </cell>
          <cell r="D209">
            <v>0</v>
          </cell>
          <cell r="E209">
            <v>0</v>
          </cell>
          <cell r="F209">
            <v>256542</v>
          </cell>
          <cell r="G209">
            <v>0</v>
          </cell>
        </row>
        <row r="210">
          <cell r="A210" t="str">
            <v>Patentes de Exportación</v>
          </cell>
          <cell r="B210">
            <v>12182</v>
          </cell>
          <cell r="C210">
            <v>12182</v>
          </cell>
          <cell r="D210">
            <v>0</v>
          </cell>
          <cell r="E210">
            <v>0</v>
          </cell>
          <cell r="F210">
            <v>12182</v>
          </cell>
          <cell r="G210">
            <v>0</v>
          </cell>
        </row>
        <row r="211">
          <cell r="A211" t="str">
            <v>Adicional sobre Patentes de Exportación</v>
          </cell>
          <cell r="B211">
            <v>0</v>
          </cell>
          <cell r="C211">
            <v>0</v>
          </cell>
          <cell r="D211">
            <v>0</v>
          </cell>
          <cell r="E211">
            <v>0</v>
          </cell>
          <cell r="F211">
            <v>0</v>
          </cell>
          <cell r="G211">
            <v>0</v>
          </cell>
        </row>
        <row r="212">
          <cell r="A212" t="str">
            <v>Impuesto sobre Ventas en Tiendas de las Zonas Francas</v>
          </cell>
          <cell r="B212">
            <v>1486059</v>
          </cell>
          <cell r="C212">
            <v>1486059</v>
          </cell>
          <cell r="D212">
            <v>0</v>
          </cell>
          <cell r="E212">
            <v>0</v>
          </cell>
          <cell r="F212">
            <v>1486059</v>
          </cell>
          <cell r="G212">
            <v>0</v>
          </cell>
        </row>
        <row r="213">
          <cell r="A213" t="str">
            <v>Remanentes de Liquidación de Fianzas</v>
          </cell>
          <cell r="B213">
            <v>0</v>
          </cell>
          <cell r="C213">
            <v>0</v>
          </cell>
          <cell r="D213">
            <v>0</v>
          </cell>
          <cell r="E213">
            <v>0</v>
          </cell>
          <cell r="F213">
            <v>0</v>
          </cell>
          <cell r="G213">
            <v>0</v>
          </cell>
        </row>
        <row r="214">
          <cell r="A214" t="str">
            <v>Impuestos sobre Beneficios Extraordinarios de la Exportación de Carne de Resolución Deshuesada</v>
          </cell>
          <cell r="B214">
            <v>210712</v>
          </cell>
          <cell r="C214">
            <v>210712</v>
          </cell>
          <cell r="D214">
            <v>0</v>
          </cell>
          <cell r="E214">
            <v>0</v>
          </cell>
          <cell r="F214">
            <v>210712</v>
          </cell>
          <cell r="G214">
            <v>0</v>
          </cell>
        </row>
        <row r="215">
          <cell r="A215" t="str">
            <v>Impuesto sobre Carga de Mercancías, Ley 644</v>
          </cell>
          <cell r="B215">
            <v>32309</v>
          </cell>
          <cell r="C215">
            <v>32309</v>
          </cell>
          <cell r="D215">
            <v>0</v>
          </cell>
          <cell r="E215">
            <v>0</v>
          </cell>
          <cell r="F215">
            <v>0</v>
          </cell>
          <cell r="G215">
            <v>32309</v>
          </cell>
        </row>
        <row r="216">
          <cell r="A216" t="str">
            <v>Impuestos sobre Beneficios Extraordinarios Exportación de Azúcares y Mieles</v>
          </cell>
          <cell r="B216">
            <v>0</v>
          </cell>
          <cell r="C216">
            <v>0</v>
          </cell>
          <cell r="D216">
            <v>0</v>
          </cell>
          <cell r="E216">
            <v>0</v>
          </cell>
          <cell r="F216">
            <v>0</v>
          </cell>
          <cell r="G216">
            <v>0</v>
          </cell>
        </row>
        <row r="217">
          <cell r="A217" t="str">
            <v>Impuesto Adicional sobre Varias Mercancías y Servicios</v>
          </cell>
          <cell r="B217">
            <v>12783</v>
          </cell>
          <cell r="C217">
            <v>12783</v>
          </cell>
          <cell r="D217">
            <v>0</v>
          </cell>
          <cell r="E217">
            <v>0</v>
          </cell>
          <cell r="F217">
            <v>12783</v>
          </cell>
          <cell r="G217">
            <v>0</v>
          </cell>
        </row>
        <row r="218">
          <cell r="A218" t="str">
            <v>Impuestos sobre Ingresos Extraordinarios de Café y Cacao</v>
          </cell>
          <cell r="B218">
            <v>34481686</v>
          </cell>
          <cell r="C218">
            <v>34481686</v>
          </cell>
          <cell r="D218">
            <v>0</v>
          </cell>
          <cell r="E218">
            <v>0</v>
          </cell>
          <cell r="F218">
            <v>34481686</v>
          </cell>
          <cell r="G218">
            <v>0</v>
          </cell>
        </row>
        <row r="219">
          <cell r="A219" t="str">
            <v>Impuestos Ad-Valorem Según Decreto No. 1621</v>
          </cell>
          <cell r="B219">
            <v>0</v>
          </cell>
          <cell r="C219">
            <v>0</v>
          </cell>
          <cell r="D219">
            <v>0</v>
          </cell>
          <cell r="E219">
            <v>0</v>
          </cell>
          <cell r="F219">
            <v>0</v>
          </cell>
          <cell r="G219">
            <v>0</v>
          </cell>
        </row>
        <row r="220">
          <cell r="A220" t="str">
            <v>Impuestos sobre Ingresos Excesivos de la Exportación de Cacao</v>
          </cell>
          <cell r="B220">
            <v>42543712</v>
          </cell>
          <cell r="C220">
            <v>42543712</v>
          </cell>
          <cell r="D220">
            <v>0</v>
          </cell>
          <cell r="E220">
            <v>0</v>
          </cell>
          <cell r="F220">
            <v>42543712</v>
          </cell>
          <cell r="G220">
            <v>0</v>
          </cell>
        </row>
        <row r="221">
          <cell r="A221" t="str">
            <v/>
          </cell>
          <cell r="B221">
            <v>0</v>
          </cell>
          <cell r="C221">
            <v>0</v>
          </cell>
          <cell r="D221">
            <v>0</v>
          </cell>
          <cell r="E221">
            <v>0</v>
          </cell>
          <cell r="F221">
            <v>0</v>
          </cell>
          <cell r="G221">
            <v>0</v>
          </cell>
        </row>
        <row r="222">
          <cell r="A222" t="str">
            <v>Otros Impuestos</v>
          </cell>
          <cell r="B222">
            <v>116591450</v>
          </cell>
          <cell r="C222">
            <v>0</v>
          </cell>
          <cell r="D222">
            <v>107113094</v>
          </cell>
          <cell r="E222">
            <v>9478356</v>
          </cell>
          <cell r="F222">
            <v>95311516</v>
          </cell>
          <cell r="G222">
            <v>21279934</v>
          </cell>
        </row>
        <row r="223">
          <cell r="A223" t="str">
            <v>Patentes de Industria y Comercio</v>
          </cell>
          <cell r="B223">
            <v>63398521</v>
          </cell>
          <cell r="C223">
            <v>0</v>
          </cell>
          <cell r="D223">
            <v>63398521</v>
          </cell>
          <cell r="E223">
            <v>0</v>
          </cell>
          <cell r="F223">
            <v>50718817</v>
          </cell>
          <cell r="G223">
            <v>12679704</v>
          </cell>
        </row>
        <row r="224">
          <cell r="A224" t="str">
            <v>Duplicados de Patentes</v>
          </cell>
          <cell r="B224">
            <v>35443</v>
          </cell>
          <cell r="C224">
            <v>0</v>
          </cell>
          <cell r="D224">
            <v>35443</v>
          </cell>
          <cell r="E224">
            <v>0</v>
          </cell>
          <cell r="F224">
            <v>28354</v>
          </cell>
          <cell r="G224">
            <v>7089</v>
          </cell>
        </row>
        <row r="225">
          <cell r="A225" t="str">
            <v>Pago de Peajes</v>
          </cell>
          <cell r="B225">
            <v>4604106</v>
          </cell>
          <cell r="C225">
            <v>0</v>
          </cell>
          <cell r="D225">
            <v>4604106</v>
          </cell>
          <cell r="E225">
            <v>0</v>
          </cell>
          <cell r="F225">
            <v>3683285</v>
          </cell>
          <cell r="G225">
            <v>920821</v>
          </cell>
        </row>
        <row r="226">
          <cell r="A226" t="str">
            <v>Impuestos sobre la Tramitación de Documentos</v>
          </cell>
          <cell r="B226">
            <v>32211524</v>
          </cell>
          <cell r="C226">
            <v>0</v>
          </cell>
          <cell r="D226">
            <v>32211524</v>
          </cell>
          <cell r="E226">
            <v>0</v>
          </cell>
          <cell r="F226">
            <v>25769219</v>
          </cell>
          <cell r="G226">
            <v>6442305</v>
          </cell>
        </row>
        <row r="227">
          <cell r="A227" t="str">
            <v>Impuestos sobre Ventas Condicionales de Muebles</v>
          </cell>
          <cell r="B227">
            <v>6150076</v>
          </cell>
          <cell r="C227">
            <v>0</v>
          </cell>
          <cell r="D227">
            <v>6150076</v>
          </cell>
          <cell r="E227">
            <v>0</v>
          </cell>
          <cell r="F227">
            <v>4920061</v>
          </cell>
          <cell r="G227">
            <v>1230015</v>
          </cell>
        </row>
        <row r="228">
          <cell r="A228" t="str">
            <v>Misceláneos Varias Leyes</v>
          </cell>
          <cell r="B228">
            <v>10191780</v>
          </cell>
          <cell r="C228">
            <v>0</v>
          </cell>
          <cell r="D228">
            <v>713424</v>
          </cell>
          <cell r="E228">
            <v>9478356</v>
          </cell>
          <cell r="F228">
            <v>10191780</v>
          </cell>
          <cell r="G228">
            <v>0</v>
          </cell>
        </row>
        <row r="229">
          <cell r="A229" t="str">
            <v/>
          </cell>
          <cell r="B229">
            <v>0</v>
          </cell>
          <cell r="C229">
            <v>0</v>
          </cell>
          <cell r="D229">
            <v>0</v>
          </cell>
          <cell r="E229">
            <v>0</v>
          </cell>
          <cell r="F229">
            <v>0</v>
          </cell>
          <cell r="G229">
            <v>0</v>
          </cell>
        </row>
        <row r="230">
          <cell r="A230" t="str">
            <v/>
          </cell>
          <cell r="B230">
            <v>0</v>
          </cell>
          <cell r="C230">
            <v>0</v>
          </cell>
          <cell r="D230">
            <v>0</v>
          </cell>
          <cell r="E230">
            <v>0</v>
          </cell>
          <cell r="F230">
            <v>0</v>
          </cell>
          <cell r="G230">
            <v>0</v>
          </cell>
        </row>
        <row r="231">
          <cell r="A231" t="str">
            <v>Tasas</v>
          </cell>
          <cell r="B231">
            <v>70358267</v>
          </cell>
          <cell r="C231">
            <v>1359337</v>
          </cell>
          <cell r="D231">
            <v>53020950</v>
          </cell>
          <cell r="E231">
            <v>15977980</v>
          </cell>
          <cell r="F231">
            <v>45629398</v>
          </cell>
          <cell r="G231">
            <v>24728869</v>
          </cell>
        </row>
        <row r="232">
          <cell r="A232" t="str">
            <v/>
          </cell>
          <cell r="B232">
            <v>0</v>
          </cell>
          <cell r="C232">
            <v>0</v>
          </cell>
          <cell r="D232">
            <v>0</v>
          </cell>
          <cell r="E232">
            <v>0</v>
          </cell>
          <cell r="F232">
            <v>0</v>
          </cell>
          <cell r="G232">
            <v>0</v>
          </cell>
        </row>
        <row r="233">
          <cell r="A233" t="str">
            <v>Tasas de Comunicaciones</v>
          </cell>
          <cell r="B233">
            <v>4310186</v>
          </cell>
          <cell r="C233">
            <v>0</v>
          </cell>
          <cell r="D233">
            <v>4310186</v>
          </cell>
          <cell r="E233">
            <v>0</v>
          </cell>
          <cell r="F233">
            <v>218768</v>
          </cell>
          <cell r="G233">
            <v>4091418</v>
          </cell>
        </row>
        <row r="234">
          <cell r="A234" t="str">
            <v>Sellos de Correos</v>
          </cell>
          <cell r="B234">
            <v>2022766</v>
          </cell>
          <cell r="C234">
            <v>0</v>
          </cell>
          <cell r="D234">
            <v>2022766</v>
          </cell>
          <cell r="E234">
            <v>0</v>
          </cell>
          <cell r="F234">
            <v>0</v>
          </cell>
          <cell r="G234">
            <v>2022766</v>
          </cell>
        </row>
        <row r="235">
          <cell r="A235" t="str">
            <v>Entrega y Almacenaje de Encomiendas Postales</v>
          </cell>
          <cell r="B235">
            <v>46951</v>
          </cell>
          <cell r="C235">
            <v>0</v>
          </cell>
          <cell r="D235">
            <v>46951</v>
          </cell>
          <cell r="E235">
            <v>0</v>
          </cell>
          <cell r="F235">
            <v>0</v>
          </cell>
          <cell r="G235">
            <v>46951</v>
          </cell>
        </row>
        <row r="236">
          <cell r="A236" t="str">
            <v>Sellos Postales Aéreos al Exterior</v>
          </cell>
          <cell r="B236">
            <v>1728280</v>
          </cell>
          <cell r="C236">
            <v>0</v>
          </cell>
          <cell r="D236">
            <v>1728280</v>
          </cell>
          <cell r="E236">
            <v>0</v>
          </cell>
          <cell r="F236">
            <v>0</v>
          </cell>
          <cell r="G236">
            <v>1728280</v>
          </cell>
        </row>
        <row r="237">
          <cell r="A237" t="str">
            <v>Intercambio de Bultos Postales</v>
          </cell>
          <cell r="B237">
            <v>25630</v>
          </cell>
          <cell r="C237">
            <v>0</v>
          </cell>
          <cell r="D237">
            <v>25630</v>
          </cell>
          <cell r="E237">
            <v>0</v>
          </cell>
          <cell r="F237">
            <v>0</v>
          </cell>
          <cell r="G237">
            <v>25630</v>
          </cell>
        </row>
        <row r="238">
          <cell r="A238" t="str">
            <v>Apartado de Correos</v>
          </cell>
          <cell r="B238">
            <v>39387</v>
          </cell>
          <cell r="C238">
            <v>0</v>
          </cell>
          <cell r="D238">
            <v>39387</v>
          </cell>
          <cell r="E238">
            <v>0</v>
          </cell>
          <cell r="F238">
            <v>0</v>
          </cell>
          <cell r="G238">
            <v>39387</v>
          </cell>
        </row>
        <row r="239">
          <cell r="A239" t="str">
            <v>Primas sobre Valores Declarados</v>
          </cell>
          <cell r="B239">
            <v>228404</v>
          </cell>
          <cell r="C239">
            <v>0</v>
          </cell>
          <cell r="D239">
            <v>228404</v>
          </cell>
          <cell r="E239">
            <v>0</v>
          </cell>
          <cell r="F239">
            <v>0</v>
          </cell>
          <cell r="G239">
            <v>228404</v>
          </cell>
        </row>
        <row r="240">
          <cell r="A240" t="str">
            <v>Transmisión de Mensajes Telefónicos, Telegráficos y RadioTelegráficos</v>
          </cell>
          <cell r="B240">
            <v>217494</v>
          </cell>
          <cell r="C240">
            <v>0</v>
          </cell>
          <cell r="D240">
            <v>217494</v>
          </cell>
          <cell r="E240">
            <v>0</v>
          </cell>
          <cell r="F240">
            <v>217494</v>
          </cell>
          <cell r="G240">
            <v>0</v>
          </cell>
        </row>
        <row r="241">
          <cell r="A241" t="str">
            <v>Transmisión de Mensajes Telefónicos, Telegráficos y RadioTelegráficos (Departamentos del Gobierno)</v>
          </cell>
          <cell r="B241">
            <v>1274</v>
          </cell>
          <cell r="C241">
            <v>0</v>
          </cell>
          <cell r="D241">
            <v>1274</v>
          </cell>
          <cell r="E241">
            <v>0</v>
          </cell>
          <cell r="F241">
            <v>1274</v>
          </cell>
          <cell r="G241">
            <v>0</v>
          </cell>
        </row>
        <row r="242">
          <cell r="A242" t="str">
            <v/>
          </cell>
          <cell r="B242">
            <v>0</v>
          </cell>
          <cell r="C242">
            <v>0</v>
          </cell>
          <cell r="D242">
            <v>0</v>
          </cell>
          <cell r="E242">
            <v>0</v>
          </cell>
          <cell r="F242">
            <v>0</v>
          </cell>
          <cell r="G242">
            <v>0</v>
          </cell>
        </row>
        <row r="243">
          <cell r="A243" t="str">
            <v>Tasas Portuarías</v>
          </cell>
          <cell r="B243">
            <v>1359337</v>
          </cell>
          <cell r="C243">
            <v>1359337</v>
          </cell>
          <cell r="D243">
            <v>0</v>
          </cell>
          <cell r="E243">
            <v>0</v>
          </cell>
          <cell r="F243">
            <v>1359337</v>
          </cell>
          <cell r="G243">
            <v>0</v>
          </cell>
        </row>
        <row r="244">
          <cell r="A244" t="str">
            <v>Derechos de Puertos-Importación</v>
          </cell>
          <cell r="B244">
            <v>289523</v>
          </cell>
          <cell r="C244">
            <v>289523</v>
          </cell>
          <cell r="D244">
            <v>0</v>
          </cell>
          <cell r="E244">
            <v>0</v>
          </cell>
          <cell r="F244">
            <v>289523</v>
          </cell>
          <cell r="G244">
            <v>0</v>
          </cell>
        </row>
        <row r="245">
          <cell r="A245" t="str">
            <v>Derechos de Puertos-Exportación</v>
          </cell>
          <cell r="B245">
            <v>76520</v>
          </cell>
          <cell r="C245">
            <v>76520</v>
          </cell>
          <cell r="D245">
            <v>0</v>
          </cell>
          <cell r="E245">
            <v>0</v>
          </cell>
          <cell r="F245">
            <v>76520</v>
          </cell>
          <cell r="G245">
            <v>0</v>
          </cell>
        </row>
        <row r="246">
          <cell r="A246" t="str">
            <v>Arrimo y Manejo de Carga</v>
          </cell>
          <cell r="B246">
            <v>8642</v>
          </cell>
          <cell r="C246">
            <v>8642</v>
          </cell>
          <cell r="D246">
            <v>0</v>
          </cell>
          <cell r="E246">
            <v>0</v>
          </cell>
          <cell r="F246">
            <v>8642</v>
          </cell>
          <cell r="G246">
            <v>0</v>
          </cell>
        </row>
        <row r="247">
          <cell r="A247" t="str">
            <v>Carga, Servicio de Muelle y Almacenamiento</v>
          </cell>
          <cell r="B247">
            <v>984652</v>
          </cell>
          <cell r="C247">
            <v>984652</v>
          </cell>
          <cell r="D247">
            <v>0</v>
          </cell>
          <cell r="E247">
            <v>0</v>
          </cell>
          <cell r="F247">
            <v>984652</v>
          </cell>
          <cell r="G247">
            <v>0</v>
          </cell>
        </row>
        <row r="248">
          <cell r="A248" t="str">
            <v/>
          </cell>
          <cell r="B248">
            <v>0</v>
          </cell>
          <cell r="C248">
            <v>0</v>
          </cell>
          <cell r="D248">
            <v>0</v>
          </cell>
          <cell r="E248">
            <v>0</v>
          </cell>
          <cell r="F248">
            <v>0</v>
          </cell>
          <cell r="G248">
            <v>0</v>
          </cell>
        </row>
        <row r="249">
          <cell r="A249" t="str">
            <v>Tasas de Marcas y Patentes</v>
          </cell>
          <cell r="B249">
            <v>266516</v>
          </cell>
          <cell r="C249">
            <v>0</v>
          </cell>
          <cell r="D249">
            <v>266516</v>
          </cell>
          <cell r="E249">
            <v>0</v>
          </cell>
          <cell r="F249">
            <v>213213</v>
          </cell>
          <cell r="G249">
            <v>53303</v>
          </cell>
        </row>
        <row r="250">
          <cell r="A250" t="str">
            <v>Marcas de Fábrica</v>
          </cell>
          <cell r="B250">
            <v>184332</v>
          </cell>
          <cell r="C250">
            <v>0</v>
          </cell>
          <cell r="D250">
            <v>184332</v>
          </cell>
          <cell r="E250">
            <v>0</v>
          </cell>
          <cell r="F250">
            <v>147466</v>
          </cell>
          <cell r="G250">
            <v>36866</v>
          </cell>
        </row>
        <row r="251">
          <cell r="A251" t="str">
            <v>Patentes de Invención</v>
          </cell>
          <cell r="B251">
            <v>5298</v>
          </cell>
          <cell r="C251">
            <v>0</v>
          </cell>
          <cell r="D251">
            <v>5298</v>
          </cell>
          <cell r="E251">
            <v>0</v>
          </cell>
          <cell r="F251">
            <v>4238</v>
          </cell>
          <cell r="G251">
            <v>1060</v>
          </cell>
        </row>
        <row r="252">
          <cell r="A252" t="str">
            <v>Registro de Patentizados</v>
          </cell>
          <cell r="B252">
            <v>76886</v>
          </cell>
          <cell r="C252">
            <v>0</v>
          </cell>
          <cell r="D252">
            <v>76886</v>
          </cell>
          <cell r="E252">
            <v>0</v>
          </cell>
          <cell r="F252">
            <v>61509</v>
          </cell>
          <cell r="G252">
            <v>15377</v>
          </cell>
        </row>
        <row r="253">
          <cell r="A253" t="str">
            <v/>
          </cell>
          <cell r="B253">
            <v>0</v>
          </cell>
          <cell r="C253">
            <v>0</v>
          </cell>
          <cell r="D253">
            <v>0</v>
          </cell>
          <cell r="E253">
            <v>0</v>
          </cell>
          <cell r="F253">
            <v>0</v>
          </cell>
          <cell r="G253">
            <v>0</v>
          </cell>
        </row>
        <row r="254">
          <cell r="A254" t="str">
            <v>Tasas Judiciales</v>
          </cell>
          <cell r="B254">
            <v>547506</v>
          </cell>
          <cell r="C254">
            <v>0</v>
          </cell>
          <cell r="D254">
            <v>547506</v>
          </cell>
          <cell r="E254">
            <v>0</v>
          </cell>
          <cell r="F254">
            <v>438005</v>
          </cell>
          <cell r="G254">
            <v>109501</v>
          </cell>
        </row>
        <row r="255">
          <cell r="A255" t="str">
            <v>Servicios Judiciales</v>
          </cell>
          <cell r="B255">
            <v>53381</v>
          </cell>
          <cell r="C255">
            <v>0</v>
          </cell>
          <cell r="D255">
            <v>53381</v>
          </cell>
          <cell r="E255">
            <v>0</v>
          </cell>
          <cell r="F255">
            <v>42705</v>
          </cell>
          <cell r="G255">
            <v>10676</v>
          </cell>
        </row>
        <row r="256">
          <cell r="A256" t="str">
            <v>Tasas Adicionales sobre Actos Expedidos por el Poder Judicial</v>
          </cell>
          <cell r="B256">
            <v>494125</v>
          </cell>
          <cell r="C256">
            <v>0</v>
          </cell>
          <cell r="D256">
            <v>494125</v>
          </cell>
          <cell r="E256">
            <v>0</v>
          </cell>
          <cell r="F256">
            <v>395300</v>
          </cell>
          <cell r="G256">
            <v>98825</v>
          </cell>
        </row>
        <row r="257">
          <cell r="A257" t="str">
            <v>Tasa judicial sobre copias certificadas de sentencia L-3391</v>
          </cell>
          <cell r="B257">
            <v>0</v>
          </cell>
          <cell r="C257">
            <v>0</v>
          </cell>
          <cell r="D257">
            <v>0</v>
          </cell>
          <cell r="E257">
            <v>0</v>
          </cell>
          <cell r="F257">
            <v>0</v>
          </cell>
          <cell r="G257">
            <v>0</v>
          </cell>
        </row>
        <row r="258">
          <cell r="A258" t="str">
            <v/>
          </cell>
          <cell r="B258">
            <v>0</v>
          </cell>
          <cell r="C258">
            <v>0</v>
          </cell>
          <cell r="D258">
            <v>0</v>
          </cell>
          <cell r="E258">
            <v>0</v>
          </cell>
          <cell r="F258">
            <v>0</v>
          </cell>
          <cell r="G258">
            <v>0</v>
          </cell>
        </row>
        <row r="259">
          <cell r="A259" t="str">
            <v>Licencias y Permisos Varios</v>
          </cell>
          <cell r="B259">
            <v>18144433</v>
          </cell>
          <cell r="C259">
            <v>0</v>
          </cell>
          <cell r="D259">
            <v>2166453</v>
          </cell>
          <cell r="E259">
            <v>15977980</v>
          </cell>
          <cell r="F259">
            <v>2873300</v>
          </cell>
          <cell r="G259">
            <v>15271133</v>
          </cell>
        </row>
        <row r="260">
          <cell r="A260" t="str">
            <v>Permisos para Ventas de Medicina</v>
          </cell>
          <cell r="B260">
            <v>141243</v>
          </cell>
          <cell r="C260">
            <v>0</v>
          </cell>
          <cell r="D260">
            <v>141243</v>
          </cell>
          <cell r="E260">
            <v>0</v>
          </cell>
          <cell r="F260">
            <v>112994</v>
          </cell>
          <cell r="G260">
            <v>28249</v>
          </cell>
        </row>
        <row r="261">
          <cell r="A261" t="str">
            <v>Permisos para Importar, Adquirir y Vender Materiales Explosivos</v>
          </cell>
          <cell r="B261">
            <v>11317</v>
          </cell>
          <cell r="C261">
            <v>0</v>
          </cell>
          <cell r="D261">
            <v>11317</v>
          </cell>
          <cell r="E261">
            <v>0</v>
          </cell>
          <cell r="F261">
            <v>11317</v>
          </cell>
          <cell r="G261">
            <v>0</v>
          </cell>
        </row>
        <row r="262">
          <cell r="A262" t="str">
            <v>Licencias para Portar Armas de Fuego</v>
          </cell>
          <cell r="B262">
            <v>8881827</v>
          </cell>
          <cell r="C262">
            <v>0</v>
          </cell>
          <cell r="D262">
            <v>1687547</v>
          </cell>
          <cell r="E262">
            <v>7194280</v>
          </cell>
          <cell r="F262">
            <v>2486912</v>
          </cell>
          <cell r="G262">
            <v>6394915</v>
          </cell>
        </row>
        <row r="263">
          <cell r="A263" t="str">
            <v>Tasa Adicional para Portar Armas de Fuego</v>
          </cell>
          <cell r="B263">
            <v>210520</v>
          </cell>
          <cell r="C263">
            <v>0</v>
          </cell>
          <cell r="D263">
            <v>210520</v>
          </cell>
          <cell r="E263">
            <v>0</v>
          </cell>
          <cell r="F263">
            <v>168416</v>
          </cell>
          <cell r="G263">
            <v>42104</v>
          </cell>
        </row>
        <row r="264">
          <cell r="A264" t="str">
            <v>Permisos para Instalación de Laboratorios Industriales y Farmaceúticos</v>
          </cell>
          <cell r="B264">
            <v>2000</v>
          </cell>
          <cell r="C264">
            <v>0</v>
          </cell>
          <cell r="D264">
            <v>2000</v>
          </cell>
          <cell r="E264">
            <v>0</v>
          </cell>
          <cell r="F264">
            <v>2000</v>
          </cell>
          <cell r="G264">
            <v>0</v>
          </cell>
        </row>
        <row r="265">
          <cell r="A265" t="str">
            <v>Permisos para Ventas Acumulativas</v>
          </cell>
          <cell r="B265">
            <v>3000</v>
          </cell>
          <cell r="C265">
            <v>0</v>
          </cell>
          <cell r="D265">
            <v>3000</v>
          </cell>
          <cell r="E265">
            <v>0</v>
          </cell>
          <cell r="F265">
            <v>3000</v>
          </cell>
          <cell r="G265">
            <v>0</v>
          </cell>
        </row>
        <row r="266">
          <cell r="A266" t="str">
            <v>Licencias para Manejar Vehículos de Motor</v>
          </cell>
          <cell r="B266">
            <v>110826</v>
          </cell>
          <cell r="C266">
            <v>0</v>
          </cell>
          <cell r="D266">
            <v>110826</v>
          </cell>
          <cell r="E266">
            <v>0</v>
          </cell>
          <cell r="F266">
            <v>88661</v>
          </cell>
          <cell r="G266">
            <v>22165</v>
          </cell>
        </row>
        <row r="267">
          <cell r="A267" t="str">
            <v>Certificado de Registro de Profesionales y Oficios Médicos</v>
          </cell>
          <cell r="B267">
            <v>0</v>
          </cell>
          <cell r="C267">
            <v>0</v>
          </cell>
          <cell r="D267">
            <v>0</v>
          </cell>
          <cell r="E267">
            <v>0</v>
          </cell>
          <cell r="F267">
            <v>0</v>
          </cell>
          <cell r="G267">
            <v>0</v>
          </cell>
        </row>
        <row r="268">
          <cell r="A268" t="str">
            <v xml:space="preserve">Derechos de Aterrizaje y Otros-Aviación Civil </v>
          </cell>
          <cell r="B268">
            <v>8783700</v>
          </cell>
          <cell r="C268">
            <v>0</v>
          </cell>
          <cell r="D268">
            <v>0</v>
          </cell>
          <cell r="E268">
            <v>8783700</v>
          </cell>
          <cell r="F268">
            <v>0</v>
          </cell>
          <cell r="G268">
            <v>8783700</v>
          </cell>
        </row>
        <row r="269">
          <cell r="A269" t="str">
            <v>Registro Fórmula de Alimentos para Animales</v>
          </cell>
          <cell r="B269">
            <v>0</v>
          </cell>
          <cell r="C269">
            <v>0</v>
          </cell>
          <cell r="D269">
            <v>0</v>
          </cell>
          <cell r="E269">
            <v>0</v>
          </cell>
          <cell r="F269">
            <v>0</v>
          </cell>
          <cell r="G269">
            <v>0</v>
          </cell>
        </row>
        <row r="270">
          <cell r="A270" t="str">
            <v/>
          </cell>
          <cell r="B270">
            <v>0</v>
          </cell>
          <cell r="C270">
            <v>0</v>
          </cell>
          <cell r="D270">
            <v>0</v>
          </cell>
          <cell r="E270">
            <v>0</v>
          </cell>
          <cell r="F270">
            <v>0</v>
          </cell>
          <cell r="G270">
            <v>0</v>
          </cell>
        </row>
        <row r="271">
          <cell r="A271" t="str">
            <v>Otras Tasas</v>
          </cell>
          <cell r="B271">
            <v>45730289</v>
          </cell>
          <cell r="C271">
            <v>0</v>
          </cell>
          <cell r="D271">
            <v>45730289</v>
          </cell>
          <cell r="E271">
            <v>0</v>
          </cell>
          <cell r="F271">
            <v>40526775</v>
          </cell>
          <cell r="G271">
            <v>5203514</v>
          </cell>
        </row>
        <row r="272">
          <cell r="A272" t="str">
            <v>Certificados de Inscripción para Venta de Drogas</v>
          </cell>
          <cell r="B272">
            <v>5590</v>
          </cell>
          <cell r="C272">
            <v>0</v>
          </cell>
          <cell r="D272">
            <v>5590</v>
          </cell>
          <cell r="E272">
            <v>0</v>
          </cell>
          <cell r="F272">
            <v>4472</v>
          </cell>
          <cell r="G272">
            <v>1118</v>
          </cell>
        </row>
        <row r="273">
          <cell r="A273" t="str">
            <v>Sellos para Certificados de Salud</v>
          </cell>
          <cell r="B273">
            <v>105170</v>
          </cell>
          <cell r="C273">
            <v>0</v>
          </cell>
          <cell r="D273">
            <v>105170</v>
          </cell>
          <cell r="E273">
            <v>0</v>
          </cell>
          <cell r="F273">
            <v>84136</v>
          </cell>
          <cell r="G273">
            <v>21034</v>
          </cell>
        </row>
        <row r="274">
          <cell r="A274" t="str">
            <v>Tasas sobre Inmigración</v>
          </cell>
          <cell r="B274">
            <v>3996674</v>
          </cell>
          <cell r="C274">
            <v>0</v>
          </cell>
          <cell r="D274">
            <v>3996674</v>
          </cell>
          <cell r="E274">
            <v>0</v>
          </cell>
          <cell r="F274">
            <v>3996674</v>
          </cell>
          <cell r="G274">
            <v>0</v>
          </cell>
        </row>
        <row r="275">
          <cell r="A275" t="str">
            <v>Recargo Tasas sobre Inmigración</v>
          </cell>
          <cell r="B275">
            <v>397809</v>
          </cell>
          <cell r="C275">
            <v>0</v>
          </cell>
          <cell r="D275">
            <v>397809</v>
          </cell>
          <cell r="E275">
            <v>0</v>
          </cell>
          <cell r="F275">
            <v>397809</v>
          </cell>
          <cell r="G275">
            <v>0</v>
          </cell>
        </row>
        <row r="276">
          <cell r="A276" t="str">
            <v>Tarjetas de Turismo (Visas)</v>
          </cell>
          <cell r="B276">
            <v>7091631</v>
          </cell>
          <cell r="C276">
            <v>0</v>
          </cell>
          <cell r="D276">
            <v>7091631</v>
          </cell>
          <cell r="E276">
            <v>0</v>
          </cell>
          <cell r="F276">
            <v>7091631</v>
          </cell>
          <cell r="G276">
            <v>0</v>
          </cell>
        </row>
        <row r="277">
          <cell r="A277" t="str">
            <v>Naturalización de Extranjeros</v>
          </cell>
          <cell r="B277">
            <v>43079</v>
          </cell>
          <cell r="C277">
            <v>0</v>
          </cell>
          <cell r="D277">
            <v>43079</v>
          </cell>
          <cell r="E277">
            <v>0</v>
          </cell>
          <cell r="F277">
            <v>34463</v>
          </cell>
          <cell r="G277">
            <v>8616</v>
          </cell>
        </row>
        <row r="278">
          <cell r="A278" t="str">
            <v>Cédula Personal de Identidad</v>
          </cell>
          <cell r="B278">
            <v>2623986</v>
          </cell>
          <cell r="C278">
            <v>0</v>
          </cell>
          <cell r="D278">
            <v>2623986</v>
          </cell>
          <cell r="E278">
            <v>0</v>
          </cell>
          <cell r="F278">
            <v>2623986</v>
          </cell>
          <cell r="G278">
            <v>0</v>
          </cell>
        </row>
        <row r="279">
          <cell r="A279" t="str">
            <v>Recargo Cédula Personal de Identidad</v>
          </cell>
          <cell r="B279">
            <v>743872</v>
          </cell>
          <cell r="C279">
            <v>0</v>
          </cell>
          <cell r="D279">
            <v>743872</v>
          </cell>
          <cell r="E279">
            <v>0</v>
          </cell>
          <cell r="F279">
            <v>743872</v>
          </cell>
          <cell r="G279">
            <v>0</v>
          </cell>
        </row>
        <row r="280">
          <cell r="A280" t="str">
            <v>Tasas para Expedición, Renovación de Pasaportes</v>
          </cell>
          <cell r="B280">
            <v>9138177</v>
          </cell>
          <cell r="C280">
            <v>0</v>
          </cell>
          <cell r="D280">
            <v>9138177</v>
          </cell>
          <cell r="E280">
            <v>0</v>
          </cell>
          <cell r="F280">
            <v>7310542</v>
          </cell>
          <cell r="G280">
            <v>1827635</v>
          </cell>
        </row>
        <row r="281">
          <cell r="A281" t="str">
            <v>Derechos Consulares</v>
          </cell>
          <cell r="B281">
            <v>474810</v>
          </cell>
          <cell r="C281">
            <v>0</v>
          </cell>
          <cell r="D281">
            <v>474810</v>
          </cell>
          <cell r="E281">
            <v>0</v>
          </cell>
          <cell r="F281">
            <v>474810</v>
          </cell>
          <cell r="G281">
            <v>0</v>
          </cell>
        </row>
        <row r="282">
          <cell r="A282" t="str">
            <v>Venta de Formularios y Facturas Consulares</v>
          </cell>
          <cell r="B282">
            <v>9739585</v>
          </cell>
          <cell r="C282">
            <v>0</v>
          </cell>
          <cell r="D282">
            <v>9739585</v>
          </cell>
          <cell r="E282">
            <v>0</v>
          </cell>
          <cell r="F282">
            <v>9739585</v>
          </cell>
          <cell r="G282">
            <v>0</v>
          </cell>
        </row>
        <row r="283">
          <cell r="A283" t="str">
            <v>Venta de Sellos para Documentos Consulares</v>
          </cell>
          <cell r="B283">
            <v>269268</v>
          </cell>
          <cell r="C283">
            <v>0</v>
          </cell>
          <cell r="D283">
            <v>269268</v>
          </cell>
          <cell r="E283">
            <v>0</v>
          </cell>
          <cell r="F283">
            <v>269268</v>
          </cell>
          <cell r="G283">
            <v>0</v>
          </cell>
        </row>
        <row r="284">
          <cell r="A284" t="str">
            <v>Tasas por Concepto de Mensuras Catastrales</v>
          </cell>
          <cell r="B284">
            <v>104169</v>
          </cell>
          <cell r="C284">
            <v>0</v>
          </cell>
          <cell r="D284">
            <v>104169</v>
          </cell>
          <cell r="E284">
            <v>0</v>
          </cell>
          <cell r="F284">
            <v>83335</v>
          </cell>
          <cell r="G284">
            <v>20834</v>
          </cell>
        </row>
        <row r="285">
          <cell r="A285" t="str">
            <v>Análisis de Productos Farmaceúticos y Alimenticios</v>
          </cell>
          <cell r="B285">
            <v>23159</v>
          </cell>
          <cell r="C285">
            <v>0</v>
          </cell>
          <cell r="D285">
            <v>23159</v>
          </cell>
          <cell r="E285">
            <v>0</v>
          </cell>
          <cell r="F285">
            <v>18527</v>
          </cell>
          <cell r="G285">
            <v>4632</v>
          </cell>
        </row>
        <row r="286">
          <cell r="A286" t="str">
            <v>Servicios de Laboratorios-Secretaría de Obras Públicas</v>
          </cell>
          <cell r="B286">
            <v>72434</v>
          </cell>
          <cell r="C286">
            <v>0</v>
          </cell>
          <cell r="D286">
            <v>72434</v>
          </cell>
          <cell r="E286">
            <v>0</v>
          </cell>
          <cell r="F286">
            <v>57947</v>
          </cell>
          <cell r="G286">
            <v>14487</v>
          </cell>
        </row>
        <row r="287">
          <cell r="A287" t="str">
            <v>Venta de Formularios (Incluye Certificados Médicos)</v>
          </cell>
          <cell r="B287">
            <v>9494648</v>
          </cell>
          <cell r="C287">
            <v>0</v>
          </cell>
          <cell r="D287">
            <v>9494648</v>
          </cell>
          <cell r="E287">
            <v>0</v>
          </cell>
          <cell r="F287">
            <v>7595718</v>
          </cell>
          <cell r="G287">
            <v>1898930</v>
          </cell>
        </row>
        <row r="288">
          <cell r="A288" t="str">
            <v>Venta de Sellos Pro-Parques</v>
          </cell>
          <cell r="B288">
            <v>1406228</v>
          </cell>
          <cell r="C288">
            <v>0</v>
          </cell>
          <cell r="D288">
            <v>1406228</v>
          </cell>
          <cell r="E288">
            <v>0</v>
          </cell>
          <cell r="F288">
            <v>0</v>
          </cell>
          <cell r="G288">
            <v>1406228</v>
          </cell>
        </row>
        <row r="289">
          <cell r="A289" t="str">
            <v/>
          </cell>
          <cell r="B289">
            <v>0</v>
          </cell>
          <cell r="C289">
            <v>0</v>
          </cell>
          <cell r="D289">
            <v>0</v>
          </cell>
          <cell r="E289">
            <v>0</v>
          </cell>
          <cell r="F289">
            <v>0</v>
          </cell>
          <cell r="G289">
            <v>0</v>
          </cell>
        </row>
        <row r="290">
          <cell r="A290" t="str">
            <v/>
          </cell>
          <cell r="B290">
            <v>0</v>
          </cell>
          <cell r="C290">
            <v>0</v>
          </cell>
          <cell r="D290">
            <v>0</v>
          </cell>
          <cell r="E290">
            <v>0</v>
          </cell>
          <cell r="F290">
            <v>0</v>
          </cell>
          <cell r="G290">
            <v>0</v>
          </cell>
        </row>
        <row r="291">
          <cell r="A291" t="str">
            <v>Ingresos No Tributarios</v>
          </cell>
          <cell r="B291">
            <v>310210179</v>
          </cell>
          <cell r="C291">
            <v>110808000</v>
          </cell>
          <cell r="D291">
            <v>21860361</v>
          </cell>
          <cell r="E291">
            <v>177541818</v>
          </cell>
          <cell r="F291">
            <v>300240940</v>
          </cell>
          <cell r="G291">
            <v>9969239</v>
          </cell>
        </row>
        <row r="292">
          <cell r="A292" t="str">
            <v/>
          </cell>
          <cell r="B292">
            <v>0</v>
          </cell>
          <cell r="C292">
            <v>0</v>
          </cell>
          <cell r="D292">
            <v>0</v>
          </cell>
          <cell r="E292">
            <v>0</v>
          </cell>
          <cell r="F292">
            <v>0</v>
          </cell>
          <cell r="G292">
            <v>0</v>
          </cell>
        </row>
        <row r="293">
          <cell r="A293" t="str">
            <v>Venta de Servicios del Estado</v>
          </cell>
          <cell r="B293">
            <v>1838866</v>
          </cell>
          <cell r="C293">
            <v>0</v>
          </cell>
          <cell r="D293">
            <v>940373</v>
          </cell>
          <cell r="E293">
            <v>898493</v>
          </cell>
          <cell r="F293">
            <v>1747840</v>
          </cell>
          <cell r="G293">
            <v>91026</v>
          </cell>
        </row>
        <row r="294">
          <cell r="A294" t="str">
            <v>Venta de Boletos Tren de Paseo de los Indios</v>
          </cell>
          <cell r="B294">
            <v>4808</v>
          </cell>
          <cell r="C294">
            <v>0</v>
          </cell>
          <cell r="D294">
            <v>4808</v>
          </cell>
          <cell r="E294">
            <v>0</v>
          </cell>
          <cell r="F294">
            <v>4808</v>
          </cell>
          <cell r="G294">
            <v>0</v>
          </cell>
        </row>
        <row r="295">
          <cell r="A295" t="str">
            <v>Ingresos por Contratos y Concesiones de Exploración de Yacimientos Mineros</v>
          </cell>
          <cell r="B295">
            <v>873849</v>
          </cell>
          <cell r="C295">
            <v>0</v>
          </cell>
          <cell r="D295">
            <v>0</v>
          </cell>
          <cell r="E295">
            <v>873849</v>
          </cell>
          <cell r="F295">
            <v>873849</v>
          </cell>
          <cell r="G295">
            <v>0</v>
          </cell>
        </row>
        <row r="296">
          <cell r="A296" t="str">
            <v>Comisiones por Garantía de Préstamo Concedidos a la Falconbridge Dominicana</v>
          </cell>
          <cell r="B296">
            <v>0</v>
          </cell>
          <cell r="C296">
            <v>0</v>
          </cell>
          <cell r="D296">
            <v>0</v>
          </cell>
          <cell r="E296">
            <v>0</v>
          </cell>
          <cell r="F296">
            <v>0</v>
          </cell>
          <cell r="G296">
            <v>0</v>
          </cell>
        </row>
        <row r="297">
          <cell r="A297" t="str">
            <v>Visitas al Museo de la Casa del Tostado y Alcazar de Colón</v>
          </cell>
          <cell r="B297">
            <v>0</v>
          </cell>
          <cell r="C297">
            <v>0</v>
          </cell>
          <cell r="D297">
            <v>0</v>
          </cell>
          <cell r="E297">
            <v>0</v>
          </cell>
          <cell r="F297">
            <v>0</v>
          </cell>
          <cell r="G297">
            <v>0</v>
          </cell>
        </row>
        <row r="298">
          <cell r="A298" t="str">
            <v>Ingresos por Servicios Privados en Hospitales del Estado</v>
          </cell>
          <cell r="B298">
            <v>0</v>
          </cell>
          <cell r="C298">
            <v>0</v>
          </cell>
          <cell r="D298">
            <v>0</v>
          </cell>
          <cell r="E298">
            <v>0</v>
          </cell>
          <cell r="F298">
            <v>0</v>
          </cell>
          <cell r="G298">
            <v>0</v>
          </cell>
        </row>
        <row r="299">
          <cell r="A299" t="str">
            <v>Ingresos por Permisos para Visitar Buques</v>
          </cell>
          <cell r="B299">
            <v>0</v>
          </cell>
          <cell r="C299">
            <v>0</v>
          </cell>
          <cell r="D299">
            <v>0</v>
          </cell>
          <cell r="E299">
            <v>0</v>
          </cell>
          <cell r="F299">
            <v>0</v>
          </cell>
          <cell r="G299">
            <v>0</v>
          </cell>
        </row>
        <row r="300">
          <cell r="A300" t="str">
            <v>Inserción en Gaceta Oficial de Documentos y Avisos</v>
          </cell>
          <cell r="B300">
            <v>35677</v>
          </cell>
          <cell r="C300">
            <v>0</v>
          </cell>
          <cell r="D300">
            <v>35677</v>
          </cell>
          <cell r="E300">
            <v>0</v>
          </cell>
          <cell r="F300">
            <v>28542</v>
          </cell>
          <cell r="G300">
            <v>7135</v>
          </cell>
        </row>
        <row r="301">
          <cell r="A301" t="str">
            <v>Arrendamiento de Bienes Inmuebles</v>
          </cell>
          <cell r="B301">
            <v>306128</v>
          </cell>
          <cell r="C301">
            <v>0</v>
          </cell>
          <cell r="D301">
            <v>306128</v>
          </cell>
          <cell r="E301">
            <v>0</v>
          </cell>
          <cell r="F301">
            <v>306128</v>
          </cell>
          <cell r="G301">
            <v>0</v>
          </cell>
        </row>
        <row r="302">
          <cell r="A302" t="str">
            <v>Ingresos por Arrendamiento de Propiedades Confiscadas</v>
          </cell>
          <cell r="B302">
            <v>0</v>
          </cell>
          <cell r="C302">
            <v>0</v>
          </cell>
          <cell r="D302">
            <v>0</v>
          </cell>
          <cell r="E302">
            <v>0</v>
          </cell>
          <cell r="F302">
            <v>0</v>
          </cell>
          <cell r="G302">
            <v>0</v>
          </cell>
        </row>
        <row r="303">
          <cell r="A303" t="str">
            <v>Venta de Servicios Técnicos</v>
          </cell>
          <cell r="B303">
            <v>0</v>
          </cell>
          <cell r="C303">
            <v>0</v>
          </cell>
          <cell r="D303">
            <v>0</v>
          </cell>
          <cell r="E303">
            <v>0</v>
          </cell>
          <cell r="F303">
            <v>0</v>
          </cell>
          <cell r="G303">
            <v>0</v>
          </cell>
        </row>
        <row r="304">
          <cell r="A304" t="str">
            <v>Inserción en Revista de Industria y Comercio</v>
          </cell>
          <cell r="B304">
            <v>86390</v>
          </cell>
          <cell r="C304">
            <v>0</v>
          </cell>
          <cell r="D304">
            <v>86390</v>
          </cell>
          <cell r="E304">
            <v>0</v>
          </cell>
          <cell r="F304">
            <v>69112</v>
          </cell>
          <cell r="G304">
            <v>17278</v>
          </cell>
        </row>
        <row r="305">
          <cell r="A305" t="str">
            <v>Contribución sobre Contrato Zona Franca la Romana</v>
          </cell>
          <cell r="B305">
            <v>24644</v>
          </cell>
          <cell r="C305">
            <v>0</v>
          </cell>
          <cell r="D305">
            <v>0</v>
          </cell>
          <cell r="E305">
            <v>24644</v>
          </cell>
          <cell r="F305">
            <v>24644</v>
          </cell>
          <cell r="G305">
            <v>0</v>
          </cell>
        </row>
        <row r="306">
          <cell r="A306" t="str">
            <v>50% Exportación Yacimientos Mineros</v>
          </cell>
          <cell r="B306">
            <v>333065</v>
          </cell>
          <cell r="C306">
            <v>0</v>
          </cell>
          <cell r="D306">
            <v>333065</v>
          </cell>
          <cell r="E306">
            <v>0</v>
          </cell>
          <cell r="F306">
            <v>266452</v>
          </cell>
          <cell r="G306">
            <v>66613</v>
          </cell>
        </row>
        <row r="307">
          <cell r="A307" t="str">
            <v>RD $0.25 Suministro Medicina en Hospitales del Estado</v>
          </cell>
          <cell r="B307">
            <v>0</v>
          </cell>
          <cell r="C307">
            <v>0</v>
          </cell>
          <cell r="D307">
            <v>0</v>
          </cell>
          <cell r="E307">
            <v>0</v>
          </cell>
          <cell r="F307">
            <v>0</v>
          </cell>
          <cell r="G307">
            <v>0</v>
          </cell>
        </row>
        <row r="308">
          <cell r="A308" t="str">
            <v>Venta de Boletos Funicular de Puerto Plata</v>
          </cell>
          <cell r="B308">
            <v>174305</v>
          </cell>
          <cell r="C308">
            <v>0</v>
          </cell>
          <cell r="D308">
            <v>174305</v>
          </cell>
          <cell r="E308">
            <v>0</v>
          </cell>
          <cell r="F308">
            <v>174305</v>
          </cell>
          <cell r="G308">
            <v>0</v>
          </cell>
        </row>
        <row r="309">
          <cell r="A309" t="str">
            <v>Venta de Servicios de la Secretaría de Agricultura</v>
          </cell>
          <cell r="B309">
            <v>0</v>
          </cell>
          <cell r="C309">
            <v>0</v>
          </cell>
          <cell r="D309">
            <v>0</v>
          </cell>
          <cell r="E309">
            <v>0</v>
          </cell>
          <cell r="F309">
            <v>0</v>
          </cell>
          <cell r="G309">
            <v>0</v>
          </cell>
        </row>
        <row r="310">
          <cell r="A310" t="str">
            <v>Venta de Boletos Minitrenes la Caleta</v>
          </cell>
          <cell r="B310">
            <v>0</v>
          </cell>
          <cell r="C310">
            <v>0</v>
          </cell>
          <cell r="D310">
            <v>0</v>
          </cell>
          <cell r="E310">
            <v>0</v>
          </cell>
          <cell r="F310">
            <v>0</v>
          </cell>
          <cell r="G310">
            <v>0</v>
          </cell>
        </row>
        <row r="311">
          <cell r="A311" t="str">
            <v>Venta de Pasajes Minibuses Transporte Colectivo</v>
          </cell>
          <cell r="B311">
            <v>0</v>
          </cell>
          <cell r="C311">
            <v>0</v>
          </cell>
          <cell r="D311">
            <v>0</v>
          </cell>
          <cell r="E311">
            <v>0</v>
          </cell>
          <cell r="F311">
            <v>0</v>
          </cell>
          <cell r="G311">
            <v>0</v>
          </cell>
        </row>
        <row r="312">
          <cell r="A312" t="str">
            <v>Alquiler Parqueo la Atarazana</v>
          </cell>
          <cell r="B312">
            <v>0</v>
          </cell>
          <cell r="C312">
            <v>0</v>
          </cell>
          <cell r="D312">
            <v>0</v>
          </cell>
          <cell r="E312">
            <v>0</v>
          </cell>
          <cell r="F312">
            <v>0</v>
          </cell>
          <cell r="G312">
            <v>0</v>
          </cell>
        </row>
        <row r="313">
          <cell r="A313" t="str">
            <v>Consejo Nacional de Educación Superior-CETEC</v>
          </cell>
          <cell r="B313">
            <v>0</v>
          </cell>
          <cell r="C313">
            <v>0</v>
          </cell>
          <cell r="D313">
            <v>0</v>
          </cell>
          <cell r="E313">
            <v>0</v>
          </cell>
          <cell r="F313">
            <v>0</v>
          </cell>
          <cell r="G313">
            <v>0</v>
          </cell>
        </row>
        <row r="314">
          <cell r="A314" t="str">
            <v>Remolque Buques en Distancias Comandancia</v>
          </cell>
          <cell r="B314">
            <v>0</v>
          </cell>
          <cell r="C314">
            <v>0</v>
          </cell>
          <cell r="D314">
            <v>0</v>
          </cell>
          <cell r="E314">
            <v>0</v>
          </cell>
          <cell r="F314">
            <v>0</v>
          </cell>
          <cell r="G314">
            <v>0</v>
          </cell>
        </row>
        <row r="315">
          <cell r="A315" t="str">
            <v>Expedición Carnet Agente Marino</v>
          </cell>
          <cell r="B315">
            <v>0</v>
          </cell>
          <cell r="C315">
            <v>0</v>
          </cell>
          <cell r="D315">
            <v>0</v>
          </cell>
          <cell r="E315">
            <v>0</v>
          </cell>
          <cell r="F315">
            <v>0</v>
          </cell>
          <cell r="G315">
            <v>0</v>
          </cell>
        </row>
        <row r="316">
          <cell r="A316" t="str">
            <v xml:space="preserve">Venta Servicios Aéreos Fuerzas Armadas </v>
          </cell>
          <cell r="B316">
            <v>0</v>
          </cell>
          <cell r="C316">
            <v>0</v>
          </cell>
          <cell r="D316">
            <v>0</v>
          </cell>
          <cell r="E316">
            <v>0</v>
          </cell>
          <cell r="F316">
            <v>0</v>
          </cell>
          <cell r="G316">
            <v>0</v>
          </cell>
        </row>
        <row r="317">
          <cell r="A317" t="str">
            <v xml:space="preserve">Confección de carnet extranjero residentes en el pais </v>
          </cell>
          <cell r="B317">
            <v>0</v>
          </cell>
          <cell r="C317">
            <v>0</v>
          </cell>
          <cell r="D317">
            <v>0</v>
          </cell>
          <cell r="E317">
            <v>0</v>
          </cell>
          <cell r="F317">
            <v>0</v>
          </cell>
          <cell r="G317">
            <v>0</v>
          </cell>
        </row>
        <row r="318">
          <cell r="A318" t="str">
            <v>Rentas servicios diversos decr. L1/91</v>
          </cell>
          <cell r="B318">
            <v>0</v>
          </cell>
          <cell r="C318">
            <v>0</v>
          </cell>
          <cell r="D318">
            <v>0</v>
          </cell>
          <cell r="E318">
            <v>0</v>
          </cell>
          <cell r="F318">
            <v>0</v>
          </cell>
          <cell r="G318">
            <v>0</v>
          </cell>
        </row>
        <row r="319">
          <cell r="A319" t="str">
            <v/>
          </cell>
          <cell r="B319">
            <v>0</v>
          </cell>
          <cell r="C319">
            <v>0</v>
          </cell>
          <cell r="D319">
            <v>0</v>
          </cell>
          <cell r="E319">
            <v>0</v>
          </cell>
          <cell r="F319">
            <v>0</v>
          </cell>
          <cell r="G319">
            <v>0</v>
          </cell>
        </row>
        <row r="320">
          <cell r="A320" t="str">
            <v>Venta de Mercancías del Estado</v>
          </cell>
          <cell r="B320">
            <v>37045442</v>
          </cell>
          <cell r="C320">
            <v>0</v>
          </cell>
          <cell r="D320">
            <v>777983</v>
          </cell>
          <cell r="E320">
            <v>36267459</v>
          </cell>
          <cell r="F320">
            <v>28339052</v>
          </cell>
          <cell r="G320">
            <v>8706390</v>
          </cell>
        </row>
        <row r="321">
          <cell r="A321" t="str">
            <v>Venta de la Gaceta Oficial</v>
          </cell>
          <cell r="B321">
            <v>18833</v>
          </cell>
          <cell r="C321">
            <v>0</v>
          </cell>
          <cell r="D321">
            <v>18833</v>
          </cell>
          <cell r="E321">
            <v>0</v>
          </cell>
          <cell r="F321">
            <v>15066</v>
          </cell>
          <cell r="G321">
            <v>3767</v>
          </cell>
        </row>
        <row r="322">
          <cell r="A322" t="str">
            <v>Venta de las Publicaciones Oficiales</v>
          </cell>
          <cell r="B322">
            <v>18320</v>
          </cell>
          <cell r="C322">
            <v>0</v>
          </cell>
          <cell r="D322">
            <v>18320</v>
          </cell>
          <cell r="E322">
            <v>0</v>
          </cell>
          <cell r="F322">
            <v>14656</v>
          </cell>
          <cell r="G322">
            <v>3664</v>
          </cell>
        </row>
        <row r="323">
          <cell r="A323" t="str">
            <v>Ventas en la Moneda (Pública Subasta)</v>
          </cell>
          <cell r="B323">
            <v>637665</v>
          </cell>
          <cell r="C323">
            <v>0</v>
          </cell>
          <cell r="D323">
            <v>637665</v>
          </cell>
          <cell r="E323">
            <v>0</v>
          </cell>
          <cell r="F323">
            <v>510132</v>
          </cell>
          <cell r="G323">
            <v>127533</v>
          </cell>
        </row>
        <row r="324">
          <cell r="A324" t="str">
            <v>Venta de Productos Finca Ansonia-Azua</v>
          </cell>
          <cell r="B324">
            <v>0</v>
          </cell>
          <cell r="C324">
            <v>0</v>
          </cell>
          <cell r="D324">
            <v>0</v>
          </cell>
          <cell r="E324">
            <v>0</v>
          </cell>
          <cell r="F324">
            <v>0</v>
          </cell>
          <cell r="G324">
            <v>0</v>
          </cell>
        </row>
        <row r="325">
          <cell r="A325" t="str">
            <v>Venta de Productos Finca Vicente Noble</v>
          </cell>
          <cell r="B325">
            <v>0</v>
          </cell>
          <cell r="C325">
            <v>0</v>
          </cell>
          <cell r="D325">
            <v>0</v>
          </cell>
          <cell r="E325">
            <v>0</v>
          </cell>
          <cell r="F325">
            <v>0</v>
          </cell>
          <cell r="G325">
            <v>0</v>
          </cell>
        </row>
        <row r="326">
          <cell r="A326" t="str">
            <v>Venta de Productos Proyecto Manzanillo</v>
          </cell>
          <cell r="B326">
            <v>2466706</v>
          </cell>
          <cell r="C326">
            <v>0</v>
          </cell>
          <cell r="D326">
            <v>0</v>
          </cell>
          <cell r="E326">
            <v>2466706</v>
          </cell>
          <cell r="F326">
            <v>2466706</v>
          </cell>
          <cell r="G326">
            <v>0</v>
          </cell>
        </row>
        <row r="327">
          <cell r="A327" t="str">
            <v>Venta de Tomates Proyecto Manzanillo</v>
          </cell>
          <cell r="B327">
            <v>0</v>
          </cell>
          <cell r="C327">
            <v>0</v>
          </cell>
          <cell r="D327">
            <v>0</v>
          </cell>
          <cell r="E327">
            <v>0</v>
          </cell>
          <cell r="F327">
            <v>0</v>
          </cell>
          <cell r="G327">
            <v>0</v>
          </cell>
        </row>
        <row r="328">
          <cell r="A328" t="str">
            <v>Venta de Semillas y Servicios Técnicos de la Secretaría de Agricultura</v>
          </cell>
          <cell r="B328">
            <v>0</v>
          </cell>
          <cell r="C328">
            <v>0</v>
          </cell>
          <cell r="D328">
            <v>0</v>
          </cell>
          <cell r="E328">
            <v>0</v>
          </cell>
          <cell r="F328">
            <v>0</v>
          </cell>
          <cell r="G328">
            <v>0</v>
          </cell>
        </row>
        <row r="329">
          <cell r="A329" t="str">
            <v>Venta de Chatarra</v>
          </cell>
          <cell r="B329">
            <v>4916756</v>
          </cell>
          <cell r="C329">
            <v>0</v>
          </cell>
          <cell r="D329">
            <v>0</v>
          </cell>
          <cell r="E329">
            <v>4916756</v>
          </cell>
          <cell r="F329">
            <v>4916756</v>
          </cell>
          <cell r="G329">
            <v>0</v>
          </cell>
        </row>
        <row r="330">
          <cell r="A330" t="str">
            <v>Venta de Productos Cosechados en Batey Ginebra-Puerto Plata</v>
          </cell>
          <cell r="B330">
            <v>0</v>
          </cell>
          <cell r="C330">
            <v>0</v>
          </cell>
          <cell r="D330">
            <v>0</v>
          </cell>
          <cell r="E330">
            <v>0</v>
          </cell>
          <cell r="F330">
            <v>0</v>
          </cell>
          <cell r="G330">
            <v>0</v>
          </cell>
        </row>
        <row r="331">
          <cell r="A331" t="str">
            <v>Venta de Productos Cosechados en Batey Banegas-la Canela</v>
          </cell>
          <cell r="B331">
            <v>0</v>
          </cell>
          <cell r="C331">
            <v>0</v>
          </cell>
          <cell r="D331">
            <v>0</v>
          </cell>
          <cell r="E331">
            <v>0</v>
          </cell>
          <cell r="F331">
            <v>0</v>
          </cell>
          <cell r="G331">
            <v>0</v>
          </cell>
        </row>
        <row r="332">
          <cell r="A332" t="str">
            <v>Venta de Propiedad Moniliar del Estado-Inservible-</v>
          </cell>
          <cell r="B332">
            <v>0</v>
          </cell>
          <cell r="C332">
            <v>0</v>
          </cell>
          <cell r="D332">
            <v>0</v>
          </cell>
          <cell r="E332">
            <v>0</v>
          </cell>
          <cell r="F332">
            <v>0</v>
          </cell>
          <cell r="G332">
            <v>0</v>
          </cell>
        </row>
        <row r="333">
          <cell r="A333" t="str">
            <v>Venta Algodón Oro y Sorgo</v>
          </cell>
          <cell r="B333">
            <v>0</v>
          </cell>
          <cell r="C333">
            <v>0</v>
          </cell>
          <cell r="D333">
            <v>0</v>
          </cell>
          <cell r="E333">
            <v>0</v>
          </cell>
          <cell r="F333">
            <v>0</v>
          </cell>
          <cell r="G333">
            <v>0</v>
          </cell>
        </row>
        <row r="334">
          <cell r="A334" t="str">
            <v>Venta de Madera por la Dirección General de Foresta</v>
          </cell>
          <cell r="B334">
            <v>0</v>
          </cell>
          <cell r="C334">
            <v>0</v>
          </cell>
          <cell r="D334">
            <v>0</v>
          </cell>
          <cell r="E334">
            <v>0</v>
          </cell>
          <cell r="F334">
            <v>0</v>
          </cell>
          <cell r="G334">
            <v>0</v>
          </cell>
        </row>
        <row r="335">
          <cell r="A335" t="str">
            <v>Venta de Sacos (Programa Rahabilitación Café)</v>
          </cell>
          <cell r="B335">
            <v>0</v>
          </cell>
          <cell r="C335">
            <v>0</v>
          </cell>
          <cell r="D335">
            <v>0</v>
          </cell>
          <cell r="E335">
            <v>0</v>
          </cell>
          <cell r="F335">
            <v>0</v>
          </cell>
          <cell r="G335">
            <v>0</v>
          </cell>
        </row>
        <row r="336">
          <cell r="A336" t="str">
            <v>Venta de Ejemplares de Planos de la Ciudad de Santo Domingo</v>
          </cell>
          <cell r="B336">
            <v>0</v>
          </cell>
          <cell r="C336">
            <v>0</v>
          </cell>
          <cell r="D336">
            <v>0</v>
          </cell>
          <cell r="E336">
            <v>0</v>
          </cell>
          <cell r="F336">
            <v>0</v>
          </cell>
          <cell r="G336">
            <v>0</v>
          </cell>
        </row>
        <row r="337">
          <cell r="A337" t="str">
            <v xml:space="preserve">Ventas Plásticos Protectores de Cédula </v>
          </cell>
          <cell r="B337">
            <v>103165</v>
          </cell>
          <cell r="C337">
            <v>0</v>
          </cell>
          <cell r="D337">
            <v>103165</v>
          </cell>
          <cell r="E337">
            <v>0</v>
          </cell>
          <cell r="F337">
            <v>103165</v>
          </cell>
          <cell r="G337">
            <v>0</v>
          </cell>
        </row>
        <row r="338">
          <cell r="A338" t="str">
            <v>Venta Medicamento de Promese</v>
          </cell>
          <cell r="B338">
            <v>8571426</v>
          </cell>
          <cell r="C338">
            <v>0</v>
          </cell>
          <cell r="D338">
            <v>0</v>
          </cell>
          <cell r="E338">
            <v>8571426</v>
          </cell>
          <cell r="F338">
            <v>0</v>
          </cell>
          <cell r="G338">
            <v>8571426</v>
          </cell>
        </row>
        <row r="339">
          <cell r="A339" t="str">
            <v>40% Producción de Cemento</v>
          </cell>
          <cell r="B339">
            <v>20312571</v>
          </cell>
          <cell r="C339">
            <v>0</v>
          </cell>
          <cell r="D339">
            <v>0</v>
          </cell>
          <cell r="E339">
            <v>20312571</v>
          </cell>
          <cell r="F339">
            <v>20312571</v>
          </cell>
          <cell r="G339">
            <v>0</v>
          </cell>
        </row>
        <row r="340">
          <cell r="A340" t="str">
            <v/>
          </cell>
          <cell r="B340">
            <v>0</v>
          </cell>
          <cell r="C340">
            <v>0</v>
          </cell>
          <cell r="D340">
            <v>0</v>
          </cell>
          <cell r="E340">
            <v>0</v>
          </cell>
          <cell r="F340">
            <v>0</v>
          </cell>
          <cell r="G340">
            <v>0</v>
          </cell>
        </row>
        <row r="341">
          <cell r="A341" t="str">
            <v>Transferencias Ordinarias</v>
          </cell>
          <cell r="B341">
            <v>251183866</v>
          </cell>
          <cell r="C341">
            <v>110808000</v>
          </cell>
          <cell r="D341">
            <v>0</v>
          </cell>
          <cell r="E341">
            <v>140375866</v>
          </cell>
          <cell r="F341">
            <v>250937384</v>
          </cell>
          <cell r="G341">
            <v>246482</v>
          </cell>
        </row>
        <row r="342">
          <cell r="A342" t="str">
            <v>Transferencias de la Lotería Nacional (Utilidades)</v>
          </cell>
          <cell r="B342">
            <v>126760000</v>
          </cell>
          <cell r="C342">
            <v>0</v>
          </cell>
          <cell r="D342">
            <v>0</v>
          </cell>
          <cell r="E342">
            <v>126760000</v>
          </cell>
          <cell r="F342">
            <v>126760000</v>
          </cell>
          <cell r="G342">
            <v>0</v>
          </cell>
        </row>
        <row r="343">
          <cell r="A343" t="str">
            <v>Transferencias de la Lotería Nacional (Construcción Casas por Sorteos)</v>
          </cell>
          <cell r="B343">
            <v>0</v>
          </cell>
          <cell r="C343">
            <v>0</v>
          </cell>
          <cell r="D343">
            <v>0</v>
          </cell>
          <cell r="E343">
            <v>0</v>
          </cell>
          <cell r="F343">
            <v>0</v>
          </cell>
          <cell r="G343">
            <v>0</v>
          </cell>
        </row>
        <row r="344">
          <cell r="A344" t="str">
            <v>Transferencias del CEA (60% de los Beneficios)</v>
          </cell>
          <cell r="B344">
            <v>0</v>
          </cell>
          <cell r="C344">
            <v>0</v>
          </cell>
          <cell r="D344">
            <v>0</v>
          </cell>
          <cell r="E344">
            <v>0</v>
          </cell>
          <cell r="F344">
            <v>0</v>
          </cell>
          <cell r="G344">
            <v>0</v>
          </cell>
        </row>
        <row r="345">
          <cell r="A345" t="str">
            <v/>
          </cell>
          <cell r="B345">
            <v>0</v>
          </cell>
          <cell r="C345">
            <v>0</v>
          </cell>
          <cell r="D345">
            <v>0</v>
          </cell>
          <cell r="E345">
            <v>0</v>
          </cell>
          <cell r="F345">
            <v>0</v>
          </cell>
          <cell r="G345">
            <v>0</v>
          </cell>
        </row>
        <row r="346">
          <cell r="A346" t="str">
            <v>Transferencias de la Rosario Dominicana, 50% de los Beneficios</v>
          </cell>
          <cell r="B346">
            <v>0</v>
          </cell>
          <cell r="C346">
            <v>0</v>
          </cell>
          <cell r="D346">
            <v>0</v>
          </cell>
          <cell r="E346">
            <v>0</v>
          </cell>
          <cell r="F346">
            <v>0</v>
          </cell>
          <cell r="G346">
            <v>0</v>
          </cell>
        </row>
        <row r="347">
          <cell r="A347" t="str">
            <v/>
          </cell>
          <cell r="B347">
            <v>0</v>
          </cell>
          <cell r="C347">
            <v>0</v>
          </cell>
          <cell r="D347">
            <v>0</v>
          </cell>
          <cell r="E347">
            <v>0</v>
          </cell>
          <cell r="F347">
            <v>0</v>
          </cell>
          <cell r="G347">
            <v>0</v>
          </cell>
        </row>
        <row r="348">
          <cell r="A348" t="str">
            <v>Transferencias de los Molinos Dominicanos</v>
          </cell>
          <cell r="B348">
            <v>0</v>
          </cell>
          <cell r="C348">
            <v>0</v>
          </cell>
          <cell r="D348">
            <v>0</v>
          </cell>
          <cell r="E348">
            <v>0</v>
          </cell>
          <cell r="F348">
            <v>0</v>
          </cell>
          <cell r="G348">
            <v>0</v>
          </cell>
        </row>
        <row r="349">
          <cell r="A349" t="str">
            <v>Transferencias del Banco de Reservas</v>
          </cell>
          <cell r="B349">
            <v>0</v>
          </cell>
          <cell r="C349">
            <v>0</v>
          </cell>
          <cell r="D349">
            <v>0</v>
          </cell>
          <cell r="E349">
            <v>0</v>
          </cell>
          <cell r="F349">
            <v>0</v>
          </cell>
          <cell r="G349">
            <v>0</v>
          </cell>
        </row>
        <row r="350">
          <cell r="A350" t="str">
            <v>Aportes de la Rosario Dominicana/Utilidades</v>
          </cell>
          <cell r="B350">
            <v>2871025</v>
          </cell>
          <cell r="C350">
            <v>0</v>
          </cell>
          <cell r="D350">
            <v>0</v>
          </cell>
          <cell r="E350">
            <v>2871025</v>
          </cell>
          <cell r="F350">
            <v>2871025</v>
          </cell>
          <cell r="G350">
            <v>0</v>
          </cell>
        </row>
        <row r="351">
          <cell r="A351" t="str">
            <v>Aporte del Banco de Reservas</v>
          </cell>
          <cell r="B351">
            <v>6296436</v>
          </cell>
          <cell r="C351">
            <v>0</v>
          </cell>
          <cell r="D351">
            <v>0</v>
          </cell>
          <cell r="E351">
            <v>6296436</v>
          </cell>
          <cell r="F351">
            <v>6296436</v>
          </cell>
          <cell r="G351">
            <v>0</v>
          </cell>
        </row>
        <row r="352">
          <cell r="A352" t="str">
            <v>Aporte de los Talleres Cima, C. por A. (Dividendos)</v>
          </cell>
          <cell r="B352">
            <v>0</v>
          </cell>
          <cell r="C352">
            <v>0</v>
          </cell>
          <cell r="D352">
            <v>0</v>
          </cell>
          <cell r="E352">
            <v>0</v>
          </cell>
          <cell r="F352">
            <v>0</v>
          </cell>
          <cell r="G352">
            <v>0</v>
          </cell>
        </row>
        <row r="353">
          <cell r="A353" t="str">
            <v>Contribución de la Rosario a la Provincia de Sánchez Ramírez</v>
          </cell>
          <cell r="B353">
            <v>246482</v>
          </cell>
          <cell r="C353">
            <v>0</v>
          </cell>
          <cell r="D353">
            <v>0</v>
          </cell>
          <cell r="E353">
            <v>246482</v>
          </cell>
          <cell r="F353">
            <v>0</v>
          </cell>
          <cell r="G353">
            <v>246482</v>
          </cell>
        </row>
        <row r="354">
          <cell r="A354" t="str">
            <v>Aporte de Fomento Industrial, Mercantil y Agrícola, C. por A. (Dividendos)</v>
          </cell>
          <cell r="B354">
            <v>2425</v>
          </cell>
          <cell r="C354">
            <v>0</v>
          </cell>
          <cell r="D354">
            <v>0</v>
          </cell>
          <cell r="E354">
            <v>2425</v>
          </cell>
          <cell r="F354">
            <v>2425</v>
          </cell>
          <cell r="G354">
            <v>0</v>
          </cell>
        </row>
        <row r="355">
          <cell r="A355" t="str">
            <v>Contribución Rosario Dominicana sobre Contrato del 15-2-79 Artículo 3ro</v>
          </cell>
          <cell r="B355">
            <v>197186</v>
          </cell>
          <cell r="C355">
            <v>0</v>
          </cell>
          <cell r="D355">
            <v>0</v>
          </cell>
          <cell r="E355">
            <v>197186</v>
          </cell>
          <cell r="F355">
            <v>197186</v>
          </cell>
          <cell r="G355">
            <v>0</v>
          </cell>
        </row>
        <row r="356">
          <cell r="A356" t="str">
            <v>Aportes de Frutas Dominicanas sobre Contrato del 5-7-79, Artículo 4to</v>
          </cell>
          <cell r="B356">
            <v>0</v>
          </cell>
          <cell r="C356">
            <v>0</v>
          </cell>
          <cell r="D356">
            <v>0</v>
          </cell>
          <cell r="E356">
            <v>0</v>
          </cell>
          <cell r="F356">
            <v>0</v>
          </cell>
          <cell r="G356">
            <v>0</v>
          </cell>
        </row>
        <row r="357">
          <cell r="A357" t="str">
            <v>Aportes de la Refinería Dominicana de Petróleo (Utilidades)</v>
          </cell>
          <cell r="B357">
            <v>0</v>
          </cell>
          <cell r="C357">
            <v>0</v>
          </cell>
          <cell r="D357">
            <v>0</v>
          </cell>
          <cell r="E357">
            <v>0</v>
          </cell>
          <cell r="F357">
            <v>0</v>
          </cell>
          <cell r="G357">
            <v>0</v>
          </cell>
        </row>
        <row r="358">
          <cell r="A358" t="str">
            <v>Aporte de la Alcoa Exploration Company, para la Provincia Pedernales</v>
          </cell>
          <cell r="B358">
            <v>1217861</v>
          </cell>
          <cell r="C358">
            <v>0</v>
          </cell>
          <cell r="D358">
            <v>0</v>
          </cell>
          <cell r="E358">
            <v>1217861</v>
          </cell>
          <cell r="F358">
            <v>1217861</v>
          </cell>
          <cell r="G358">
            <v>0</v>
          </cell>
        </row>
        <row r="359">
          <cell r="A359" t="str">
            <v>Aporte de Banco Nacional de la Vivienda (Dividendos)</v>
          </cell>
          <cell r="B359">
            <v>0</v>
          </cell>
          <cell r="C359">
            <v>0</v>
          </cell>
          <cell r="D359">
            <v>0</v>
          </cell>
          <cell r="E359">
            <v>0</v>
          </cell>
          <cell r="F359">
            <v>0</v>
          </cell>
          <cell r="G359">
            <v>0</v>
          </cell>
        </row>
        <row r="360">
          <cell r="A360" t="str">
            <v>Aporte de las Salas de Juego de Bingo</v>
          </cell>
          <cell r="B360">
            <v>1774451</v>
          </cell>
          <cell r="C360">
            <v>0</v>
          </cell>
          <cell r="D360">
            <v>0</v>
          </cell>
          <cell r="E360">
            <v>1774451</v>
          </cell>
          <cell r="F360">
            <v>1774451</v>
          </cell>
          <cell r="G360">
            <v>0</v>
          </cell>
        </row>
        <row r="361">
          <cell r="A361" t="str">
            <v>Contribución de Ideal Dominicana S.A</v>
          </cell>
          <cell r="B361">
            <v>0</v>
          </cell>
          <cell r="C361">
            <v>0</v>
          </cell>
          <cell r="D361">
            <v>0</v>
          </cell>
          <cell r="E361">
            <v>0</v>
          </cell>
          <cell r="F361">
            <v>0</v>
          </cell>
          <cell r="G361">
            <v>0</v>
          </cell>
        </row>
        <row r="362">
          <cell r="A362" t="str">
            <v>Aporte de Hipódromo de Caballitos</v>
          </cell>
          <cell r="B362">
            <v>10000</v>
          </cell>
          <cell r="C362">
            <v>0</v>
          </cell>
          <cell r="D362">
            <v>0</v>
          </cell>
          <cell r="E362">
            <v>10000</v>
          </cell>
          <cell r="F362">
            <v>10000</v>
          </cell>
          <cell r="G362">
            <v>0</v>
          </cell>
        </row>
        <row r="363">
          <cell r="A363" t="str">
            <v>Contribución Zonas Francas Industriales</v>
          </cell>
          <cell r="B363">
            <v>1000000</v>
          </cell>
          <cell r="C363">
            <v>0</v>
          </cell>
          <cell r="D363">
            <v>0</v>
          </cell>
          <cell r="E363">
            <v>1000000</v>
          </cell>
          <cell r="F363">
            <v>1000000</v>
          </cell>
          <cell r="G363">
            <v>0</v>
          </cell>
        </row>
        <row r="364">
          <cell r="A364" t="str">
            <v>Aporte de las Exportaciones de Azúcares y Minerales</v>
          </cell>
          <cell r="B364">
            <v>110808000</v>
          </cell>
          <cell r="C364">
            <v>110808000</v>
          </cell>
          <cell r="D364">
            <v>0</v>
          </cell>
          <cell r="E364">
            <v>0</v>
          </cell>
          <cell r="F364">
            <v>110808000</v>
          </cell>
          <cell r="G364">
            <v>0</v>
          </cell>
        </row>
        <row r="365">
          <cell r="A365" t="str">
            <v>Aportes Falcombridge</v>
          </cell>
          <cell r="B365">
            <v>0</v>
          </cell>
          <cell r="C365">
            <v>0</v>
          </cell>
          <cell r="D365">
            <v>0</v>
          </cell>
          <cell r="E365">
            <v>0</v>
          </cell>
          <cell r="F365">
            <v>0</v>
          </cell>
          <cell r="G365">
            <v>0</v>
          </cell>
        </row>
        <row r="366">
          <cell r="A366" t="str">
            <v/>
          </cell>
          <cell r="B366">
            <v>0</v>
          </cell>
          <cell r="C366">
            <v>0</v>
          </cell>
          <cell r="D366">
            <v>0</v>
          </cell>
          <cell r="E366">
            <v>0</v>
          </cell>
          <cell r="F366">
            <v>0</v>
          </cell>
          <cell r="G366">
            <v>0</v>
          </cell>
        </row>
        <row r="367">
          <cell r="A367" t="str">
            <v>Otros Ingresos No Tributarios</v>
          </cell>
          <cell r="B367">
            <v>20142005</v>
          </cell>
          <cell r="C367">
            <v>0</v>
          </cell>
          <cell r="D367">
            <v>20142005</v>
          </cell>
          <cell r="E367">
            <v>0</v>
          </cell>
          <cell r="F367">
            <v>19216664</v>
          </cell>
          <cell r="G367">
            <v>925341</v>
          </cell>
        </row>
        <row r="368">
          <cell r="A368" t="str">
            <v/>
          </cell>
          <cell r="B368">
            <v>0</v>
          </cell>
          <cell r="C368">
            <v>0</v>
          </cell>
          <cell r="D368">
            <v>0</v>
          </cell>
          <cell r="E368">
            <v>0</v>
          </cell>
          <cell r="F368">
            <v>0</v>
          </cell>
          <cell r="G368">
            <v>0</v>
          </cell>
        </row>
        <row r="369">
          <cell r="A369" t="str">
            <v>Recargos de Impuestos, por Mora</v>
          </cell>
          <cell r="B369">
            <v>15176398</v>
          </cell>
          <cell r="C369">
            <v>0</v>
          </cell>
          <cell r="D369">
            <v>15176398</v>
          </cell>
          <cell r="E369">
            <v>0</v>
          </cell>
          <cell r="F369">
            <v>14927795</v>
          </cell>
          <cell r="G369">
            <v>248603</v>
          </cell>
        </row>
        <row r="370">
          <cell r="A370" t="str">
            <v>Recargo por Mora Impuesto sobre la Renta, Ley 5911/1972</v>
          </cell>
          <cell r="B370">
            <v>9785142</v>
          </cell>
          <cell r="C370">
            <v>0</v>
          </cell>
          <cell r="D370">
            <v>9785142</v>
          </cell>
          <cell r="E370">
            <v>0</v>
          </cell>
          <cell r="F370">
            <v>9785142</v>
          </cell>
          <cell r="G370">
            <v>0</v>
          </cell>
        </row>
        <row r="371">
          <cell r="A371" t="str">
            <v>Recargo por Mora Impuesto a la Renta Global Imponible, Ley 84/70</v>
          </cell>
          <cell r="B371">
            <v>1231367</v>
          </cell>
          <cell r="C371">
            <v>0</v>
          </cell>
          <cell r="D371">
            <v>1231367</v>
          </cell>
          <cell r="E371">
            <v>0</v>
          </cell>
          <cell r="F371">
            <v>1231367</v>
          </cell>
          <cell r="G371">
            <v>0</v>
          </cell>
        </row>
        <row r="372">
          <cell r="A372" t="str">
            <v>Recargo por Mora sobre el Impuesto a las Ganancias de Capital, Ley 291</v>
          </cell>
          <cell r="B372">
            <v>337674</v>
          </cell>
          <cell r="C372">
            <v>0</v>
          </cell>
          <cell r="D372">
            <v>337674</v>
          </cell>
          <cell r="E372">
            <v>0</v>
          </cell>
          <cell r="F372">
            <v>337674</v>
          </cell>
          <cell r="G372">
            <v>0</v>
          </cell>
        </row>
        <row r="373">
          <cell r="A373" t="str">
            <v>Recargo por Mora Inscripción en el Registro de Tierras</v>
          </cell>
          <cell r="B373">
            <v>213213</v>
          </cell>
          <cell r="C373">
            <v>0</v>
          </cell>
          <cell r="D373">
            <v>213213</v>
          </cell>
          <cell r="E373">
            <v>0</v>
          </cell>
          <cell r="F373">
            <v>170570</v>
          </cell>
          <cell r="G373">
            <v>42643</v>
          </cell>
        </row>
        <row r="374">
          <cell r="A374" t="str">
            <v>Recargo por Mora Impuesto sobre Operaciones Inmobiliarias</v>
          </cell>
          <cell r="B374">
            <v>1668</v>
          </cell>
          <cell r="C374">
            <v>0</v>
          </cell>
          <cell r="D374">
            <v>1668</v>
          </cell>
          <cell r="E374">
            <v>0</v>
          </cell>
          <cell r="F374">
            <v>1334</v>
          </cell>
          <cell r="G374">
            <v>334</v>
          </cell>
        </row>
        <row r="375">
          <cell r="A375" t="str">
            <v>Recargo por Mora sobre las Sucesiones y Donaciones</v>
          </cell>
          <cell r="B375">
            <v>166095</v>
          </cell>
          <cell r="C375">
            <v>0</v>
          </cell>
          <cell r="D375">
            <v>166095</v>
          </cell>
          <cell r="E375">
            <v>0</v>
          </cell>
          <cell r="F375">
            <v>166095</v>
          </cell>
          <cell r="G375">
            <v>0</v>
          </cell>
        </row>
        <row r="376">
          <cell r="A376" t="str">
            <v>Recargo por Mora a la Venta de Madera Beneficiada</v>
          </cell>
          <cell r="B376">
            <v>26393</v>
          </cell>
          <cell r="C376">
            <v>0</v>
          </cell>
          <cell r="D376">
            <v>26393</v>
          </cell>
          <cell r="E376">
            <v>0</v>
          </cell>
          <cell r="F376">
            <v>26393</v>
          </cell>
          <cell r="G376">
            <v>0</v>
          </cell>
        </row>
        <row r="377">
          <cell r="A377" t="str">
            <v>Recargo por Mora Impuesto a las Ventas Condicionales de Muebles</v>
          </cell>
          <cell r="B377">
            <v>50489</v>
          </cell>
          <cell r="C377">
            <v>0</v>
          </cell>
          <cell r="D377">
            <v>50489</v>
          </cell>
          <cell r="E377">
            <v>0</v>
          </cell>
          <cell r="F377">
            <v>40391</v>
          </cell>
          <cell r="G377">
            <v>10098</v>
          </cell>
        </row>
        <row r="378">
          <cell r="A378" t="str">
            <v>Recargo por Mora Impuesto sobre Pasajes al Exterior</v>
          </cell>
          <cell r="B378">
            <v>482463</v>
          </cell>
          <cell r="C378">
            <v>0</v>
          </cell>
          <cell r="D378">
            <v>482463</v>
          </cell>
          <cell r="E378">
            <v>0</v>
          </cell>
          <cell r="F378">
            <v>385970</v>
          </cell>
          <cell r="G378">
            <v>96493</v>
          </cell>
        </row>
        <row r="379">
          <cell r="A379" t="str">
            <v>Recargo por Mora Pago de Patentes Industriales y Comerciales</v>
          </cell>
          <cell r="B379">
            <v>495175</v>
          </cell>
          <cell r="C379">
            <v>0</v>
          </cell>
          <cell r="D379">
            <v>495175</v>
          </cell>
          <cell r="E379">
            <v>0</v>
          </cell>
          <cell r="F379">
            <v>396140</v>
          </cell>
          <cell r="G379">
            <v>99035</v>
          </cell>
        </row>
        <row r="380">
          <cell r="A380" t="str">
            <v>Recargo por Mora ITBIS Ley 74</v>
          </cell>
          <cell r="B380">
            <v>2103135</v>
          </cell>
          <cell r="C380">
            <v>0</v>
          </cell>
          <cell r="D380">
            <v>2103135</v>
          </cell>
          <cell r="E380">
            <v>0</v>
          </cell>
          <cell r="F380">
            <v>2103135</v>
          </cell>
          <cell r="G380">
            <v>0</v>
          </cell>
        </row>
        <row r="381">
          <cell r="A381" t="str">
            <v>Recargo por Mora Vivienda Suntuaria</v>
          </cell>
          <cell r="B381">
            <v>283584</v>
          </cell>
          <cell r="C381">
            <v>0</v>
          </cell>
          <cell r="D381">
            <v>283584</v>
          </cell>
          <cell r="E381">
            <v>0</v>
          </cell>
          <cell r="F381">
            <v>283584</v>
          </cell>
          <cell r="G381">
            <v>0</v>
          </cell>
        </row>
        <row r="382">
          <cell r="A382" t="str">
            <v>Recargo por Mora Vivienda Suntuaria 25%+5%</v>
          </cell>
          <cell r="B382">
            <v>0</v>
          </cell>
          <cell r="C382">
            <v>0</v>
          </cell>
          <cell r="D382">
            <v>0</v>
          </cell>
          <cell r="E382">
            <v>0</v>
          </cell>
          <cell r="F382">
            <v>0</v>
          </cell>
          <cell r="G382">
            <v>0</v>
          </cell>
        </row>
        <row r="383">
          <cell r="A383" t="str">
            <v>Recargo por Mora Imp. Habitación de Hoteles</v>
          </cell>
          <cell r="B383">
            <v>0</v>
          </cell>
          <cell r="C383">
            <v>0</v>
          </cell>
          <cell r="D383">
            <v>0</v>
          </cell>
          <cell r="E383">
            <v>0</v>
          </cell>
          <cell r="F383">
            <v>0</v>
          </cell>
          <cell r="G383">
            <v>0</v>
          </cell>
        </row>
        <row r="384">
          <cell r="A384" t="str">
            <v/>
          </cell>
          <cell r="B384">
            <v>0</v>
          </cell>
          <cell r="C384">
            <v>0</v>
          </cell>
          <cell r="D384">
            <v>0</v>
          </cell>
          <cell r="E384">
            <v>0</v>
          </cell>
          <cell r="F384">
            <v>0</v>
          </cell>
          <cell r="G384">
            <v>0</v>
          </cell>
        </row>
        <row r="385">
          <cell r="A385" t="str">
            <v>Multas por Infracciones</v>
          </cell>
          <cell r="B385">
            <v>4965607</v>
          </cell>
          <cell r="C385">
            <v>0</v>
          </cell>
          <cell r="D385">
            <v>4965607</v>
          </cell>
          <cell r="E385">
            <v>0</v>
          </cell>
          <cell r="F385">
            <v>4288869</v>
          </cell>
          <cell r="G385">
            <v>676738</v>
          </cell>
        </row>
        <row r="386">
          <cell r="A386" t="str">
            <v>Multas Tribunales</v>
          </cell>
          <cell r="B386">
            <v>109485</v>
          </cell>
          <cell r="C386">
            <v>0</v>
          </cell>
          <cell r="D386">
            <v>109485</v>
          </cell>
          <cell r="E386">
            <v>0</v>
          </cell>
          <cell r="F386">
            <v>87588</v>
          </cell>
          <cell r="G386">
            <v>21897</v>
          </cell>
        </row>
        <row r="387">
          <cell r="A387" t="str">
            <v>Multas Carreteras</v>
          </cell>
          <cell r="B387">
            <v>1006127</v>
          </cell>
          <cell r="C387">
            <v>0</v>
          </cell>
          <cell r="D387">
            <v>1006127</v>
          </cell>
          <cell r="E387">
            <v>0</v>
          </cell>
          <cell r="F387">
            <v>804902</v>
          </cell>
          <cell r="G387">
            <v>201225</v>
          </cell>
        </row>
        <row r="388">
          <cell r="A388" t="str">
            <v>Multas Patentes</v>
          </cell>
          <cell r="B388">
            <v>6414</v>
          </cell>
          <cell r="C388">
            <v>0</v>
          </cell>
          <cell r="D388">
            <v>6414</v>
          </cell>
          <cell r="E388">
            <v>0</v>
          </cell>
          <cell r="F388">
            <v>5131</v>
          </cell>
          <cell r="G388">
            <v>1283</v>
          </cell>
        </row>
        <row r="389">
          <cell r="A389" t="str">
            <v>Multas Salud Pública</v>
          </cell>
          <cell r="B389">
            <v>883</v>
          </cell>
          <cell r="C389">
            <v>0</v>
          </cell>
          <cell r="D389">
            <v>883</v>
          </cell>
          <cell r="E389">
            <v>0</v>
          </cell>
          <cell r="F389">
            <v>883</v>
          </cell>
          <cell r="G389">
            <v>0</v>
          </cell>
        </row>
        <row r="390">
          <cell r="A390" t="str">
            <v>Multas Seguro Social y Contrato de Trabajo</v>
          </cell>
          <cell r="B390">
            <v>5871</v>
          </cell>
          <cell r="C390">
            <v>0</v>
          </cell>
          <cell r="D390">
            <v>5871</v>
          </cell>
          <cell r="E390">
            <v>0</v>
          </cell>
          <cell r="F390">
            <v>5871</v>
          </cell>
          <cell r="G390">
            <v>0</v>
          </cell>
        </row>
        <row r="391">
          <cell r="A391" t="str">
            <v>Multas Ley Forestal</v>
          </cell>
          <cell r="B391">
            <v>184893</v>
          </cell>
          <cell r="C391">
            <v>0</v>
          </cell>
          <cell r="D391">
            <v>184893</v>
          </cell>
          <cell r="E391">
            <v>0</v>
          </cell>
          <cell r="F391">
            <v>147914</v>
          </cell>
          <cell r="G391">
            <v>36979</v>
          </cell>
        </row>
        <row r="392">
          <cell r="A392" t="str">
            <v>Multas Violación Ley Aviación Civil</v>
          </cell>
          <cell r="B392">
            <v>0</v>
          </cell>
          <cell r="C392">
            <v>0</v>
          </cell>
          <cell r="D392">
            <v>0</v>
          </cell>
          <cell r="E392">
            <v>0</v>
          </cell>
          <cell r="F392">
            <v>0</v>
          </cell>
          <cell r="G392">
            <v>0</v>
          </cell>
        </row>
        <row r="393">
          <cell r="A393" t="str">
            <v>Multas Diversas</v>
          </cell>
          <cell r="B393">
            <v>2076768</v>
          </cell>
          <cell r="C393">
            <v>0</v>
          </cell>
          <cell r="D393">
            <v>2076768</v>
          </cell>
          <cell r="E393">
            <v>0</v>
          </cell>
          <cell r="F393">
            <v>1661414</v>
          </cell>
          <cell r="G393">
            <v>415354</v>
          </cell>
        </row>
        <row r="394">
          <cell r="A394" t="str">
            <v>Multas Violación Ley sobre Drogas Narcóticas</v>
          </cell>
          <cell r="B394">
            <v>1316157</v>
          </cell>
          <cell r="C394">
            <v>0</v>
          </cell>
          <cell r="D394">
            <v>1316157</v>
          </cell>
          <cell r="E394">
            <v>0</v>
          </cell>
          <cell r="F394">
            <v>1316157</v>
          </cell>
          <cell r="G394">
            <v>0</v>
          </cell>
        </row>
        <row r="395">
          <cell r="A395" t="str">
            <v>Multas -ITBIS Ley 74</v>
          </cell>
          <cell r="B395">
            <v>259009</v>
          </cell>
          <cell r="C395">
            <v>0</v>
          </cell>
          <cell r="D395">
            <v>259009</v>
          </cell>
          <cell r="E395">
            <v>0</v>
          </cell>
          <cell r="F395">
            <v>259009</v>
          </cell>
          <cell r="G395">
            <v>0</v>
          </cell>
        </row>
        <row r="396">
          <cell r="A396" t="str">
            <v>10% Fondo Especial Ley 250</v>
          </cell>
          <cell r="B396">
            <v>0</v>
          </cell>
          <cell r="C396">
            <v>0</v>
          </cell>
          <cell r="D396">
            <v>0</v>
          </cell>
          <cell r="E396">
            <v>0</v>
          </cell>
          <cell r="F396">
            <v>0</v>
          </cell>
          <cell r="G396">
            <v>0</v>
          </cell>
        </row>
        <row r="397">
          <cell r="A397" t="str">
            <v xml:space="preserve">Multas Aplicadas a la Banco por Deficiencia Encaje Legal </v>
          </cell>
          <cell r="B397">
            <v>0</v>
          </cell>
          <cell r="C397">
            <v>0</v>
          </cell>
          <cell r="D397">
            <v>0</v>
          </cell>
          <cell r="E397">
            <v>0</v>
          </cell>
          <cell r="F397">
            <v>0</v>
          </cell>
          <cell r="G397">
            <v>0</v>
          </cell>
        </row>
        <row r="398">
          <cell r="A398" t="str">
            <v/>
          </cell>
          <cell r="B398">
            <v>0</v>
          </cell>
          <cell r="C398">
            <v>0</v>
          </cell>
          <cell r="D398">
            <v>0</v>
          </cell>
          <cell r="E398">
            <v>0</v>
          </cell>
          <cell r="F398">
            <v>0</v>
          </cell>
          <cell r="G398">
            <v>0</v>
          </cell>
        </row>
        <row r="399">
          <cell r="A399" t="str">
            <v/>
          </cell>
          <cell r="B399">
            <v>0</v>
          </cell>
          <cell r="C399">
            <v>0</v>
          </cell>
          <cell r="D399">
            <v>0</v>
          </cell>
          <cell r="E399">
            <v>0</v>
          </cell>
          <cell r="F399">
            <v>0</v>
          </cell>
          <cell r="G399">
            <v>0</v>
          </cell>
        </row>
        <row r="400">
          <cell r="A400" t="str">
            <v>Ingresos Extraordinarios</v>
          </cell>
          <cell r="B400">
            <v>1734584204</v>
          </cell>
          <cell r="C400">
            <v>0</v>
          </cell>
          <cell r="D400">
            <v>9230000</v>
          </cell>
          <cell r="E400">
            <v>1725354204</v>
          </cell>
          <cell r="F400">
            <v>43489969</v>
          </cell>
          <cell r="G400">
            <v>425965</v>
          </cell>
        </row>
        <row r="401">
          <cell r="A401" t="str">
            <v/>
          </cell>
          <cell r="B401">
            <v>0</v>
          </cell>
          <cell r="C401">
            <v>0</v>
          </cell>
          <cell r="D401">
            <v>0</v>
          </cell>
          <cell r="E401">
            <v>0</v>
          </cell>
          <cell r="F401">
            <v>0</v>
          </cell>
          <cell r="G401">
            <v>0</v>
          </cell>
        </row>
        <row r="402">
          <cell r="A402" t="str">
            <v>Recursos Internos</v>
          </cell>
          <cell r="B402">
            <v>43915934</v>
          </cell>
          <cell r="C402">
            <v>0</v>
          </cell>
          <cell r="D402">
            <v>9230000</v>
          </cell>
          <cell r="E402">
            <v>34685934</v>
          </cell>
          <cell r="F402">
            <v>43489969</v>
          </cell>
          <cell r="G402">
            <v>425965</v>
          </cell>
        </row>
        <row r="403">
          <cell r="A403">
            <v>0</v>
          </cell>
          <cell r="B403">
            <v>0</v>
          </cell>
          <cell r="C403">
            <v>0</v>
          </cell>
          <cell r="D403">
            <v>0</v>
          </cell>
          <cell r="E403">
            <v>0</v>
          </cell>
          <cell r="F403">
            <v>0</v>
          </cell>
          <cell r="G403">
            <v>0</v>
          </cell>
        </row>
        <row r="404">
          <cell r="A404" t="str">
            <v>Venta de Activos</v>
          </cell>
          <cell r="B404">
            <v>36816516</v>
          </cell>
          <cell r="C404">
            <v>0</v>
          </cell>
          <cell r="D404">
            <v>9230000</v>
          </cell>
          <cell r="E404">
            <v>27586516</v>
          </cell>
          <cell r="F404">
            <v>36816516</v>
          </cell>
          <cell r="G404">
            <v>0</v>
          </cell>
        </row>
        <row r="405">
          <cell r="A405" t="str">
            <v>Venta de Bienes Inmuebles y Terrenos del Dominio Privado del Estado</v>
          </cell>
          <cell r="B405">
            <v>35500000</v>
          </cell>
          <cell r="C405">
            <v>0</v>
          </cell>
          <cell r="D405">
            <v>9230000</v>
          </cell>
          <cell r="E405">
            <v>26270000</v>
          </cell>
          <cell r="F405">
            <v>35500000</v>
          </cell>
          <cell r="G405">
            <v>0</v>
          </cell>
        </row>
        <row r="406">
          <cell r="A406" t="str">
            <v>Venta de Propiedad Mobiliar del Estado</v>
          </cell>
          <cell r="B406">
            <v>1316516</v>
          </cell>
          <cell r="C406">
            <v>0</v>
          </cell>
          <cell r="D406">
            <v>0</v>
          </cell>
          <cell r="E406">
            <v>1316516</v>
          </cell>
          <cell r="F406">
            <v>1316516</v>
          </cell>
          <cell r="G406">
            <v>0</v>
          </cell>
        </row>
        <row r="407">
          <cell r="A407" t="str">
            <v>Misceláneos</v>
          </cell>
          <cell r="B407">
            <v>0</v>
          </cell>
          <cell r="C407">
            <v>0</v>
          </cell>
          <cell r="D407">
            <v>0</v>
          </cell>
          <cell r="E407">
            <v>0</v>
          </cell>
          <cell r="F407">
            <v>0</v>
          </cell>
          <cell r="G407">
            <v>0</v>
          </cell>
        </row>
        <row r="408">
          <cell r="A408">
            <v>0</v>
          </cell>
          <cell r="B408">
            <v>0</v>
          </cell>
          <cell r="C408">
            <v>0</v>
          </cell>
          <cell r="D408">
            <v>0</v>
          </cell>
          <cell r="E408">
            <v>0</v>
          </cell>
          <cell r="F408">
            <v>0</v>
          </cell>
          <cell r="G408">
            <v>0</v>
          </cell>
        </row>
        <row r="409">
          <cell r="A409" t="str">
            <v>Aportes Extraordinarios</v>
          </cell>
          <cell r="B409">
            <v>7099418</v>
          </cell>
          <cell r="C409">
            <v>0</v>
          </cell>
          <cell r="D409">
            <v>0</v>
          </cell>
          <cell r="E409">
            <v>7099418</v>
          </cell>
          <cell r="F409">
            <v>6673453</v>
          </cell>
          <cell r="G409">
            <v>425965</v>
          </cell>
        </row>
        <row r="410">
          <cell r="A410" t="str">
            <v>Aportes Extraordinarios de Instituciones Descentralizadas</v>
          </cell>
          <cell r="B410">
            <v>7099418</v>
          </cell>
          <cell r="C410">
            <v>0</v>
          </cell>
          <cell r="D410">
            <v>0</v>
          </cell>
          <cell r="E410">
            <v>7099418</v>
          </cell>
          <cell r="F410">
            <v>6673453</v>
          </cell>
          <cell r="G410">
            <v>425965</v>
          </cell>
        </row>
        <row r="411">
          <cell r="A411">
            <v>0</v>
          </cell>
          <cell r="B411">
            <v>0</v>
          </cell>
          <cell r="C411">
            <v>0</v>
          </cell>
          <cell r="D411">
            <v>0</v>
          </cell>
          <cell r="E411">
            <v>0</v>
          </cell>
          <cell r="F411">
            <v>0</v>
          </cell>
          <cell r="G411">
            <v>0</v>
          </cell>
        </row>
        <row r="412">
          <cell r="A412" t="str">
            <v>Recursos Externos</v>
          </cell>
          <cell r="B412">
            <v>1690668270</v>
          </cell>
          <cell r="C412">
            <v>0</v>
          </cell>
          <cell r="D412">
            <v>0</v>
          </cell>
          <cell r="E412">
            <v>1690668270</v>
          </cell>
          <cell r="F412">
            <v>0</v>
          </cell>
          <cell r="G412">
            <v>0</v>
          </cell>
        </row>
        <row r="413">
          <cell r="A413">
            <v>0</v>
          </cell>
          <cell r="B413">
            <v>0</v>
          </cell>
          <cell r="C413">
            <v>0</v>
          </cell>
          <cell r="D413">
            <v>0</v>
          </cell>
          <cell r="E413">
            <v>0</v>
          </cell>
          <cell r="F413">
            <v>0</v>
          </cell>
          <cell r="G413">
            <v>0</v>
          </cell>
        </row>
        <row r="414">
          <cell r="A414" t="str">
            <v>Préstamos</v>
          </cell>
          <cell r="B414">
            <v>1442087480</v>
          </cell>
          <cell r="C414">
            <v>0</v>
          </cell>
          <cell r="D414">
            <v>0</v>
          </cell>
          <cell r="E414">
            <v>1442087480</v>
          </cell>
          <cell r="F414">
            <v>0</v>
          </cell>
          <cell r="G414">
            <v>0</v>
          </cell>
        </row>
        <row r="415">
          <cell r="A415" t="str">
            <v xml:space="preserve">Préstamo No. BID/570 -SF-DR Riego de Sabaneta </v>
          </cell>
          <cell r="B415">
            <v>176201880</v>
          </cell>
          <cell r="C415">
            <v>0</v>
          </cell>
          <cell r="D415">
            <v>0</v>
          </cell>
          <cell r="E415">
            <v>176201880</v>
          </cell>
          <cell r="F415">
            <v>0</v>
          </cell>
          <cell r="G415">
            <v>0</v>
          </cell>
        </row>
        <row r="416">
          <cell r="A416" t="str">
            <v>Prest. CCC/PL-480-Unidad Coord. De rec. Prov. De AID.</v>
          </cell>
          <cell r="B416">
            <v>88889715</v>
          </cell>
          <cell r="C416">
            <v>0</v>
          </cell>
          <cell r="D416">
            <v>0</v>
          </cell>
          <cell r="E416">
            <v>88889715</v>
          </cell>
          <cell r="F416">
            <v>0</v>
          </cell>
          <cell r="G416">
            <v>0</v>
          </cell>
        </row>
        <row r="417">
          <cell r="A417" t="str">
            <v xml:space="preserve">Préstamo No. BID/586-SF-DR Cons. Asent. Campesinos </v>
          </cell>
          <cell r="B417">
            <v>22243620</v>
          </cell>
          <cell r="C417">
            <v>0</v>
          </cell>
          <cell r="D417">
            <v>0</v>
          </cell>
          <cell r="E417">
            <v>22243620</v>
          </cell>
          <cell r="F417">
            <v>0</v>
          </cell>
          <cell r="G417">
            <v>0</v>
          </cell>
        </row>
        <row r="418">
          <cell r="A418" t="str">
            <v xml:space="preserve">PR-RD-19-163--Convenio San José F. Inv. Venezuela </v>
          </cell>
          <cell r="B418">
            <v>478678710</v>
          </cell>
          <cell r="C418">
            <v>0</v>
          </cell>
          <cell r="D418">
            <v>0</v>
          </cell>
          <cell r="E418">
            <v>478678710</v>
          </cell>
          <cell r="F418">
            <v>0</v>
          </cell>
          <cell r="G418">
            <v>0</v>
          </cell>
        </row>
        <row r="419">
          <cell r="A419" t="str">
            <v>Préstamo No. FIDA-28-DO</v>
          </cell>
          <cell r="B419">
            <v>7531915</v>
          </cell>
          <cell r="C419">
            <v>0</v>
          </cell>
          <cell r="D419">
            <v>0</v>
          </cell>
          <cell r="E419">
            <v>7531915</v>
          </cell>
          <cell r="F419">
            <v>0</v>
          </cell>
          <cell r="G419">
            <v>0</v>
          </cell>
        </row>
        <row r="420">
          <cell r="A420" t="str">
            <v xml:space="preserve">Prest. No. BID/654-SF-DR Y 4/SO-DR Aguas Pot. Y Alc. </v>
          </cell>
          <cell r="B420">
            <v>4665210</v>
          </cell>
          <cell r="C420">
            <v>0</v>
          </cell>
          <cell r="D420">
            <v>0</v>
          </cell>
          <cell r="E420">
            <v>4665210</v>
          </cell>
          <cell r="F420">
            <v>0</v>
          </cell>
          <cell r="G420">
            <v>0</v>
          </cell>
        </row>
        <row r="421">
          <cell r="A421" t="str">
            <v>Préstamo No. BM-1760-DO Rehab. Azucarera BM</v>
          </cell>
          <cell r="B421">
            <v>119894915</v>
          </cell>
          <cell r="C421">
            <v>0</v>
          </cell>
          <cell r="D421">
            <v>0</v>
          </cell>
          <cell r="E421">
            <v>119894915</v>
          </cell>
          <cell r="F421">
            <v>0</v>
          </cell>
          <cell r="G421">
            <v>0</v>
          </cell>
        </row>
        <row r="422">
          <cell r="A422" t="str">
            <v>Préstamo BM/2023 -DO Desarrollo Café y Cacao</v>
          </cell>
          <cell r="B422">
            <v>48981540</v>
          </cell>
          <cell r="C422">
            <v>0</v>
          </cell>
          <cell r="D422">
            <v>0</v>
          </cell>
          <cell r="E422">
            <v>48981540</v>
          </cell>
          <cell r="F422">
            <v>0</v>
          </cell>
          <cell r="G422">
            <v>0</v>
          </cell>
        </row>
        <row r="423">
          <cell r="A423" t="str">
            <v xml:space="preserve">Prest. No. AID/517-T-042 Proy. Aguas a Nivel Fincas </v>
          </cell>
          <cell r="B423">
            <v>27921630</v>
          </cell>
          <cell r="C423">
            <v>0</v>
          </cell>
          <cell r="D423">
            <v>0</v>
          </cell>
          <cell r="E423">
            <v>27921630</v>
          </cell>
          <cell r="F423">
            <v>0</v>
          </cell>
          <cell r="G423">
            <v>0</v>
          </cell>
        </row>
        <row r="424">
          <cell r="A424" t="str">
            <v>Préstamo Domínico-Japonés/DO-P2/Aglipo OECF</v>
          </cell>
          <cell r="B424">
            <v>67427160</v>
          </cell>
          <cell r="C424">
            <v>0</v>
          </cell>
          <cell r="D424">
            <v>0</v>
          </cell>
          <cell r="E424">
            <v>67427160</v>
          </cell>
          <cell r="F424">
            <v>0</v>
          </cell>
          <cell r="G424">
            <v>0</v>
          </cell>
        </row>
        <row r="425">
          <cell r="A425" t="str">
            <v>Préstamo No. FIDA/98-DO Des Pequeñoa Productores Alimentos</v>
          </cell>
          <cell r="B425">
            <v>28016580</v>
          </cell>
          <cell r="C425">
            <v>0</v>
          </cell>
          <cell r="D425">
            <v>0</v>
          </cell>
          <cell r="E425">
            <v>28016580</v>
          </cell>
          <cell r="F425">
            <v>0</v>
          </cell>
          <cell r="G425">
            <v>0</v>
          </cell>
        </row>
        <row r="426">
          <cell r="A426" t="str">
            <v>Préstamo No. AID/517-T-045 Mejoramiento Y Rehabilitación Caminos Vecinales</v>
          </cell>
          <cell r="B426">
            <v>12176075</v>
          </cell>
          <cell r="C426">
            <v>0</v>
          </cell>
          <cell r="D426">
            <v>0</v>
          </cell>
          <cell r="E426">
            <v>12176075</v>
          </cell>
          <cell r="F426">
            <v>0</v>
          </cell>
          <cell r="G426">
            <v>0</v>
          </cell>
        </row>
        <row r="427">
          <cell r="A427" t="str">
            <v>Préstamo No. AID/737-SF y 455OC/DR Mejoramiento Rehabilitación Caminos Vecinales</v>
          </cell>
          <cell r="B427">
            <v>74719320</v>
          </cell>
          <cell r="C427">
            <v>0</v>
          </cell>
          <cell r="D427">
            <v>0</v>
          </cell>
          <cell r="E427">
            <v>74719320</v>
          </cell>
          <cell r="F427">
            <v>0</v>
          </cell>
          <cell r="G427">
            <v>0</v>
          </cell>
        </row>
        <row r="428">
          <cell r="A428" t="str">
            <v>Préstamo BM 2609-DO Reconstrucción de carreteras III</v>
          </cell>
          <cell r="B428">
            <v>120482680</v>
          </cell>
          <cell r="C428">
            <v>0</v>
          </cell>
          <cell r="D428">
            <v>0</v>
          </cell>
          <cell r="E428">
            <v>120482680</v>
          </cell>
          <cell r="F428">
            <v>0</v>
          </cell>
          <cell r="G428">
            <v>0</v>
          </cell>
        </row>
        <row r="429">
          <cell r="A429" t="str">
            <v xml:space="preserve">Prest. No BID-172/1C-DR Rec. Romp. Puerto de Haina </v>
          </cell>
          <cell r="B429">
            <v>31048650</v>
          </cell>
          <cell r="C429">
            <v>0</v>
          </cell>
          <cell r="D429">
            <v>0</v>
          </cell>
          <cell r="E429">
            <v>31048650</v>
          </cell>
          <cell r="F429">
            <v>0</v>
          </cell>
          <cell r="G429">
            <v>0</v>
          </cell>
        </row>
        <row r="430">
          <cell r="A430" t="str">
            <v xml:space="preserve">Prest. FIDA/216-DO Peqs. Productores Reg. Suroeste </v>
          </cell>
          <cell r="B430">
            <v>14049050</v>
          </cell>
          <cell r="C430">
            <v>0</v>
          </cell>
          <cell r="D430">
            <v>0</v>
          </cell>
          <cell r="E430">
            <v>14049050</v>
          </cell>
          <cell r="F430">
            <v>0</v>
          </cell>
          <cell r="G430">
            <v>0</v>
          </cell>
        </row>
        <row r="431">
          <cell r="A431" t="str">
            <v xml:space="preserve">Exp. /AID/89/019 Jiguey Aguacate </v>
          </cell>
          <cell r="B431">
            <v>110411330</v>
          </cell>
          <cell r="C431">
            <v>0</v>
          </cell>
          <cell r="D431">
            <v>0</v>
          </cell>
          <cell r="E431">
            <v>110411330</v>
          </cell>
          <cell r="F431">
            <v>0</v>
          </cell>
          <cell r="G431">
            <v>0</v>
          </cell>
        </row>
        <row r="432">
          <cell r="A432" t="str">
            <v xml:space="preserve">Conv. 2730 Const. Peq. Presas y Emb. Y Des. Hid. </v>
          </cell>
          <cell r="B432">
            <v>4000000</v>
          </cell>
          <cell r="C432">
            <v>0</v>
          </cell>
          <cell r="D432">
            <v>0</v>
          </cell>
          <cell r="E432">
            <v>4000000</v>
          </cell>
          <cell r="F432">
            <v>0</v>
          </cell>
          <cell r="G432">
            <v>0</v>
          </cell>
        </row>
        <row r="433">
          <cell r="A433" t="str">
            <v xml:space="preserve">Conv. 10/7/89 Const. De Cons. Coop. Arrocero Pozo N. </v>
          </cell>
          <cell r="B433">
            <v>4747500</v>
          </cell>
          <cell r="C433">
            <v>0</v>
          </cell>
          <cell r="D433">
            <v>0</v>
          </cell>
          <cell r="E433">
            <v>4747500</v>
          </cell>
          <cell r="F433">
            <v>0</v>
          </cell>
          <cell r="G433">
            <v>0</v>
          </cell>
        </row>
        <row r="434">
          <cell r="A434">
            <v>0</v>
          </cell>
          <cell r="B434">
            <v>0</v>
          </cell>
          <cell r="C434">
            <v>0</v>
          </cell>
          <cell r="D434">
            <v>0</v>
          </cell>
          <cell r="E434">
            <v>0</v>
          </cell>
          <cell r="F434">
            <v>0</v>
          </cell>
          <cell r="G434">
            <v>0</v>
          </cell>
        </row>
        <row r="435">
          <cell r="A435" t="str">
            <v>Otros Recursos Internos</v>
          </cell>
          <cell r="B435">
            <v>0</v>
          </cell>
          <cell r="C435">
            <v>0</v>
          </cell>
          <cell r="D435">
            <v>0</v>
          </cell>
          <cell r="E435">
            <v>0</v>
          </cell>
          <cell r="F435">
            <v>0</v>
          </cell>
          <cell r="G435">
            <v>0</v>
          </cell>
          <cell r="H435">
            <v>0</v>
          </cell>
        </row>
        <row r="436">
          <cell r="A436" t="str">
            <v>Amortización e Intereses Aid/517-L026 F. 1449</v>
          </cell>
          <cell r="B436">
            <v>0</v>
          </cell>
          <cell r="C436">
            <v>0</v>
          </cell>
          <cell r="D436">
            <v>0</v>
          </cell>
          <cell r="E436">
            <v>0</v>
          </cell>
          <cell r="F436">
            <v>0</v>
          </cell>
          <cell r="G436">
            <v>0</v>
          </cell>
        </row>
        <row r="437">
          <cell r="A437" t="str">
            <v>Reintegros de presupuesto Liquidado</v>
          </cell>
          <cell r="B437">
            <v>0</v>
          </cell>
          <cell r="C437">
            <v>0</v>
          </cell>
          <cell r="D437">
            <v>0</v>
          </cell>
          <cell r="E437">
            <v>0</v>
          </cell>
          <cell r="F437">
            <v>0</v>
          </cell>
          <cell r="G437">
            <v>0</v>
          </cell>
        </row>
        <row r="438">
          <cell r="A438" t="str">
            <v xml:space="preserve">Recursos Extraordinarios Misceláneos </v>
          </cell>
          <cell r="B438">
            <v>0</v>
          </cell>
          <cell r="C438">
            <v>0</v>
          </cell>
          <cell r="D438">
            <v>0</v>
          </cell>
          <cell r="E438">
            <v>0</v>
          </cell>
          <cell r="F438">
            <v>0</v>
          </cell>
          <cell r="G438">
            <v>0</v>
          </cell>
        </row>
        <row r="439">
          <cell r="A439" t="str">
            <v/>
          </cell>
          <cell r="B439">
            <v>0</v>
          </cell>
          <cell r="C439">
            <v>0</v>
          </cell>
          <cell r="D439">
            <v>0</v>
          </cell>
          <cell r="E439">
            <v>0</v>
          </cell>
          <cell r="F439">
            <v>0</v>
          </cell>
          <cell r="G439">
            <v>0</v>
          </cell>
        </row>
        <row r="440">
          <cell r="A440" t="str">
            <v>Donaciones</v>
          </cell>
          <cell r="B440">
            <v>0</v>
          </cell>
          <cell r="C440">
            <v>0</v>
          </cell>
          <cell r="D440">
            <v>0</v>
          </cell>
          <cell r="E440">
            <v>0</v>
          </cell>
          <cell r="F440">
            <v>0</v>
          </cell>
          <cell r="G440">
            <v>0</v>
          </cell>
          <cell r="H440">
            <v>0</v>
          </cell>
        </row>
        <row r="441">
          <cell r="A441" t="str">
            <v>Donaciones Públicas y Privadas</v>
          </cell>
          <cell r="B441">
            <v>0</v>
          </cell>
          <cell r="C441">
            <v>0</v>
          </cell>
          <cell r="D441">
            <v>0</v>
          </cell>
          <cell r="E441">
            <v>0</v>
          </cell>
          <cell r="F441">
            <v>0</v>
          </cell>
          <cell r="G441">
            <v>0</v>
          </cell>
        </row>
        <row r="442">
          <cell r="A442" t="str">
            <v/>
          </cell>
          <cell r="B442">
            <v>0</v>
          </cell>
          <cell r="C442">
            <v>0</v>
          </cell>
          <cell r="D442">
            <v>0</v>
          </cell>
          <cell r="E442">
            <v>0</v>
          </cell>
          <cell r="F442">
            <v>0</v>
          </cell>
          <cell r="G442">
            <v>0</v>
          </cell>
        </row>
        <row r="443">
          <cell r="A443" t="str">
            <v>Donaciones</v>
          </cell>
          <cell r="B443">
            <v>248580790</v>
          </cell>
          <cell r="C443">
            <v>0</v>
          </cell>
          <cell r="D443">
            <v>0</v>
          </cell>
          <cell r="E443">
            <v>248580790</v>
          </cell>
          <cell r="F443">
            <v>0</v>
          </cell>
          <cell r="G443">
            <v>0</v>
          </cell>
        </row>
        <row r="444">
          <cell r="A444" t="str">
            <v>Don. ONU. DOM.-T-01-A-71-99 y Dom.-83-P04/P03</v>
          </cell>
          <cell r="B444">
            <v>323010</v>
          </cell>
          <cell r="C444">
            <v>0</v>
          </cell>
          <cell r="D444">
            <v>0</v>
          </cell>
          <cell r="E444">
            <v>323010</v>
          </cell>
          <cell r="F444">
            <v>0</v>
          </cell>
          <cell r="G444">
            <v>0</v>
          </cell>
        </row>
        <row r="445">
          <cell r="A445" t="str">
            <v xml:space="preserve">Conv. Don. AID/936-5807 Prog. R. Educ. Comuntario </v>
          </cell>
          <cell r="B445">
            <v>900000</v>
          </cell>
          <cell r="C445">
            <v>0</v>
          </cell>
          <cell r="D445">
            <v>0</v>
          </cell>
          <cell r="E445">
            <v>900000</v>
          </cell>
          <cell r="F445">
            <v>0</v>
          </cell>
          <cell r="G445">
            <v>0</v>
          </cell>
        </row>
        <row r="446">
          <cell r="A446" t="str">
            <v>Conv. Don. CEE-NA-8215 Des. R. Bajo Yaque del Norte</v>
          </cell>
          <cell r="B446">
            <v>16680000</v>
          </cell>
          <cell r="C446">
            <v>0</v>
          </cell>
          <cell r="D446">
            <v>0</v>
          </cell>
          <cell r="E446">
            <v>16680000</v>
          </cell>
          <cell r="F446">
            <v>0</v>
          </cell>
          <cell r="G446">
            <v>0</v>
          </cell>
        </row>
        <row r="447">
          <cell r="A447" t="str">
            <v>Don. CEE-958-48-RD-I Des. Rural Integral Cibao Occ.</v>
          </cell>
          <cell r="B447">
            <v>10000000</v>
          </cell>
          <cell r="C447">
            <v>0</v>
          </cell>
          <cell r="D447">
            <v>0</v>
          </cell>
          <cell r="E447">
            <v>10000000</v>
          </cell>
          <cell r="F447">
            <v>0</v>
          </cell>
          <cell r="G447">
            <v>0</v>
          </cell>
        </row>
        <row r="448">
          <cell r="A448" t="str">
            <v>ZW-10-6-4 Prog.de Servicios Básicos  Proy. De Educ. UNICEF</v>
          </cell>
          <cell r="B448">
            <v>263355</v>
          </cell>
          <cell r="C448">
            <v>0</v>
          </cell>
          <cell r="D448">
            <v>0</v>
          </cell>
          <cell r="E448">
            <v>263355</v>
          </cell>
          <cell r="F448">
            <v>0</v>
          </cell>
          <cell r="G448">
            <v>0</v>
          </cell>
        </row>
        <row r="449">
          <cell r="A449" t="str">
            <v>Don. 517-0153 AID Asesoría-Manejo Sistema de Salud</v>
          </cell>
          <cell r="B449">
            <v>745995</v>
          </cell>
          <cell r="C449">
            <v>0</v>
          </cell>
          <cell r="D449">
            <v>0</v>
          </cell>
          <cell r="E449">
            <v>745995</v>
          </cell>
          <cell r="F449">
            <v>0</v>
          </cell>
          <cell r="G449">
            <v>0</v>
          </cell>
        </row>
        <row r="450">
          <cell r="A450" t="str">
            <v>Proy. Educación Población DOM./87/P01 Unesco</v>
          </cell>
          <cell r="B450">
            <v>100005</v>
          </cell>
          <cell r="C450">
            <v>0</v>
          </cell>
          <cell r="D450">
            <v>0</v>
          </cell>
          <cell r="E450">
            <v>100005</v>
          </cell>
          <cell r="F450">
            <v>0</v>
          </cell>
          <cell r="G450">
            <v>0</v>
          </cell>
        </row>
        <row r="451">
          <cell r="A451" t="str">
            <v>Donación DEJ-42950 GTZ</v>
          </cell>
          <cell r="B451">
            <v>3011645</v>
          </cell>
          <cell r="C451">
            <v>0</v>
          </cell>
          <cell r="D451">
            <v>0</v>
          </cell>
          <cell r="E451">
            <v>3011645</v>
          </cell>
          <cell r="F451">
            <v>0</v>
          </cell>
          <cell r="G451">
            <v>0</v>
          </cell>
        </row>
        <row r="452">
          <cell r="A452" t="str">
            <v>NA-80-36 CEE-Juancho Pedernales</v>
          </cell>
          <cell r="B452">
            <v>15225000</v>
          </cell>
          <cell r="C452">
            <v>0</v>
          </cell>
          <cell r="D452">
            <v>0</v>
          </cell>
          <cell r="E452">
            <v>15225000</v>
          </cell>
          <cell r="F452">
            <v>0</v>
          </cell>
          <cell r="G452">
            <v>0</v>
          </cell>
        </row>
        <row r="453">
          <cell r="A453" t="str">
            <v>Donación Gobierno Chino Programa Peq. Proy. Hidroeléctricos</v>
          </cell>
          <cell r="B453">
            <v>3165000</v>
          </cell>
          <cell r="C453">
            <v>0</v>
          </cell>
          <cell r="D453">
            <v>0</v>
          </cell>
          <cell r="E453">
            <v>3165000</v>
          </cell>
          <cell r="F453">
            <v>0</v>
          </cell>
          <cell r="G453">
            <v>0</v>
          </cell>
        </row>
        <row r="454">
          <cell r="A454" t="str">
            <v>Prest. No PN83-2120-0 Fortalecimineto del INDRHI-BM-GTZ</v>
          </cell>
          <cell r="B454">
            <v>5697000</v>
          </cell>
          <cell r="C454">
            <v>0</v>
          </cell>
          <cell r="D454">
            <v>0</v>
          </cell>
          <cell r="E454">
            <v>5697000</v>
          </cell>
          <cell r="F454">
            <v>0</v>
          </cell>
          <cell r="G454">
            <v>0</v>
          </cell>
        </row>
        <row r="455">
          <cell r="A455" t="str">
            <v>Prest. DOM/87/004 Optimiz. Recursos Hídricos PNVD/OMM</v>
          </cell>
          <cell r="B455">
            <v>208890</v>
          </cell>
          <cell r="C455">
            <v>0</v>
          </cell>
          <cell r="D455">
            <v>0</v>
          </cell>
          <cell r="E455">
            <v>208890</v>
          </cell>
          <cell r="F455">
            <v>0</v>
          </cell>
          <cell r="G455">
            <v>0</v>
          </cell>
        </row>
        <row r="456">
          <cell r="A456" t="str">
            <v>Prest. DOM/8/002 Isotopos en Hidrología OIEA</v>
          </cell>
          <cell r="B456">
            <v>221550</v>
          </cell>
          <cell r="C456">
            <v>0</v>
          </cell>
          <cell r="D456">
            <v>0</v>
          </cell>
          <cell r="E456">
            <v>221550</v>
          </cell>
          <cell r="F456">
            <v>0</v>
          </cell>
          <cell r="G456">
            <v>0</v>
          </cell>
        </row>
        <row r="457">
          <cell r="A457" t="str">
            <v>Prest. DOM/8/003 Hidrol. Aguas Sub-terráneas OIEA</v>
          </cell>
          <cell r="B457">
            <v>367140</v>
          </cell>
          <cell r="C457">
            <v>0</v>
          </cell>
          <cell r="D457">
            <v>0</v>
          </cell>
          <cell r="E457">
            <v>367140</v>
          </cell>
          <cell r="F457">
            <v>0</v>
          </cell>
          <cell r="G457">
            <v>0</v>
          </cell>
        </row>
        <row r="458">
          <cell r="A458" t="str">
            <v>Donación ONU/PNUD DOM-85-E01 Des. Hidroe. Río Ocoa</v>
          </cell>
          <cell r="B458">
            <v>1512870</v>
          </cell>
          <cell r="C458">
            <v>0</v>
          </cell>
          <cell r="D458">
            <v>0</v>
          </cell>
          <cell r="E458">
            <v>1512870</v>
          </cell>
          <cell r="F458">
            <v>0</v>
          </cell>
          <cell r="G458">
            <v>0</v>
          </cell>
        </row>
        <row r="459">
          <cell r="A459" t="str">
            <v>Donación 4-3-86 Palomino-Sueco</v>
          </cell>
          <cell r="B459">
            <v>1784090</v>
          </cell>
          <cell r="C459">
            <v>0</v>
          </cell>
          <cell r="D459">
            <v>0</v>
          </cell>
          <cell r="E459">
            <v>1784090</v>
          </cell>
          <cell r="F459">
            <v>0</v>
          </cell>
          <cell r="G459">
            <v>0</v>
          </cell>
        </row>
        <row r="460">
          <cell r="A460" t="str">
            <v>517/0247 Confinac. De Org. Vol. Sin Fines de Lucro OVP.</v>
          </cell>
          <cell r="B460">
            <v>12660000</v>
          </cell>
          <cell r="C460">
            <v>0</v>
          </cell>
          <cell r="D460">
            <v>0</v>
          </cell>
          <cell r="E460">
            <v>12660000</v>
          </cell>
          <cell r="F460">
            <v>0</v>
          </cell>
          <cell r="G460">
            <v>0</v>
          </cell>
        </row>
        <row r="461">
          <cell r="A461" t="str">
            <v>BID/ATN-3320 Proy. Reg. Unico de Cont y Cta. Cte.</v>
          </cell>
          <cell r="B461">
            <v>3000000</v>
          </cell>
          <cell r="C461">
            <v>0</v>
          </cell>
          <cell r="D461">
            <v>0</v>
          </cell>
          <cell r="E461">
            <v>3000000</v>
          </cell>
          <cell r="F461">
            <v>0</v>
          </cell>
          <cell r="G461">
            <v>0</v>
          </cell>
        </row>
        <row r="462">
          <cell r="A462" t="str">
            <v>Corv. 8-33-88 Educ. Básica a través de Prod. Instruc.</v>
          </cell>
          <cell r="B462">
            <v>63300</v>
          </cell>
          <cell r="C462">
            <v>0</v>
          </cell>
          <cell r="D462">
            <v>0</v>
          </cell>
          <cell r="E462">
            <v>63300</v>
          </cell>
          <cell r="F462">
            <v>0</v>
          </cell>
          <cell r="G462">
            <v>0</v>
          </cell>
        </row>
        <row r="463">
          <cell r="A463" t="str">
            <v>517/0239 Plan Nac. Supervivencia Inf. Plansi.</v>
          </cell>
          <cell r="B463">
            <v>55399365</v>
          </cell>
          <cell r="C463">
            <v>0</v>
          </cell>
          <cell r="D463">
            <v>0</v>
          </cell>
          <cell r="E463">
            <v>55399365</v>
          </cell>
          <cell r="F463">
            <v>0</v>
          </cell>
          <cell r="G463">
            <v>0</v>
          </cell>
        </row>
        <row r="464">
          <cell r="A464" t="str">
            <v>Cov. 14-9-89 Inv. Y Clínica en Enf. Gasto JICA</v>
          </cell>
          <cell r="B464">
            <v>41145000</v>
          </cell>
          <cell r="C464">
            <v>0</v>
          </cell>
          <cell r="D464">
            <v>0</v>
          </cell>
          <cell r="E464">
            <v>41145000</v>
          </cell>
          <cell r="F464">
            <v>0</v>
          </cell>
          <cell r="G464">
            <v>0</v>
          </cell>
        </row>
        <row r="465">
          <cell r="A465" t="str">
            <v>NA-83-04 Radar Metereológico CEE</v>
          </cell>
          <cell r="B465">
            <v>1370000</v>
          </cell>
          <cell r="C465">
            <v>0</v>
          </cell>
          <cell r="D465">
            <v>0</v>
          </cell>
          <cell r="E465">
            <v>1370000</v>
          </cell>
          <cell r="F465">
            <v>0</v>
          </cell>
          <cell r="G465">
            <v>0</v>
          </cell>
        </row>
        <row r="466">
          <cell r="A466" t="str">
            <v>tcp/don/8954-E Control de Lo Rayo del Cafeto</v>
          </cell>
          <cell r="B466">
            <v>906500</v>
          </cell>
          <cell r="C466">
            <v>0</v>
          </cell>
          <cell r="D466">
            <v>0</v>
          </cell>
          <cell r="E466">
            <v>906500</v>
          </cell>
          <cell r="F466">
            <v>0</v>
          </cell>
          <cell r="G466">
            <v>0</v>
          </cell>
        </row>
        <row r="467">
          <cell r="A467" t="str">
            <v>Cov. 16-12-88 Fom. Arrocero en Area de Inf. Camu Y V</v>
          </cell>
          <cell r="B467">
            <v>18820000</v>
          </cell>
          <cell r="C467">
            <v>0</v>
          </cell>
          <cell r="D467">
            <v>0</v>
          </cell>
          <cell r="E467">
            <v>18820000</v>
          </cell>
          <cell r="F467">
            <v>0</v>
          </cell>
          <cell r="G467">
            <v>0</v>
          </cell>
        </row>
        <row r="468">
          <cell r="A468" t="str">
            <v>TC-88-07-09-4-DR Plan Manejo y Cons. Hid Subc. R. Bao</v>
          </cell>
          <cell r="B468">
            <v>3115460</v>
          </cell>
          <cell r="C468">
            <v>0</v>
          </cell>
          <cell r="D468">
            <v>0</v>
          </cell>
          <cell r="E468">
            <v>3115460</v>
          </cell>
          <cell r="F468">
            <v>0</v>
          </cell>
          <cell r="G468">
            <v>0</v>
          </cell>
        </row>
        <row r="469">
          <cell r="A469" t="str">
            <v>Cov. 22-9-88 Est. Fact. Río Valle Constanza</v>
          </cell>
          <cell r="B469">
            <v>5064000</v>
          </cell>
          <cell r="C469">
            <v>0</v>
          </cell>
          <cell r="D469">
            <v>0</v>
          </cell>
          <cell r="E469">
            <v>5064000</v>
          </cell>
          <cell r="F469">
            <v>0</v>
          </cell>
          <cell r="G469">
            <v>0</v>
          </cell>
        </row>
        <row r="470">
          <cell r="A470" t="str">
            <v xml:space="preserve">Cov. 2730 Const. Peq. Presas y Emb. Y Des. Hidraúlicos </v>
          </cell>
          <cell r="B470">
            <v>16320000</v>
          </cell>
          <cell r="C470">
            <v>0</v>
          </cell>
          <cell r="D470">
            <v>0</v>
          </cell>
          <cell r="E470">
            <v>16320000</v>
          </cell>
          <cell r="F470">
            <v>0</v>
          </cell>
          <cell r="G470">
            <v>0</v>
          </cell>
        </row>
        <row r="471">
          <cell r="A471" t="str">
            <v xml:space="preserve">Cov. 2679 Est. Fact. Proy. Hidroc. Alto Río S. Juan </v>
          </cell>
          <cell r="B471">
            <v>5521615</v>
          </cell>
          <cell r="C471">
            <v>0</v>
          </cell>
          <cell r="D471">
            <v>0</v>
          </cell>
          <cell r="E471">
            <v>5521615</v>
          </cell>
          <cell r="F471">
            <v>0</v>
          </cell>
          <cell r="G471">
            <v>0</v>
          </cell>
        </row>
        <row r="472">
          <cell r="A472" t="str">
            <v>Cov. 7-7-87 Prog. Cultivo de la Pimienta Asent. Camp.</v>
          </cell>
          <cell r="B472">
            <v>6000000</v>
          </cell>
          <cell r="C472">
            <v>0</v>
          </cell>
          <cell r="D472">
            <v>0</v>
          </cell>
          <cell r="E472">
            <v>6000000</v>
          </cell>
          <cell r="F472">
            <v>0</v>
          </cell>
          <cell r="G472">
            <v>0</v>
          </cell>
        </row>
        <row r="473">
          <cell r="A473" t="str">
            <v xml:space="preserve">Cov. 10-7-89 Const. Coop. Arrocero en Pozo Nagua </v>
          </cell>
          <cell r="B473">
            <v>18990000</v>
          </cell>
          <cell r="C473">
            <v>0</v>
          </cell>
          <cell r="D473">
            <v>0</v>
          </cell>
          <cell r="E473">
            <v>18990000</v>
          </cell>
          <cell r="F473">
            <v>0</v>
          </cell>
          <cell r="G473">
            <v>0</v>
          </cell>
        </row>
        <row r="474">
          <cell r="A474">
            <v>0</v>
          </cell>
          <cell r="B474">
            <v>0</v>
          </cell>
          <cell r="C474">
            <v>0</v>
          </cell>
          <cell r="D474">
            <v>0</v>
          </cell>
          <cell r="E474">
            <v>0</v>
          </cell>
          <cell r="F474">
            <v>0</v>
          </cell>
          <cell r="G474">
            <v>0</v>
          </cell>
        </row>
        <row r="475">
          <cell r="A475" t="str">
            <v>Transferencias Extraordinarias</v>
          </cell>
          <cell r="B475">
            <v>0</v>
          </cell>
          <cell r="C475">
            <v>0</v>
          </cell>
          <cell r="D475">
            <v>0</v>
          </cell>
          <cell r="E475">
            <v>0</v>
          </cell>
          <cell r="F475">
            <v>0</v>
          </cell>
          <cell r="G475">
            <v>0</v>
          </cell>
        </row>
        <row r="476">
          <cell r="A476" t="str">
            <v>Transferencia del CORDE</v>
          </cell>
          <cell r="B476">
            <v>0</v>
          </cell>
          <cell r="C476">
            <v>0</v>
          </cell>
          <cell r="D476">
            <v>0</v>
          </cell>
          <cell r="E476">
            <v>0</v>
          </cell>
          <cell r="F476">
            <v>0</v>
          </cell>
          <cell r="G476">
            <v>0</v>
          </cell>
        </row>
        <row r="477">
          <cell r="A477" t="str">
            <v>Transferencia de INESPRE</v>
          </cell>
          <cell r="B477">
            <v>0</v>
          </cell>
          <cell r="C477">
            <v>0</v>
          </cell>
          <cell r="D477">
            <v>0</v>
          </cell>
          <cell r="E477">
            <v>0</v>
          </cell>
          <cell r="F477">
            <v>0</v>
          </cell>
          <cell r="G477">
            <v>0</v>
          </cell>
        </row>
        <row r="478">
          <cell r="A478" t="str">
            <v>Transferencia de la CFI</v>
          </cell>
          <cell r="B478">
            <v>0</v>
          </cell>
          <cell r="C478">
            <v>0</v>
          </cell>
          <cell r="D478">
            <v>0</v>
          </cell>
          <cell r="E478">
            <v>0</v>
          </cell>
          <cell r="F478">
            <v>0</v>
          </cell>
          <cell r="G478">
            <v>0</v>
          </cell>
        </row>
        <row r="479">
          <cell r="A479" t="str">
            <v>Transferencia del Banco de Reservas</v>
          </cell>
          <cell r="B479">
            <v>0</v>
          </cell>
          <cell r="C479">
            <v>0</v>
          </cell>
          <cell r="D479">
            <v>0</v>
          </cell>
          <cell r="E479">
            <v>0</v>
          </cell>
          <cell r="F479">
            <v>0</v>
          </cell>
          <cell r="G479">
            <v>0</v>
          </cell>
        </row>
        <row r="480">
          <cell r="A480" t="str">
            <v>Transferencia del CEA</v>
          </cell>
          <cell r="B480">
            <v>0</v>
          </cell>
          <cell r="C480">
            <v>0</v>
          </cell>
          <cell r="D480">
            <v>0</v>
          </cell>
          <cell r="E480">
            <v>0</v>
          </cell>
          <cell r="F480">
            <v>0</v>
          </cell>
          <cell r="G480">
            <v>0</v>
          </cell>
        </row>
        <row r="481">
          <cell r="A481" t="str">
            <v>Transferencia del Banco Central</v>
          </cell>
          <cell r="B481">
            <v>0</v>
          </cell>
          <cell r="C481">
            <v>0</v>
          </cell>
          <cell r="D481">
            <v>0</v>
          </cell>
          <cell r="E481">
            <v>0</v>
          </cell>
          <cell r="F481">
            <v>0</v>
          </cell>
          <cell r="G481">
            <v>0</v>
          </cell>
        </row>
        <row r="482">
          <cell r="A482" t="str">
            <v>Transferencia de la Corporación de Hatillo</v>
          </cell>
          <cell r="B482">
            <v>0</v>
          </cell>
          <cell r="C482">
            <v>0</v>
          </cell>
          <cell r="D482">
            <v>0</v>
          </cell>
          <cell r="E482">
            <v>0</v>
          </cell>
          <cell r="F482">
            <v>0</v>
          </cell>
          <cell r="G482">
            <v>0</v>
          </cell>
        </row>
        <row r="483">
          <cell r="A483" t="str">
            <v>Transferencia del IAD</v>
          </cell>
          <cell r="B483">
            <v>0</v>
          </cell>
          <cell r="C483">
            <v>0</v>
          </cell>
          <cell r="D483">
            <v>0</v>
          </cell>
          <cell r="E483">
            <v>0</v>
          </cell>
          <cell r="F483">
            <v>0</v>
          </cell>
          <cell r="G483">
            <v>0</v>
          </cell>
        </row>
        <row r="484">
          <cell r="A484" t="str">
            <v>Transferencia del INAZUCAR</v>
          </cell>
          <cell r="B484">
            <v>0</v>
          </cell>
          <cell r="C484">
            <v>0</v>
          </cell>
          <cell r="D484">
            <v>0</v>
          </cell>
          <cell r="E484">
            <v>0</v>
          </cell>
          <cell r="F484">
            <v>0</v>
          </cell>
          <cell r="G484">
            <v>0</v>
          </cell>
        </row>
        <row r="485">
          <cell r="A485" t="str">
            <v>Transferencia del CEA</v>
          </cell>
          <cell r="B485">
            <v>0</v>
          </cell>
          <cell r="C485">
            <v>0</v>
          </cell>
          <cell r="D485">
            <v>0</v>
          </cell>
          <cell r="E485">
            <v>0</v>
          </cell>
          <cell r="F485">
            <v>0</v>
          </cell>
          <cell r="G485">
            <v>0</v>
          </cell>
        </row>
        <row r="486">
          <cell r="A486" t="str">
            <v>Transferencia del Banco Nacional de la Vivienda</v>
          </cell>
          <cell r="B486">
            <v>0</v>
          </cell>
          <cell r="C486">
            <v>0</v>
          </cell>
          <cell r="D486">
            <v>0</v>
          </cell>
          <cell r="E486">
            <v>0</v>
          </cell>
          <cell r="F486">
            <v>0</v>
          </cell>
          <cell r="G486">
            <v>0</v>
          </cell>
        </row>
        <row r="487">
          <cell r="A487" t="str">
            <v>Transferencia de la Superintendencia de Bancos</v>
          </cell>
          <cell r="B487">
            <v>0</v>
          </cell>
          <cell r="C487">
            <v>0</v>
          </cell>
          <cell r="D487">
            <v>0</v>
          </cell>
          <cell r="E487">
            <v>0</v>
          </cell>
          <cell r="F487">
            <v>0</v>
          </cell>
          <cell r="G487">
            <v>0</v>
          </cell>
        </row>
        <row r="488">
          <cell r="A488" t="str">
            <v>Transferencia de la Superintendencia de Seguros</v>
          </cell>
          <cell r="B488">
            <v>0</v>
          </cell>
          <cell r="C488">
            <v>0</v>
          </cell>
          <cell r="D488">
            <v>0</v>
          </cell>
          <cell r="E488">
            <v>0</v>
          </cell>
          <cell r="F488">
            <v>0</v>
          </cell>
          <cell r="G488">
            <v>0</v>
          </cell>
        </row>
        <row r="489">
          <cell r="A489" t="str">
            <v>Transferencia de la Fábrica Dominicana de Cemento</v>
          </cell>
          <cell r="B489">
            <v>0</v>
          </cell>
          <cell r="C489">
            <v>0</v>
          </cell>
          <cell r="D489">
            <v>0</v>
          </cell>
          <cell r="E489">
            <v>0</v>
          </cell>
          <cell r="F489">
            <v>0</v>
          </cell>
          <cell r="G489">
            <v>0</v>
          </cell>
        </row>
        <row r="490">
          <cell r="A490" t="str">
            <v>Aportes Extraordinarios de Institciones Pública</v>
          </cell>
          <cell r="B490">
            <v>0</v>
          </cell>
          <cell r="C490">
            <v>0</v>
          </cell>
          <cell r="D490">
            <v>0</v>
          </cell>
          <cell r="E490">
            <v>0</v>
          </cell>
          <cell r="F490">
            <v>0</v>
          </cell>
          <cell r="G490">
            <v>0</v>
          </cell>
        </row>
        <row r="491">
          <cell r="A491" t="str">
            <v>Transferencia de la CDE (Bonos de Amortización de la Deuda Combustible)</v>
          </cell>
          <cell r="B491">
            <v>0</v>
          </cell>
          <cell r="C491">
            <v>0</v>
          </cell>
          <cell r="D491">
            <v>0</v>
          </cell>
          <cell r="E491">
            <v>0</v>
          </cell>
          <cell r="F491">
            <v>0</v>
          </cell>
          <cell r="G491">
            <v>0</v>
          </cell>
        </row>
        <row r="492">
          <cell r="A492" t="str">
            <v>Transferencia de la Universidad del Este</v>
          </cell>
          <cell r="B492">
            <v>0</v>
          </cell>
          <cell r="C492">
            <v>0</v>
          </cell>
          <cell r="D492">
            <v>0</v>
          </cell>
          <cell r="E492">
            <v>0</v>
          </cell>
          <cell r="F492">
            <v>0</v>
          </cell>
          <cell r="G492">
            <v>0</v>
          </cell>
        </row>
        <row r="493">
          <cell r="A493" t="str">
            <v/>
          </cell>
          <cell r="B493">
            <v>0</v>
          </cell>
          <cell r="C493">
            <v>0</v>
          </cell>
          <cell r="D493">
            <v>0</v>
          </cell>
          <cell r="E493">
            <v>0</v>
          </cell>
          <cell r="F493">
            <v>0</v>
          </cell>
          <cell r="G493">
            <v>0</v>
          </cell>
        </row>
        <row r="494">
          <cell r="A494" t="str">
            <v>Otros Recursos Internos</v>
          </cell>
          <cell r="B494">
            <v>0</v>
          </cell>
          <cell r="C494">
            <v>0</v>
          </cell>
          <cell r="D494">
            <v>0</v>
          </cell>
          <cell r="E494">
            <v>0</v>
          </cell>
          <cell r="F494">
            <v>0</v>
          </cell>
          <cell r="G494">
            <v>0</v>
          </cell>
        </row>
        <row r="495">
          <cell r="A495" t="str">
            <v>Ahorro de la Dirección General Servicios Tecnológicos</v>
          </cell>
          <cell r="B495">
            <v>0</v>
          </cell>
          <cell r="C495">
            <v>0</v>
          </cell>
          <cell r="D495">
            <v>0</v>
          </cell>
          <cell r="E495">
            <v>0</v>
          </cell>
          <cell r="F495">
            <v>0</v>
          </cell>
          <cell r="G495">
            <v>0</v>
          </cell>
        </row>
        <row r="496">
          <cell r="A496" t="str">
            <v>Amortización e Interés Préstamo No. 517-L-008</v>
          </cell>
          <cell r="B496">
            <v>0</v>
          </cell>
          <cell r="C496">
            <v>0</v>
          </cell>
          <cell r="D496">
            <v>0</v>
          </cell>
          <cell r="E496">
            <v>0</v>
          </cell>
          <cell r="F496">
            <v>0</v>
          </cell>
          <cell r="G496">
            <v>0</v>
          </cell>
        </row>
        <row r="497">
          <cell r="A497" t="str">
            <v>Amortización e Intereses Préstamo No. 517-L-018</v>
          </cell>
          <cell r="B497">
            <v>0</v>
          </cell>
          <cell r="C497">
            <v>0</v>
          </cell>
          <cell r="D497">
            <v>0</v>
          </cell>
          <cell r="E497">
            <v>0</v>
          </cell>
          <cell r="F497">
            <v>0</v>
          </cell>
          <cell r="G497">
            <v>0</v>
          </cell>
        </row>
        <row r="498">
          <cell r="A498" t="str">
            <v>Intereses Préstamo No. 517-K-011</v>
          </cell>
          <cell r="B498">
            <v>0</v>
          </cell>
          <cell r="C498">
            <v>0</v>
          </cell>
          <cell r="D498">
            <v>0</v>
          </cell>
          <cell r="E498">
            <v>0</v>
          </cell>
          <cell r="F498">
            <v>0</v>
          </cell>
          <cell r="G498">
            <v>0</v>
          </cell>
        </row>
        <row r="499">
          <cell r="A499" t="str">
            <v>Intereses Préstamo No. 517-L-018</v>
          </cell>
          <cell r="B499">
            <v>0</v>
          </cell>
          <cell r="C499">
            <v>0</v>
          </cell>
          <cell r="D499">
            <v>0</v>
          </cell>
          <cell r="E499">
            <v>0</v>
          </cell>
          <cell r="F499">
            <v>0</v>
          </cell>
          <cell r="G499">
            <v>0</v>
          </cell>
        </row>
        <row r="500">
          <cell r="A500" t="str">
            <v>Venta de Condecoraciones</v>
          </cell>
          <cell r="B500">
            <v>0</v>
          </cell>
          <cell r="C500">
            <v>0</v>
          </cell>
          <cell r="D500">
            <v>0</v>
          </cell>
          <cell r="E500">
            <v>0</v>
          </cell>
          <cell r="F500">
            <v>0</v>
          </cell>
          <cell r="G500">
            <v>0</v>
          </cell>
        </row>
        <row r="501">
          <cell r="A501" t="str">
            <v>Devolución, Intereses Deuda Externa</v>
          </cell>
          <cell r="B501">
            <v>0</v>
          </cell>
          <cell r="C501">
            <v>0</v>
          </cell>
          <cell r="D501">
            <v>0</v>
          </cell>
          <cell r="E501">
            <v>0</v>
          </cell>
          <cell r="F501">
            <v>0</v>
          </cell>
          <cell r="G501">
            <v>0</v>
          </cell>
        </row>
        <row r="502">
          <cell r="A502" t="str">
            <v>Misceláneos</v>
          </cell>
          <cell r="B502">
            <v>0</v>
          </cell>
          <cell r="C502">
            <v>0</v>
          </cell>
          <cell r="D502">
            <v>0</v>
          </cell>
          <cell r="E502">
            <v>0</v>
          </cell>
          <cell r="F502">
            <v>0</v>
          </cell>
          <cell r="G502">
            <v>0</v>
          </cell>
        </row>
        <row r="503">
          <cell r="A503" t="str">
            <v>Amortización e Intereses</v>
          </cell>
          <cell r="B503">
            <v>0</v>
          </cell>
          <cell r="C503">
            <v>0</v>
          </cell>
          <cell r="D503">
            <v>0</v>
          </cell>
          <cell r="E503">
            <v>0</v>
          </cell>
          <cell r="F503">
            <v>0</v>
          </cell>
          <cell r="G503">
            <v>0</v>
          </cell>
        </row>
        <row r="504">
          <cell r="A504" t="str">
            <v>Bonos Redimidos e Intereses sobre Bonos Propiedad del Estado</v>
          </cell>
          <cell r="B504">
            <v>0</v>
          </cell>
          <cell r="C504">
            <v>0</v>
          </cell>
          <cell r="D504">
            <v>0</v>
          </cell>
          <cell r="E504">
            <v>0</v>
          </cell>
          <cell r="F504">
            <v>0</v>
          </cell>
          <cell r="G504">
            <v>0</v>
          </cell>
        </row>
        <row r="505">
          <cell r="A505" t="str">
            <v>Intereses sobre Préstamo de la Aid No. 517-L-026</v>
          </cell>
          <cell r="B505">
            <v>0</v>
          </cell>
          <cell r="C505">
            <v>0</v>
          </cell>
          <cell r="D505">
            <v>0</v>
          </cell>
          <cell r="E505">
            <v>0</v>
          </cell>
          <cell r="F505">
            <v>0</v>
          </cell>
          <cell r="G505">
            <v>0</v>
          </cell>
        </row>
        <row r="506">
          <cell r="A506" t="str">
            <v>Remanentes de Aportes del Estado, para Programa Desayuno Escolar y Materno Infantil</v>
          </cell>
          <cell r="B506">
            <v>0</v>
          </cell>
          <cell r="C506">
            <v>0</v>
          </cell>
          <cell r="D506">
            <v>0</v>
          </cell>
          <cell r="E506">
            <v>0</v>
          </cell>
          <cell r="F506">
            <v>0</v>
          </cell>
          <cell r="G506">
            <v>0</v>
          </cell>
        </row>
        <row r="507">
          <cell r="A507" t="str">
            <v>Intereses Devengados por Suma Depositada en Banco de Reservas por la Corporación de la Presa de Sabana Yegua</v>
          </cell>
          <cell r="B507">
            <v>0</v>
          </cell>
          <cell r="C507">
            <v>0</v>
          </cell>
          <cell r="D507">
            <v>0</v>
          </cell>
          <cell r="E507">
            <v>0</v>
          </cell>
          <cell r="F507">
            <v>0</v>
          </cell>
          <cell r="G507">
            <v>0</v>
          </cell>
        </row>
        <row r="508">
          <cell r="A508" t="str">
            <v>2% sobre Préstamo Realizados a Oficiales de las Fuerzas Armadas</v>
          </cell>
          <cell r="B508">
            <v>0</v>
          </cell>
          <cell r="C508">
            <v>0</v>
          </cell>
          <cell r="D508">
            <v>0</v>
          </cell>
          <cell r="E508">
            <v>0</v>
          </cell>
          <cell r="F508">
            <v>0</v>
          </cell>
          <cell r="G508">
            <v>0</v>
          </cell>
        </row>
        <row r="509">
          <cell r="A509" t="str">
            <v>Ahorro en Gastos Administrativos Corporación de Valdesia</v>
          </cell>
          <cell r="B509">
            <v>0</v>
          </cell>
          <cell r="C509">
            <v>0</v>
          </cell>
          <cell r="D509">
            <v>0</v>
          </cell>
          <cell r="E509">
            <v>0</v>
          </cell>
          <cell r="F509">
            <v>0</v>
          </cell>
          <cell r="G509">
            <v>0</v>
          </cell>
        </row>
        <row r="510">
          <cell r="A510" t="str">
            <v>Confiscación de Pólizas de Seguros</v>
          </cell>
          <cell r="B510">
            <v>0</v>
          </cell>
          <cell r="C510">
            <v>0</v>
          </cell>
          <cell r="D510">
            <v>0</v>
          </cell>
          <cell r="E510">
            <v>0</v>
          </cell>
          <cell r="F510">
            <v>0</v>
          </cell>
          <cell r="G510">
            <v>0</v>
          </cell>
        </row>
        <row r="511">
          <cell r="A511" t="str">
            <v>Reembolsos</v>
          </cell>
          <cell r="B511">
            <v>0</v>
          </cell>
          <cell r="C511">
            <v>0</v>
          </cell>
          <cell r="D511">
            <v>0</v>
          </cell>
          <cell r="E511">
            <v>0</v>
          </cell>
          <cell r="F511">
            <v>0</v>
          </cell>
          <cell r="G511">
            <v>0</v>
          </cell>
        </row>
        <row r="512">
          <cell r="A512" t="str">
            <v>Intereses sobre Bonos Tesorería Nacional, para Reforma Agraría, Serie 1987</v>
          </cell>
          <cell r="B512">
            <v>0</v>
          </cell>
          <cell r="C512">
            <v>0</v>
          </cell>
          <cell r="D512">
            <v>0</v>
          </cell>
          <cell r="E512">
            <v>0</v>
          </cell>
          <cell r="F512">
            <v>0</v>
          </cell>
          <cell r="G512">
            <v>0</v>
          </cell>
        </row>
        <row r="513">
          <cell r="A513">
            <v>0</v>
          </cell>
          <cell r="B513">
            <v>0</v>
          </cell>
          <cell r="C513">
            <v>0</v>
          </cell>
          <cell r="D513">
            <v>0</v>
          </cell>
          <cell r="E513">
            <v>0</v>
          </cell>
          <cell r="F513">
            <v>0</v>
          </cell>
          <cell r="G513">
            <v>0</v>
          </cell>
        </row>
        <row r="514">
          <cell r="A514" t="str">
            <v xml:space="preserve">Total Ingresos Fiscales </v>
          </cell>
          <cell r="B514">
            <v>6520044645</v>
          </cell>
          <cell r="C514">
            <v>2194406790</v>
          </cell>
          <cell r="D514">
            <v>2357926087</v>
          </cell>
          <cell r="E514">
            <v>1967711768</v>
          </cell>
          <cell r="F514">
            <v>4570723334.8000002</v>
          </cell>
          <cell r="G514">
            <v>258653040.19999999</v>
          </cell>
        </row>
        <row r="515">
          <cell r="A515" t="str">
            <v>Fuente: Presupuesto de Ingresos y Ley de Gastos Públicos del Gobierno Central para el año 1990 (Ley No. 9-90)</v>
          </cell>
        </row>
        <row r="516">
          <cell r="A516">
            <v>0</v>
          </cell>
          <cell r="B516">
            <v>0</v>
          </cell>
        </row>
        <row r="518">
          <cell r="A518">
            <v>0</v>
          </cell>
        </row>
      </sheetData>
      <sheetData sheetId="11" refreshError="1"/>
      <sheetData sheetId="12" refreshError="1">
        <row r="49">
          <cell r="A49" t="str">
            <v>Impuestos Internos Especiales sobre las Mercancías</v>
          </cell>
          <cell r="B49">
            <v>3562167144</v>
          </cell>
        </row>
        <row r="50">
          <cell r="A50" t="str">
            <v/>
          </cell>
          <cell r="B50">
            <v>0</v>
          </cell>
        </row>
        <row r="51">
          <cell r="A51" t="str">
            <v>Impuestos sobre Vegetales</v>
          </cell>
          <cell r="B51">
            <v>3200</v>
          </cell>
        </row>
        <row r="52">
          <cell r="A52" t="str">
            <v>Impuestos sobre las Ventas de Maderas Aserradas</v>
          </cell>
          <cell r="B52">
            <v>3200</v>
          </cell>
        </row>
        <row r="53">
          <cell r="A53" t="str">
            <v>Impuestos sobre la Madera Beneficiada</v>
          </cell>
          <cell r="B53">
            <v>0</v>
          </cell>
        </row>
        <row r="54">
          <cell r="A54" t="str">
            <v/>
          </cell>
          <cell r="B54">
            <v>0</v>
          </cell>
        </row>
        <row r="55">
          <cell r="A55" t="str">
            <v>Impuestos sobre el Tabaco Manufacturado</v>
          </cell>
          <cell r="B55">
            <v>112390487</v>
          </cell>
        </row>
        <row r="56">
          <cell r="A56" t="str">
            <v>Impuesto sobre Cigarrillos</v>
          </cell>
          <cell r="B56">
            <v>57546785</v>
          </cell>
        </row>
        <row r="57">
          <cell r="A57" t="str">
            <v>Impuestos Adicionales sobre Cigarrillos L ey-285-85</v>
          </cell>
          <cell r="B57">
            <v>10278027</v>
          </cell>
        </row>
        <row r="58">
          <cell r="A58" t="str">
            <v>Impuestos Adicionales sobre Cigarrillos</v>
          </cell>
          <cell r="B58">
            <v>29117036</v>
          </cell>
        </row>
        <row r="59">
          <cell r="A59" t="str">
            <v>Impuestos Adicionales sobre Cigarrillos Ley-137-87, L-39-88</v>
          </cell>
          <cell r="B59">
            <v>15448639</v>
          </cell>
        </row>
        <row r="60">
          <cell r="A60" t="str">
            <v/>
          </cell>
          <cell r="B60">
            <v>0</v>
          </cell>
        </row>
        <row r="61">
          <cell r="A61" t="str">
            <v>Impuestos sobre las Bebidas Alcohólicas</v>
          </cell>
          <cell r="B61">
            <v>266083111</v>
          </cell>
        </row>
        <row r="62">
          <cell r="A62" t="str">
            <v>Impuestos sobre la Venta al por Mayor de Bebidas Alcohólicas Nacionales</v>
          </cell>
          <cell r="B62">
            <v>75043658</v>
          </cell>
        </row>
        <row r="63">
          <cell r="A63" t="str">
            <v/>
          </cell>
          <cell r="B63">
            <v>0</v>
          </cell>
        </row>
        <row r="64">
          <cell r="A64" t="str">
            <v>Impuesto Adicional sobre Ron, Whisky y Ginebra</v>
          </cell>
          <cell r="B64">
            <v>21218494</v>
          </cell>
        </row>
        <row r="65">
          <cell r="A65" t="str">
            <v>Impuesto Especial a las Bebidas Alcohólicas</v>
          </cell>
          <cell r="B65">
            <v>3476258</v>
          </cell>
        </row>
        <row r="66">
          <cell r="A66" t="str">
            <v>Impuesto sobre las Cervezas</v>
          </cell>
          <cell r="B66">
            <v>73309393</v>
          </cell>
        </row>
        <row r="67">
          <cell r="A67" t="str">
            <v>Impuesto Adicional sobre las Cervezas</v>
          </cell>
          <cell r="B67">
            <v>20927243</v>
          </cell>
        </row>
        <row r="68">
          <cell r="A68" t="str">
            <v>Impuesto sobre Alcohol para Envejecimiento de Licores</v>
          </cell>
          <cell r="B68">
            <v>32680796</v>
          </cell>
        </row>
        <row r="69">
          <cell r="A69" t="str">
            <v>Impuesto sobre Ron Ginebra y Licores Dulces</v>
          </cell>
          <cell r="B69">
            <v>3655425</v>
          </cell>
        </row>
        <row r="70">
          <cell r="A70" t="str">
            <v>Impuesto sobre Vinos</v>
          </cell>
          <cell r="B70">
            <v>117173</v>
          </cell>
        </row>
        <row r="71">
          <cell r="A71" t="str">
            <v>Impuesto Adicional sobre Vinos y Licores Dulces</v>
          </cell>
          <cell r="B71">
            <v>837226</v>
          </cell>
        </row>
        <row r="72">
          <cell r="A72" t="str">
            <v>8% Sobre Valor de Venta al por Mayor de la Producción de Alcohol de 95 Grados</v>
          </cell>
          <cell r="B72">
            <v>10391065</v>
          </cell>
        </row>
        <row r="73">
          <cell r="A73" t="str">
            <v>Mercancías de Producción 7%</v>
          </cell>
          <cell r="B73">
            <v>0</v>
          </cell>
        </row>
        <row r="74">
          <cell r="A74" t="str">
            <v xml:space="preserve">Impuesto Adicional sobre Ron, Whisky y Ginebra </v>
          </cell>
          <cell r="B74">
            <v>5337598</v>
          </cell>
        </row>
        <row r="75">
          <cell r="A75" t="str">
            <v>Impuesto Adicional sobre Cervezas, Ley 285/11-6-85</v>
          </cell>
          <cell r="B75">
            <v>11853951</v>
          </cell>
        </row>
        <row r="76">
          <cell r="A76" t="str">
            <v>Impuesto Adicional sobre Cervezas Ley 39 Año 1988</v>
          </cell>
          <cell r="B76">
            <v>7222519</v>
          </cell>
        </row>
        <row r="77">
          <cell r="A77" t="str">
            <v>Impuesto Adicional sobre Cervezas Ley 39 Año 1989</v>
          </cell>
          <cell r="B77">
            <v>12312</v>
          </cell>
        </row>
        <row r="78">
          <cell r="A78" t="str">
            <v/>
          </cell>
          <cell r="B78">
            <v>0</v>
          </cell>
        </row>
        <row r="79">
          <cell r="A79" t="str">
            <v>Impuestos sobre las Bebidas No Alcohólicas</v>
          </cell>
          <cell r="B79">
            <v>2097536</v>
          </cell>
        </row>
        <row r="80">
          <cell r="A80" t="str">
            <v>Impuesto sobre Bebidas Gaseosas</v>
          </cell>
          <cell r="B80">
            <v>2097536</v>
          </cell>
        </row>
        <row r="81">
          <cell r="A81" t="str">
            <v/>
          </cell>
          <cell r="B81">
            <v>0</v>
          </cell>
        </row>
        <row r="82">
          <cell r="A82" t="str">
            <v>Impuestos sobre Otros Bienes de Consumo</v>
          </cell>
          <cell r="B82">
            <v>2143409010</v>
          </cell>
        </row>
        <row r="83">
          <cell r="A83" t="str">
            <v>Impuestos sobre los Fósforos</v>
          </cell>
          <cell r="B83">
            <v>1444056</v>
          </cell>
        </row>
        <row r="84">
          <cell r="A84" t="str">
            <v>Impuesto Estampilla Fósforos</v>
          </cell>
          <cell r="B84">
            <v>143774</v>
          </cell>
        </row>
        <row r="85">
          <cell r="A85" t="str">
            <v>Diferencial Azúcar Consumo Interno</v>
          </cell>
          <cell r="B85">
            <v>0</v>
          </cell>
        </row>
        <row r="86">
          <cell r="A86" t="str">
            <v>Impuesto Adicional Gasolina</v>
          </cell>
          <cell r="B86">
            <v>0</v>
          </cell>
        </row>
        <row r="87">
          <cell r="A87" t="str">
            <v>RD$ 0.01 sobre Cada Galón de Gasolina</v>
          </cell>
          <cell r="B87">
            <v>0</v>
          </cell>
        </row>
        <row r="88">
          <cell r="A88" t="str">
            <v>Diferencial Petróleo (Decreto 2600)</v>
          </cell>
          <cell r="B88">
            <v>0</v>
          </cell>
        </row>
        <row r="89">
          <cell r="A89" t="str">
            <v>Diferencial Petróleo (Decreto 3221)</v>
          </cell>
          <cell r="B89">
            <v>0</v>
          </cell>
        </row>
        <row r="90">
          <cell r="A90" t="str">
            <v>Retención Diferencial Gravamen sobre Combustibles</v>
          </cell>
          <cell r="B90">
            <v>0</v>
          </cell>
        </row>
        <row r="91">
          <cell r="A91" t="str">
            <v xml:space="preserve">Diferencial Petróleo </v>
          </cell>
          <cell r="B91">
            <v>0</v>
          </cell>
        </row>
        <row r="92">
          <cell r="A92" t="str">
            <v>Diferencial Gasolina</v>
          </cell>
          <cell r="B92">
            <v>1835577750</v>
          </cell>
        </row>
        <row r="93">
          <cell r="A93" t="str">
            <v xml:space="preserve">Diferencial sobre Fuel Oil </v>
          </cell>
          <cell r="B93">
            <v>0</v>
          </cell>
        </row>
        <row r="94">
          <cell r="A94" t="str">
            <v>Diferencial Gas Propano</v>
          </cell>
          <cell r="B94">
            <v>0</v>
          </cell>
        </row>
        <row r="95">
          <cell r="A95" t="str">
            <v>Diferencial Avtur</v>
          </cell>
          <cell r="B95">
            <v>243430</v>
          </cell>
        </row>
        <row r="96">
          <cell r="A96" t="str">
            <v>Diferencial de Aceite Crudo Desgomado</v>
          </cell>
          <cell r="B96">
            <v>0</v>
          </cell>
        </row>
        <row r="97">
          <cell r="A97" t="str">
            <v>Diferencial por Galon Gasolina, Subsidio, GLP-1.70 p/Galon</v>
          </cell>
          <cell r="B97">
            <v>306000000</v>
          </cell>
        </row>
        <row r="98">
          <cell r="A98" t="str">
            <v/>
          </cell>
          <cell r="B98">
            <v>0</v>
          </cell>
        </row>
        <row r="99">
          <cell r="A99" t="str">
            <v>Impuestos sobre Combustibles y Lubricantes</v>
          </cell>
          <cell r="B99">
            <v>0</v>
          </cell>
        </row>
        <row r="100">
          <cell r="A100" t="str">
            <v>Impuesto sobre el Consumo de Petróleo y sus Derivados</v>
          </cell>
          <cell r="B100">
            <v>0</v>
          </cell>
        </row>
        <row r="101">
          <cell r="A101" t="str">
            <v/>
          </cell>
          <cell r="B101">
            <v>0</v>
          </cell>
        </row>
        <row r="102">
          <cell r="A102" t="str">
            <v>Impuestos sobre Otros Bienes de Producción o de Uso Alternativo</v>
          </cell>
          <cell r="B102">
            <v>1408510</v>
          </cell>
        </row>
        <row r="103">
          <cell r="A103" t="str">
            <v>Impuesto sobre Consumo de Alcoholes para Industrialización</v>
          </cell>
          <cell r="B103">
            <v>1142678</v>
          </cell>
        </row>
        <row r="104">
          <cell r="A104" t="str">
            <v>Impuestos a los Alcoholes y Bay Rum</v>
          </cell>
          <cell r="B104">
            <v>265832</v>
          </cell>
        </row>
        <row r="105">
          <cell r="A105" t="str">
            <v/>
          </cell>
          <cell r="B105">
            <v>0</v>
          </cell>
        </row>
        <row r="106">
          <cell r="A106" t="str">
            <v>Impuestos a las Transferencias de Bienes Industrializados</v>
          </cell>
          <cell r="B106">
            <v>1036775290</v>
          </cell>
        </row>
        <row r="107">
          <cell r="A107" t="str">
            <v xml:space="preserve">Impuestos a las Transferencias de Bienes Industrializados </v>
          </cell>
          <cell r="B107">
            <v>1036775290</v>
          </cell>
        </row>
        <row r="108">
          <cell r="A108" t="str">
            <v/>
          </cell>
          <cell r="B108">
            <v>0</v>
          </cell>
        </row>
        <row r="109">
          <cell r="A109" t="str">
            <v>Impuestos Internos Especiales sobre los Servicios</v>
          </cell>
          <cell r="B109">
            <v>647824263</v>
          </cell>
        </row>
        <row r="110">
          <cell r="A110" t="str">
            <v/>
          </cell>
          <cell r="B110">
            <v>0</v>
          </cell>
        </row>
        <row r="111">
          <cell r="A111" t="str">
            <v>Impuestos sobre Transportes</v>
          </cell>
          <cell r="B111">
            <v>256800337</v>
          </cell>
        </row>
        <row r="112">
          <cell r="A112" t="str">
            <v>Impuestos sobre la Venta de Pasajes al Exterior</v>
          </cell>
          <cell r="B112">
            <v>244662461</v>
          </cell>
        </row>
        <row r="113">
          <cell r="A113" t="str">
            <v>Impuesto Adicional sobre la Venta de Pasajes al Exterior</v>
          </cell>
          <cell r="B113">
            <v>195668</v>
          </cell>
        </row>
        <row r="114">
          <cell r="A114" t="str">
            <v>Impuesto Adicional sobre Pasajes Aéreos y Marítimos al Exterior</v>
          </cell>
          <cell r="B114">
            <v>145884</v>
          </cell>
        </row>
        <row r="115">
          <cell r="A115" t="str">
            <v>40% sobre el Impuesto a Salida de Pasajeros al Exterior (Decreto 791)</v>
          </cell>
          <cell r="B115">
            <v>11146730</v>
          </cell>
        </row>
        <row r="116">
          <cell r="A116" t="str">
            <v>Venta de Servicios Comisión Aeroportuaria</v>
          </cell>
          <cell r="B116">
            <v>54966</v>
          </cell>
        </row>
        <row r="117">
          <cell r="A117" t="str">
            <v>Impuesto a Salida de Pasajeros al Exterior Regulación Fronteriza</v>
          </cell>
          <cell r="B117">
            <v>594628</v>
          </cell>
        </row>
        <row r="118">
          <cell r="A118" t="str">
            <v/>
          </cell>
          <cell r="B118">
            <v>0</v>
          </cell>
        </row>
        <row r="119">
          <cell r="A119" t="str">
            <v>Impuestos sobre las Comunicaciones</v>
          </cell>
          <cell r="B119">
            <v>305675362</v>
          </cell>
        </row>
        <row r="120">
          <cell r="A120" t="str">
            <v>Impuesto sobre las Recaudaciones de la Compañía de Teléfonos</v>
          </cell>
          <cell r="B120">
            <v>181750332</v>
          </cell>
        </row>
        <row r="121">
          <cell r="A121" t="str">
            <v>Impuestos a las Llamadas a Larga Distancia</v>
          </cell>
          <cell r="B121">
            <v>407226</v>
          </cell>
        </row>
        <row r="122">
          <cell r="A122" t="str">
            <v>Impuesto Adicional a las Llamadas a Larga Distancia</v>
          </cell>
          <cell r="B122">
            <v>119070496</v>
          </cell>
        </row>
        <row r="123">
          <cell r="A123" t="str">
            <v>Impuesto sobre Mensajes Escritos al Exterior</v>
          </cell>
          <cell r="B123">
            <v>1200628</v>
          </cell>
        </row>
        <row r="124">
          <cell r="A124" t="str">
            <v>Impuesto a las Estaciones Radioeléctricas</v>
          </cell>
          <cell r="B124">
            <v>2152588</v>
          </cell>
        </row>
        <row r="125">
          <cell r="A125" t="str">
            <v>Sellos Semipostales para Hospital Antituberculoso</v>
          </cell>
          <cell r="B125">
            <v>1681</v>
          </cell>
        </row>
        <row r="126">
          <cell r="A126" t="str">
            <v>Sellos Semipostales para Protección de la Infancia</v>
          </cell>
          <cell r="B126">
            <v>1294</v>
          </cell>
        </row>
        <row r="127">
          <cell r="A127" t="str">
            <v>Sellos Semipostales para Liga Dominicana Contra el Cáncer</v>
          </cell>
          <cell r="B127">
            <v>1996</v>
          </cell>
        </row>
        <row r="128">
          <cell r="A128" t="str">
            <v>Sellos Semipostales para la Escuela Postal y Telegráfica</v>
          </cell>
          <cell r="B128">
            <v>55048</v>
          </cell>
        </row>
        <row r="129">
          <cell r="A129" t="str">
            <v>Sellos Semipostales para Rehabilitación de Inválidos</v>
          </cell>
          <cell r="B129">
            <v>1846</v>
          </cell>
        </row>
        <row r="130">
          <cell r="A130" t="str">
            <v>Sellos Patronato Lucha Contra la Diabetes</v>
          </cell>
          <cell r="B130">
            <v>0</v>
          </cell>
        </row>
        <row r="131">
          <cell r="A131" t="str">
            <v>Sellos Semipostales para la Cruz Roja Dominicana</v>
          </cell>
          <cell r="B131">
            <v>2123</v>
          </cell>
        </row>
        <row r="132">
          <cell r="A132" t="str">
            <v xml:space="preserve">Sellos Especiales sobre Sentencia de Divorcio </v>
          </cell>
          <cell r="B132">
            <v>19338</v>
          </cell>
        </row>
        <row r="133">
          <cell r="A133" t="str">
            <v xml:space="preserve">Ventas de Sellos Colegio de Abogados </v>
          </cell>
          <cell r="B133">
            <v>1010766</v>
          </cell>
        </row>
        <row r="134">
          <cell r="A134" t="str">
            <v>Impuestos sobre Prestaciones de los Servicios Telefónicos</v>
          </cell>
          <cell r="B134">
            <v>0</v>
          </cell>
        </row>
        <row r="135">
          <cell r="A135" t="str">
            <v>Sellos Semipostales para XII Juegos Deportivos</v>
          </cell>
          <cell r="B135">
            <v>0</v>
          </cell>
        </row>
        <row r="136">
          <cell r="A136" t="str">
            <v/>
          </cell>
          <cell r="B136">
            <v>0</v>
          </cell>
        </row>
        <row r="137">
          <cell r="A137" t="str">
            <v>Impuestos sobre Otros Servicios</v>
          </cell>
          <cell r="B137">
            <v>85348564</v>
          </cell>
        </row>
        <row r="138">
          <cell r="A138" t="str">
            <v>Impuestos sobre Ventas de Boletos en Espectáculos Públicos</v>
          </cell>
          <cell r="B138">
            <v>3747425</v>
          </cell>
        </row>
        <row r="139">
          <cell r="A139" t="str">
            <v>Impuestos sobre Ventas de Boletos en Espectáculos Deportivos</v>
          </cell>
          <cell r="B139">
            <v>169634</v>
          </cell>
        </row>
        <row r="140">
          <cell r="A140" t="str">
            <v>Impuestos sobre el Valor de las Habitaciones de Hoteles</v>
          </cell>
          <cell r="B140">
            <v>26910933</v>
          </cell>
        </row>
        <row r="141">
          <cell r="A141" t="str">
            <v>Impuestos sobre el 27% de las Recaudaciones de la Comisión Hípica Nacional</v>
          </cell>
          <cell r="B141">
            <v>618947</v>
          </cell>
        </row>
        <row r="142">
          <cell r="A142" t="str">
            <v>Impuestos sobre el Total de las Apuestas en el Hipódromo</v>
          </cell>
          <cell r="B142">
            <v>1167712</v>
          </cell>
        </row>
        <row r="143">
          <cell r="A143" t="str">
            <v>Adicional al Impuesto sobre el Total de las Apuestas en el Hipódromo</v>
          </cell>
          <cell r="B143">
            <v>564987</v>
          </cell>
        </row>
        <row r="144">
          <cell r="A144" t="str">
            <v>Impuestos sobre Primas de Pólizas de las Compañías de Seguros</v>
          </cell>
          <cell r="B144">
            <v>51065709</v>
          </cell>
        </row>
        <row r="145">
          <cell r="A145" t="str">
            <v>Impuestos a las Primas sobre Constitución de Fianzas y Consignación de Valores</v>
          </cell>
          <cell r="B145">
            <v>583489</v>
          </cell>
        </row>
        <row r="146">
          <cell r="A146" t="str">
            <v>Impuesto para Negociación en el Ramo de Seguros</v>
          </cell>
          <cell r="B146">
            <v>0</v>
          </cell>
        </row>
        <row r="147">
          <cell r="A147" t="str">
            <v>Préstamo de Menor Cuantía</v>
          </cell>
          <cell r="B147">
            <v>509510</v>
          </cell>
        </row>
        <row r="148">
          <cell r="A148" t="str">
            <v>Venta Boletos 0.25 sobre Palcos Estadios Deportivos</v>
          </cell>
          <cell r="B148">
            <v>3656</v>
          </cell>
        </row>
        <row r="149">
          <cell r="A149" t="str">
            <v>Venta Boletos 0.10 sobre Preferencias Estadios Deportivos</v>
          </cell>
          <cell r="B149">
            <v>6562</v>
          </cell>
        </row>
        <row r="150">
          <cell r="A150" t="str">
            <v xml:space="preserve">Impuesto a las Prestación de Servicio de Hoteles, Moteles, Cables, Telex y Televisión por Cable o Circuito Cerrado </v>
          </cell>
          <cell r="B150">
            <v>0</v>
          </cell>
        </row>
        <row r="151">
          <cell r="A151" t="str">
            <v/>
          </cell>
          <cell r="B151">
            <v>0</v>
          </cell>
        </row>
        <row r="152">
          <cell r="A152" t="str">
            <v/>
          </cell>
          <cell r="B152">
            <v>0</v>
          </cell>
        </row>
        <row r="153">
          <cell r="A153" t="str">
            <v>Impuestos sobre el Comercio Exterior</v>
          </cell>
          <cell r="B153">
            <v>4468953158</v>
          </cell>
        </row>
        <row r="154">
          <cell r="A154" t="str">
            <v/>
          </cell>
          <cell r="B154">
            <v>0</v>
          </cell>
        </row>
        <row r="155">
          <cell r="A155" t="str">
            <v>Impuestos sobre las Importaciones</v>
          </cell>
          <cell r="B155">
            <v>4465752279</v>
          </cell>
        </row>
        <row r="156">
          <cell r="A156" t="str">
            <v/>
          </cell>
          <cell r="B156">
            <v>0</v>
          </cell>
        </row>
        <row r="157">
          <cell r="A157" t="str">
            <v>Impuestos Arancelarios</v>
          </cell>
          <cell r="B157">
            <v>3353463285</v>
          </cell>
        </row>
        <row r="158">
          <cell r="A158" t="str">
            <v>Arancel de Aduanas</v>
          </cell>
          <cell r="B158">
            <v>1964041038</v>
          </cell>
        </row>
        <row r="159">
          <cell r="A159" t="str">
            <v>20% del Cambio Comisión de Aduanas</v>
          </cell>
          <cell r="B159">
            <v>1389422247</v>
          </cell>
        </row>
        <row r="160">
          <cell r="A160" t="str">
            <v/>
          </cell>
          <cell r="B160">
            <v>0</v>
          </cell>
        </row>
        <row r="161">
          <cell r="A161" t="str">
            <v/>
          </cell>
          <cell r="B161">
            <v>0</v>
          </cell>
        </row>
        <row r="162">
          <cell r="A162" t="str">
            <v>Impuestos Complementarios y Adicionales</v>
          </cell>
          <cell r="B162">
            <v>1112288994</v>
          </cell>
        </row>
        <row r="163">
          <cell r="A163" t="str">
            <v>Impuestos Unificados</v>
          </cell>
          <cell r="B163">
            <v>507947599</v>
          </cell>
        </row>
        <row r="164">
          <cell r="A164" t="str">
            <v>Impuestos Ad-Valorem</v>
          </cell>
          <cell r="B164">
            <v>13243495</v>
          </cell>
        </row>
        <row r="165">
          <cell r="A165" t="str">
            <v>Impuesto Adicional sobre las Importaciones</v>
          </cell>
          <cell r="B165">
            <v>11703553</v>
          </cell>
        </row>
        <row r="166">
          <cell r="A166" t="str">
            <v>Impuestos sobre Mercancías Liberadas y Exoneradas</v>
          </cell>
          <cell r="B166">
            <v>4311835</v>
          </cell>
        </row>
        <row r="167">
          <cell r="A167" t="str">
            <v xml:space="preserve">Impuesto Único Diesel Oil </v>
          </cell>
          <cell r="B167">
            <v>0</v>
          </cell>
        </row>
        <row r="168">
          <cell r="A168" t="str">
            <v>Impuesto Adicional Gasolina</v>
          </cell>
          <cell r="B168">
            <v>0</v>
          </cell>
        </row>
        <row r="169">
          <cell r="A169" t="str">
            <v>Impuesto Adicional Gasolina y Diesel Oil</v>
          </cell>
          <cell r="B169">
            <v>0</v>
          </cell>
        </row>
        <row r="170">
          <cell r="A170" t="str">
            <v>Impuesto Único Ad-Valorem sobre Maquinarias Industriales</v>
          </cell>
          <cell r="B170">
            <v>307988</v>
          </cell>
        </row>
        <row r="171">
          <cell r="A171" t="str">
            <v>Impuesto Único Ad-Valorem sobre Maquinarias y Equipos Agrícolas y Otros</v>
          </cell>
          <cell r="B171">
            <v>0</v>
          </cell>
        </row>
        <row r="172">
          <cell r="A172" t="str">
            <v>Impuestos sobre Productos Lácteos</v>
          </cell>
          <cell r="B172">
            <v>0</v>
          </cell>
        </row>
        <row r="173">
          <cell r="A173" t="str">
            <v>Impuestos sobre Madera Importada</v>
          </cell>
          <cell r="B173">
            <v>1849358</v>
          </cell>
        </row>
        <row r="174">
          <cell r="A174" t="str">
            <v>Impuesto Adicional sobre Varias Mercancías y Servicios (12%)</v>
          </cell>
          <cell r="B174">
            <v>14400345</v>
          </cell>
        </row>
        <row r="175">
          <cell r="A175" t="str">
            <v>Impuesto Único Ad-Valorem sobre Ciertos Alimentos</v>
          </cell>
          <cell r="B175">
            <v>0</v>
          </cell>
        </row>
        <row r="176">
          <cell r="A176" t="str">
            <v>Impuesto (Sellos) sobre Manifiestos de Importación</v>
          </cell>
          <cell r="B176">
            <v>92639</v>
          </cell>
        </row>
        <row r="177">
          <cell r="A177" t="str">
            <v>Impuestos (Estampillas) sobre Bebidas Alcohólicas Importadas</v>
          </cell>
          <cell r="B177">
            <v>33934</v>
          </cell>
        </row>
        <row r="178">
          <cell r="A178" t="str">
            <v>Impuesto Adicional sobre Bedidas Alcohólicas</v>
          </cell>
          <cell r="B178">
            <v>770190</v>
          </cell>
        </row>
        <row r="179">
          <cell r="A179" t="str">
            <v>Remanentes Liquidación de Fianzas</v>
          </cell>
          <cell r="B179">
            <v>20019236</v>
          </cell>
        </row>
        <row r="180">
          <cell r="A180" t="str">
            <v>Impuestos sobre Descarga de Mercancías</v>
          </cell>
          <cell r="B180">
            <v>20000</v>
          </cell>
        </row>
        <row r="181">
          <cell r="A181" t="str">
            <v>Impuestos de Almacenaje de Mercancías</v>
          </cell>
          <cell r="B181">
            <v>300980</v>
          </cell>
        </row>
        <row r="182">
          <cell r="A182" t="str">
            <v>Impuesto sobre Tejido de Algodón Importado</v>
          </cell>
          <cell r="B182">
            <v>0</v>
          </cell>
        </row>
        <row r="183">
          <cell r="A183" t="str">
            <v>Impuestos Adicionales 10% sobre Mercancías Importadas (Ley 48)</v>
          </cell>
          <cell r="B183">
            <v>72841</v>
          </cell>
        </row>
        <row r="184">
          <cell r="A184" t="str">
            <v>Impuestos 2% sobre Artículos Suntuarios (Decreto 340)</v>
          </cell>
          <cell r="B184">
            <v>70529308</v>
          </cell>
        </row>
        <row r="185">
          <cell r="A185" t="str">
            <v>Impuestos sobre Productos Medicinales para la Higiene Bucal (Ley 553)</v>
          </cell>
          <cell r="B185">
            <v>0</v>
          </cell>
        </row>
        <row r="186">
          <cell r="A186" t="str">
            <v>Impuesto Adicional del 10% Ad-Valorem de las Mercancías Importada</v>
          </cell>
          <cell r="B186">
            <v>0</v>
          </cell>
        </row>
        <row r="187">
          <cell r="A187" t="str">
            <v>Impuesto a la Transfencia de Bienes Industrializados ITBIS Ley 74 (Importación)</v>
          </cell>
          <cell r="B187">
            <v>0</v>
          </cell>
        </row>
        <row r="188">
          <cell r="A188" t="str">
            <v>Impuesto sobre Algodón Importado</v>
          </cell>
          <cell r="B188">
            <v>0</v>
          </cell>
        </row>
        <row r="189">
          <cell r="A189" t="str">
            <v>Impuestos selectivo</v>
          </cell>
          <cell r="B189">
            <v>0</v>
          </cell>
        </row>
        <row r="190">
          <cell r="A190" t="str">
            <v>Impuestos sobre madera importada</v>
          </cell>
          <cell r="B190">
            <v>0</v>
          </cell>
        </row>
        <row r="191">
          <cell r="A191" t="str">
            <v>Impuesto adicional sobre varias mercancías y servicios</v>
          </cell>
          <cell r="B191">
            <v>0</v>
          </cell>
        </row>
        <row r="192">
          <cell r="A192" t="str">
            <v>Impuestos sellos sobre manifiestos de importación</v>
          </cell>
          <cell r="B192">
            <v>0</v>
          </cell>
        </row>
        <row r="193">
          <cell r="A193" t="str">
            <v xml:space="preserve">Impuesto estampillas sobre bebidas alcohólicas importadas </v>
          </cell>
          <cell r="B193">
            <v>0</v>
          </cell>
        </row>
        <row r="194">
          <cell r="A194" t="str">
            <v xml:space="preserve">Impuestos adicionales sobre bebidas alcohólicas importadas </v>
          </cell>
          <cell r="B194">
            <v>0</v>
          </cell>
        </row>
        <row r="195">
          <cell r="A195" t="str">
            <v>Remanentes de liquidación fianzas</v>
          </cell>
          <cell r="B195">
            <v>0</v>
          </cell>
        </row>
        <row r="196">
          <cell r="A196" t="str">
            <v>Impuestos a descargas de mercancías</v>
          </cell>
          <cell r="B196">
            <v>0</v>
          </cell>
        </row>
        <row r="197">
          <cell r="A197" t="str">
            <v>Impuestos de almacenaje de mercancías</v>
          </cell>
          <cell r="B197">
            <v>0</v>
          </cell>
        </row>
        <row r="198">
          <cell r="A198" t="str">
            <v xml:space="preserve">Impuesto sobre mercancías importadas </v>
          </cell>
          <cell r="B198">
            <v>0</v>
          </cell>
        </row>
        <row r="199">
          <cell r="A199" t="str">
            <v>Impuestos a las transferencias de bienes industrializados (ITBIS)</v>
          </cell>
          <cell r="B199">
            <v>459210473</v>
          </cell>
        </row>
        <row r="200">
          <cell r="A200" t="str">
            <v>Ventas facturas consulares decreto No.294-88</v>
          </cell>
          <cell r="B200">
            <v>1847929</v>
          </cell>
        </row>
        <row r="201">
          <cell r="A201" t="str">
            <v>Impuesto sobre mercancías y sobordo</v>
          </cell>
          <cell r="B201">
            <v>5627291</v>
          </cell>
        </row>
        <row r="202">
          <cell r="A202">
            <v>0</v>
          </cell>
          <cell r="B202">
            <v>0</v>
          </cell>
        </row>
        <row r="203">
          <cell r="A203" t="str">
            <v/>
          </cell>
          <cell r="B203">
            <v>0</v>
          </cell>
        </row>
        <row r="204">
          <cell r="A204" t="str">
            <v>Impuestos sobre las Exportaciones</v>
          </cell>
          <cell r="B204">
            <v>3200879</v>
          </cell>
        </row>
        <row r="205">
          <cell r="A205" t="str">
            <v>Impuestos sobre Azúcares y Mieles</v>
          </cell>
          <cell r="B205">
            <v>0</v>
          </cell>
        </row>
        <row r="206">
          <cell r="A206" t="str">
            <v>Impuestos sobre el Azúcar, Mercado Americano por Déficit de Otros Países</v>
          </cell>
          <cell r="B206">
            <v>0</v>
          </cell>
        </row>
        <row r="207">
          <cell r="A207" t="str">
            <v>Impuestos sobre el Azúcar, Mercado Americano a Cargo Cuota Inicial</v>
          </cell>
          <cell r="B207">
            <v>0</v>
          </cell>
        </row>
        <row r="208">
          <cell r="A208" t="str">
            <v>Impuesto sobre los Guineos</v>
          </cell>
          <cell r="B208">
            <v>0</v>
          </cell>
        </row>
        <row r="209">
          <cell r="A209" t="str">
            <v>Impuestos sobre las Exportaciones (6/8 del 1%)</v>
          </cell>
          <cell r="B209">
            <v>0</v>
          </cell>
        </row>
        <row r="210">
          <cell r="A210" t="str">
            <v>Impuesto sobre Documentos de Aduanas</v>
          </cell>
          <cell r="B210">
            <v>79633</v>
          </cell>
        </row>
        <row r="211">
          <cell r="A211" t="str">
            <v>Patentes de Exportación</v>
          </cell>
          <cell r="B211">
            <v>222340</v>
          </cell>
        </row>
        <row r="212">
          <cell r="A212" t="str">
            <v>Adicional sobre Patentes de Exportación</v>
          </cell>
          <cell r="B212">
            <v>0</v>
          </cell>
        </row>
        <row r="213">
          <cell r="A213" t="str">
            <v>Impuesto sobre Ventas en Tiendas de las Zonas Francas</v>
          </cell>
          <cell r="B213">
            <v>2463906</v>
          </cell>
        </row>
        <row r="214">
          <cell r="A214" t="str">
            <v>Remanentes de Liquidación de Fianzas</v>
          </cell>
          <cell r="B214">
            <v>0</v>
          </cell>
        </row>
        <row r="215">
          <cell r="A215" t="str">
            <v>Impuestos sobre Beneficios Extraordinarios de la Exportación de Carne de Resolución Deshuesada</v>
          </cell>
          <cell r="B215">
            <v>315000</v>
          </cell>
        </row>
        <row r="216">
          <cell r="A216" t="str">
            <v>Impuesto sobre Carga de Mercancías, Ley 644</v>
          </cell>
          <cell r="B216">
            <v>120000</v>
          </cell>
        </row>
        <row r="217">
          <cell r="A217" t="str">
            <v>Impuestos sobre Beneficios Extraordinarios Exportación de Azúcares y Mieles</v>
          </cell>
          <cell r="B217">
            <v>0</v>
          </cell>
        </row>
        <row r="218">
          <cell r="A218" t="str">
            <v>Impuesto Adicional sobre Varias Mercancías y Servicios</v>
          </cell>
          <cell r="B218">
            <v>0</v>
          </cell>
        </row>
        <row r="219">
          <cell r="A219" t="str">
            <v>Impuestos sobre Ingresos Extraordinarios de Café y Cacao</v>
          </cell>
          <cell r="B219">
            <v>0</v>
          </cell>
        </row>
        <row r="220">
          <cell r="A220" t="str">
            <v>Impuestos Ad-Valorem Según Decreto No. 1621</v>
          </cell>
          <cell r="B220">
            <v>0</v>
          </cell>
        </row>
        <row r="221">
          <cell r="A221" t="str">
            <v>Impuestos sobre Ingresos Excesivos de la Exportación de Cacao</v>
          </cell>
          <cell r="B221">
            <v>0</v>
          </cell>
        </row>
        <row r="222">
          <cell r="A222" t="str">
            <v/>
          </cell>
          <cell r="B222">
            <v>0</v>
          </cell>
        </row>
        <row r="223">
          <cell r="A223" t="str">
            <v>Otros Impuestos</v>
          </cell>
          <cell r="B223">
            <v>190886939</v>
          </cell>
        </row>
        <row r="224">
          <cell r="A224" t="str">
            <v>Patentes de Industria y Comercio</v>
          </cell>
          <cell r="B224">
            <v>138693232</v>
          </cell>
        </row>
        <row r="225">
          <cell r="A225" t="str">
            <v>Duplicados de Patentes</v>
          </cell>
          <cell r="B225">
            <v>244624</v>
          </cell>
        </row>
        <row r="226">
          <cell r="A226" t="str">
            <v>Pago de Peajes</v>
          </cell>
          <cell r="B226">
            <v>3684340</v>
          </cell>
        </row>
        <row r="227">
          <cell r="A227" t="str">
            <v>Impuestos sobre la Tramitación de Documentos</v>
          </cell>
          <cell r="B227">
            <v>31359189</v>
          </cell>
        </row>
        <row r="228">
          <cell r="A228" t="str">
            <v>Impuestos sobre Ventas Condicionales de Muebles</v>
          </cell>
          <cell r="B228">
            <v>4942692</v>
          </cell>
        </row>
        <row r="229">
          <cell r="A229" t="str">
            <v>Misceláneos Varias Leyes</v>
          </cell>
          <cell r="B229">
            <v>11962862</v>
          </cell>
        </row>
        <row r="230">
          <cell r="A230" t="str">
            <v/>
          </cell>
          <cell r="B230">
            <v>0</v>
          </cell>
        </row>
        <row r="231">
          <cell r="A231" t="str">
            <v/>
          </cell>
          <cell r="B231">
            <v>0</v>
          </cell>
        </row>
        <row r="232">
          <cell r="A232" t="str">
            <v>Tasas</v>
          </cell>
          <cell r="B232">
            <v>289694732</v>
          </cell>
        </row>
        <row r="233">
          <cell r="A233" t="str">
            <v/>
          </cell>
          <cell r="B233">
            <v>0</v>
          </cell>
        </row>
        <row r="234">
          <cell r="A234" t="str">
            <v>Tasas de Comunicaciones</v>
          </cell>
          <cell r="B234">
            <v>9093748</v>
          </cell>
        </row>
        <row r="235">
          <cell r="A235" t="str">
            <v>Sellos de Correos</v>
          </cell>
          <cell r="B235">
            <v>3290712</v>
          </cell>
        </row>
        <row r="236">
          <cell r="A236" t="str">
            <v>Entrega y Almacenaje de Encomiendas Postales</v>
          </cell>
          <cell r="B236">
            <v>28820</v>
          </cell>
        </row>
        <row r="237">
          <cell r="A237" t="str">
            <v>Sellos Postales Aéreos al Exterior</v>
          </cell>
          <cell r="B237">
            <v>4991449</v>
          </cell>
        </row>
        <row r="238">
          <cell r="A238" t="str">
            <v>Intercambio de Bultos Postales</v>
          </cell>
          <cell r="B238">
            <v>7659</v>
          </cell>
        </row>
        <row r="239">
          <cell r="A239" t="str">
            <v>Apartado de Correos</v>
          </cell>
          <cell r="B239">
            <v>170709</v>
          </cell>
        </row>
        <row r="240">
          <cell r="A240" t="str">
            <v>Primas sobre Valores Declarados</v>
          </cell>
          <cell r="B240">
            <v>244319</v>
          </cell>
        </row>
        <row r="241">
          <cell r="A241" t="str">
            <v>Transmisión de Mensajes Telefónicos, Telegráficos y RadioTelegráficos</v>
          </cell>
          <cell r="B241">
            <v>343660</v>
          </cell>
        </row>
        <row r="242">
          <cell r="A242" t="str">
            <v>Transmisión de Mensajes Telefónicos, Telegráficos y RadioTelegráficos (Departamentos del Gobierno)</v>
          </cell>
          <cell r="B242">
            <v>16420</v>
          </cell>
        </row>
        <row r="243">
          <cell r="A243" t="str">
            <v/>
          </cell>
          <cell r="B243">
            <v>0</v>
          </cell>
        </row>
        <row r="244">
          <cell r="A244" t="str">
            <v>Tasas Portuarías</v>
          </cell>
          <cell r="B244">
            <v>3521655</v>
          </cell>
        </row>
        <row r="245">
          <cell r="A245" t="str">
            <v>Derechos de Puertos-Importación</v>
          </cell>
          <cell r="B245">
            <v>437413</v>
          </cell>
        </row>
        <row r="246">
          <cell r="A246" t="str">
            <v>Derechos de Puertos-Exportación</v>
          </cell>
          <cell r="B246">
            <v>1847929</v>
          </cell>
        </row>
        <row r="247">
          <cell r="A247" t="str">
            <v>Arrimo y Manejo de Carga</v>
          </cell>
          <cell r="B247">
            <v>4360</v>
          </cell>
        </row>
        <row r="248">
          <cell r="A248" t="str">
            <v>Carga, Servicio de Muelle y Almacenamiento</v>
          </cell>
          <cell r="B248">
            <v>1231953</v>
          </cell>
        </row>
        <row r="249">
          <cell r="A249" t="str">
            <v/>
          </cell>
          <cell r="B249">
            <v>0</v>
          </cell>
        </row>
        <row r="250">
          <cell r="A250" t="str">
            <v>Tasas de Marcas y Patentes</v>
          </cell>
          <cell r="B250">
            <v>269553</v>
          </cell>
        </row>
        <row r="251">
          <cell r="A251" t="str">
            <v>Marcas de Fábrica</v>
          </cell>
          <cell r="B251">
            <v>202129</v>
          </cell>
        </row>
        <row r="252">
          <cell r="A252" t="str">
            <v>Patentes de Invención</v>
          </cell>
          <cell r="B252">
            <v>6306</v>
          </cell>
        </row>
        <row r="253">
          <cell r="A253" t="str">
            <v>Registro de Patentizados</v>
          </cell>
          <cell r="B253">
            <v>61118</v>
          </cell>
        </row>
        <row r="254">
          <cell r="A254" t="str">
            <v/>
          </cell>
          <cell r="B254">
            <v>0</v>
          </cell>
        </row>
        <row r="255">
          <cell r="A255" t="str">
            <v>Tasas Judiciales</v>
          </cell>
          <cell r="B255">
            <v>23046223</v>
          </cell>
        </row>
        <row r="256">
          <cell r="A256" t="str">
            <v>Servicios Judiciales</v>
          </cell>
          <cell r="B256">
            <v>70224</v>
          </cell>
        </row>
        <row r="257">
          <cell r="A257" t="str">
            <v>Tasas Adicionales sobre Actos Expedidos por el Poder Judicial</v>
          </cell>
          <cell r="B257">
            <v>475999</v>
          </cell>
        </row>
        <row r="258">
          <cell r="A258" t="str">
            <v>Tasa judicial sobre copias certificadas de sentencia L-3391</v>
          </cell>
          <cell r="B258">
            <v>22500000</v>
          </cell>
        </row>
        <row r="259">
          <cell r="A259" t="str">
            <v/>
          </cell>
          <cell r="B259">
            <v>0</v>
          </cell>
        </row>
        <row r="260">
          <cell r="A260" t="str">
            <v>Licencias y Permisos Varios</v>
          </cell>
          <cell r="B260">
            <v>220950635</v>
          </cell>
        </row>
        <row r="261">
          <cell r="A261" t="str">
            <v>Permisos para Ventas de Medicina</v>
          </cell>
          <cell r="B261">
            <v>1858031</v>
          </cell>
        </row>
        <row r="262">
          <cell r="A262" t="str">
            <v>Permisos para Importar, Adquirir y Vender Materiales Explosivos</v>
          </cell>
          <cell r="B262">
            <v>489496</v>
          </cell>
        </row>
        <row r="263">
          <cell r="A263" t="str">
            <v>Licencias para Portar Armas de Fuego</v>
          </cell>
          <cell r="B263">
            <v>58123206</v>
          </cell>
        </row>
        <row r="264">
          <cell r="A264" t="str">
            <v>Tasa Adicional para Portar Armas de Fuego</v>
          </cell>
          <cell r="B264">
            <v>202063</v>
          </cell>
        </row>
        <row r="265">
          <cell r="A265" t="str">
            <v>Permisos para Instalación de Laboratorios Industriales y Farmaceúticos</v>
          </cell>
          <cell r="B265">
            <v>135534</v>
          </cell>
        </row>
        <row r="266">
          <cell r="A266" t="str">
            <v>Permisos para Ventas Acumulativas</v>
          </cell>
          <cell r="B266">
            <v>146875</v>
          </cell>
        </row>
        <row r="267">
          <cell r="A267" t="str">
            <v>Licencias para Manejar Vehículos de Motor</v>
          </cell>
          <cell r="B267">
            <v>81368</v>
          </cell>
        </row>
        <row r="268">
          <cell r="A268" t="str">
            <v>Certificado de Registro de Profesionales y Oficios Médicos</v>
          </cell>
          <cell r="B268">
            <v>0</v>
          </cell>
        </row>
        <row r="269">
          <cell r="A269" t="str">
            <v xml:space="preserve">Derechos de Aterrizaje y Otros-Aviación Civil </v>
          </cell>
          <cell r="B269">
            <v>159914062</v>
          </cell>
        </row>
        <row r="270">
          <cell r="A270" t="str">
            <v>Registro Fórmula de Alimentos para Animales</v>
          </cell>
          <cell r="B270">
            <v>0</v>
          </cell>
        </row>
        <row r="271">
          <cell r="A271" t="str">
            <v/>
          </cell>
          <cell r="B271">
            <v>0</v>
          </cell>
        </row>
        <row r="272">
          <cell r="A272" t="str">
            <v>Otras Tasas</v>
          </cell>
          <cell r="B272">
            <v>32812918</v>
          </cell>
        </row>
        <row r="273">
          <cell r="A273" t="str">
            <v>Certificados de Inscripción para Venta de Drogas</v>
          </cell>
          <cell r="B273">
            <v>22474</v>
          </cell>
        </row>
        <row r="274">
          <cell r="A274" t="str">
            <v>Sellos para Certificados de Salud</v>
          </cell>
          <cell r="B274">
            <v>141891</v>
          </cell>
        </row>
        <row r="275">
          <cell r="A275" t="str">
            <v>Tasas sobre Inmigración</v>
          </cell>
          <cell r="B275">
            <v>2775854</v>
          </cell>
        </row>
        <row r="276">
          <cell r="A276" t="str">
            <v>Recargo Tasas sobre Inmigración</v>
          </cell>
          <cell r="B276">
            <v>360237</v>
          </cell>
        </row>
        <row r="277">
          <cell r="A277" t="str">
            <v>Tarjetas de Turismo (Visas)</v>
          </cell>
          <cell r="B277">
            <v>0</v>
          </cell>
        </row>
        <row r="278">
          <cell r="A278" t="str">
            <v>Naturalización de Extranjeros</v>
          </cell>
          <cell r="B278">
            <v>15463</v>
          </cell>
        </row>
        <row r="279">
          <cell r="A279" t="str">
            <v>Cédula Personal de Identidad</v>
          </cell>
          <cell r="B279">
            <v>2342744</v>
          </cell>
        </row>
        <row r="280">
          <cell r="A280" t="str">
            <v>Recargo Cédula Personal de Identidad</v>
          </cell>
          <cell r="B280">
            <v>238140</v>
          </cell>
        </row>
        <row r="281">
          <cell r="A281" t="str">
            <v>Tasas para Expedición, Renovación de Pasaportes</v>
          </cell>
          <cell r="B281">
            <v>10843902</v>
          </cell>
        </row>
        <row r="282">
          <cell r="A282" t="str">
            <v>Derechos Consulares</v>
          </cell>
          <cell r="B282">
            <v>0</v>
          </cell>
        </row>
        <row r="283">
          <cell r="A283" t="str">
            <v>Venta de Formularios y Facturas Consulares</v>
          </cell>
          <cell r="B283">
            <v>0</v>
          </cell>
        </row>
        <row r="284">
          <cell r="A284" t="str">
            <v>Venta de Sellos para Documentos Consulares</v>
          </cell>
          <cell r="B284">
            <v>0</v>
          </cell>
        </row>
        <row r="285">
          <cell r="A285" t="str">
            <v>Tasas por Concepto de Mensuras Catastrales</v>
          </cell>
          <cell r="B285">
            <v>49822</v>
          </cell>
        </row>
        <row r="286">
          <cell r="A286" t="str">
            <v>Análisis de Productos Farmaceúticos y Alimenticios</v>
          </cell>
          <cell r="B286">
            <v>9355</v>
          </cell>
        </row>
        <row r="287">
          <cell r="A287" t="str">
            <v>Servicios de Laboratorios-Secretaría de Obras Públicas</v>
          </cell>
          <cell r="B287">
            <v>17603</v>
          </cell>
        </row>
        <row r="288">
          <cell r="A288" t="str">
            <v>Venta de Formularios (Incluye Certificados Médicos)</v>
          </cell>
          <cell r="B288">
            <v>14716679</v>
          </cell>
        </row>
        <row r="289">
          <cell r="A289" t="str">
            <v>Venta de Sellos Pro-Parques</v>
          </cell>
          <cell r="B289">
            <v>1278754</v>
          </cell>
        </row>
        <row r="290">
          <cell r="A290" t="str">
            <v/>
          </cell>
          <cell r="B290">
            <v>0</v>
          </cell>
        </row>
        <row r="291">
          <cell r="A291" t="str">
            <v/>
          </cell>
          <cell r="B291">
            <v>0</v>
          </cell>
        </row>
        <row r="292">
          <cell r="A292" t="str">
            <v>Ingresos No Tributarios</v>
          </cell>
          <cell r="B292">
            <v>257753449</v>
          </cell>
        </row>
        <row r="293">
          <cell r="A293" t="str">
            <v/>
          </cell>
          <cell r="B293">
            <v>0</v>
          </cell>
        </row>
        <row r="294">
          <cell r="A294" t="str">
            <v>Venta de Servicios del Estado</v>
          </cell>
          <cell r="B294">
            <v>22122129</v>
          </cell>
        </row>
        <row r="295">
          <cell r="A295" t="str">
            <v>Venta de Boletos Tren de Paseo de los Indios</v>
          </cell>
          <cell r="B295">
            <v>0</v>
          </cell>
        </row>
        <row r="296">
          <cell r="A296" t="str">
            <v>Ingresos por Contratos y Concesiones de Exploración de Yacimientos Mineros</v>
          </cell>
          <cell r="B296">
            <v>149839</v>
          </cell>
        </row>
        <row r="297">
          <cell r="A297" t="str">
            <v>Comisiones por Garantía de Préstamo Concedidos a la Falconbridge Dominicana</v>
          </cell>
          <cell r="B297">
            <v>185992</v>
          </cell>
        </row>
        <row r="298">
          <cell r="A298" t="str">
            <v>Visitas al Museo de la Casa del Tostado y Alcazar de Colón</v>
          </cell>
          <cell r="B298">
            <v>0</v>
          </cell>
        </row>
        <row r="299">
          <cell r="A299" t="str">
            <v>Ingresos por Servicios Privados en Hospitales del Estado</v>
          </cell>
          <cell r="B299">
            <v>0</v>
          </cell>
        </row>
        <row r="300">
          <cell r="A300" t="str">
            <v>Ingresos por Permisos para Visitar Buques</v>
          </cell>
          <cell r="B300">
            <v>0</v>
          </cell>
        </row>
        <row r="301">
          <cell r="A301" t="str">
            <v>Inserción en Gaceta Oficial de Documentos y Avisos</v>
          </cell>
          <cell r="B301">
            <v>15311</v>
          </cell>
        </row>
        <row r="302">
          <cell r="A302" t="str">
            <v>Arrendamiento de Bienes Inmuebles</v>
          </cell>
          <cell r="B302">
            <v>465420</v>
          </cell>
        </row>
        <row r="303">
          <cell r="A303" t="str">
            <v>Ingresos por Arrendamiento de Propiedades Confiscadas</v>
          </cell>
          <cell r="B303">
            <v>0</v>
          </cell>
        </row>
        <row r="304">
          <cell r="A304" t="str">
            <v>Venta de Servicios Técnicos</v>
          </cell>
          <cell r="B304">
            <v>0</v>
          </cell>
        </row>
        <row r="305">
          <cell r="A305" t="str">
            <v>Inserción en Revista de Industria y Comercio</v>
          </cell>
          <cell r="B305">
            <v>77782</v>
          </cell>
        </row>
        <row r="306">
          <cell r="A306" t="str">
            <v>Contribución sobre Contrato Zona Franca la Romana</v>
          </cell>
          <cell r="B306">
            <v>0</v>
          </cell>
        </row>
        <row r="307">
          <cell r="A307" t="str">
            <v>50% Exportación Yacimientos Mineros</v>
          </cell>
          <cell r="B307">
            <v>112890</v>
          </cell>
        </row>
        <row r="308">
          <cell r="A308" t="str">
            <v>RD $0.25 Suministro Medicina en Hospitales del Estado</v>
          </cell>
          <cell r="B308">
            <v>0</v>
          </cell>
        </row>
        <row r="309">
          <cell r="A309" t="str">
            <v>Venta de Boletos Funicular de Puerto Plata</v>
          </cell>
          <cell r="B309">
            <v>259149</v>
          </cell>
        </row>
        <row r="310">
          <cell r="A310" t="str">
            <v>Venta de Servicios de la Secretaría de Agricultura</v>
          </cell>
          <cell r="B310">
            <v>0</v>
          </cell>
        </row>
        <row r="311">
          <cell r="A311" t="str">
            <v>Venta de Boletos Minitrenes la Caleta</v>
          </cell>
          <cell r="B311">
            <v>0</v>
          </cell>
        </row>
        <row r="312">
          <cell r="A312" t="str">
            <v>Venta de Pasajes Minibuses Transporte Colectivo</v>
          </cell>
          <cell r="B312">
            <v>0</v>
          </cell>
        </row>
        <row r="313">
          <cell r="A313" t="str">
            <v>Alquiler Parqueo la Atarazana</v>
          </cell>
          <cell r="B313">
            <v>0</v>
          </cell>
        </row>
        <row r="314">
          <cell r="A314" t="str">
            <v>Consejo Nacional de Educación Superior-CETEC</v>
          </cell>
          <cell r="B314">
            <v>0</v>
          </cell>
        </row>
        <row r="315">
          <cell r="A315" t="str">
            <v>Remolque Buques en Distancias Comandancia</v>
          </cell>
          <cell r="B315">
            <v>0</v>
          </cell>
        </row>
        <row r="316">
          <cell r="A316" t="str">
            <v>Expedición Carnet Agente Marino</v>
          </cell>
          <cell r="B316">
            <v>0</v>
          </cell>
        </row>
        <row r="317">
          <cell r="A317" t="str">
            <v xml:space="preserve">Venta Servicios Aéreos Fuerzas Armadas </v>
          </cell>
          <cell r="B317">
            <v>0</v>
          </cell>
        </row>
        <row r="318">
          <cell r="A318" t="str">
            <v>Contrato Por Costo DE Conf. Placas Exoneradas</v>
          </cell>
          <cell r="B318">
            <v>16574</v>
          </cell>
        </row>
        <row r="319">
          <cell r="A319" t="str">
            <v xml:space="preserve">Confección de carnet extranjero residentes en el pais </v>
          </cell>
          <cell r="B319">
            <v>678900</v>
          </cell>
        </row>
        <row r="320">
          <cell r="A320" t="str">
            <v>Rentas servicios diversos decr. L1/91</v>
          </cell>
          <cell r="B320">
            <v>20160272</v>
          </cell>
        </row>
        <row r="321">
          <cell r="A321" t="str">
            <v/>
          </cell>
          <cell r="B321">
            <v>0</v>
          </cell>
        </row>
        <row r="322">
          <cell r="A322" t="str">
            <v>Venta de Mercancías del Estado</v>
          </cell>
          <cell r="B322">
            <v>16135247</v>
          </cell>
        </row>
        <row r="323">
          <cell r="A323" t="str">
            <v>Venta de la Gaceta Oficial</v>
          </cell>
          <cell r="B323">
            <v>26881</v>
          </cell>
        </row>
        <row r="324">
          <cell r="A324" t="str">
            <v>Venta de las Publicaciones Oficiales</v>
          </cell>
          <cell r="B324">
            <v>22576</v>
          </cell>
        </row>
        <row r="325">
          <cell r="A325" t="str">
            <v>Ventas en la Moneda (Pública Subasta)</v>
          </cell>
          <cell r="B325">
            <v>1724242</v>
          </cell>
        </row>
        <row r="326">
          <cell r="A326" t="str">
            <v>Venta de Productos Finca Ansonia-Azua</v>
          </cell>
          <cell r="B326">
            <v>0</v>
          </cell>
        </row>
        <row r="327">
          <cell r="A327" t="str">
            <v>Venta de Productos Finca Vicente Noble</v>
          </cell>
          <cell r="B327">
            <v>0</v>
          </cell>
        </row>
        <row r="328">
          <cell r="A328" t="str">
            <v>Venta de Productos Proyecto Manzanillo</v>
          </cell>
          <cell r="B328">
            <v>1300000</v>
          </cell>
        </row>
        <row r="329">
          <cell r="A329" t="str">
            <v>Venta de Tomates Proyecto Manzanillo</v>
          </cell>
          <cell r="B329">
            <v>0</v>
          </cell>
        </row>
        <row r="330">
          <cell r="A330" t="str">
            <v>Venta de Semillas y Servicios Técnicos de la Secretaría de Agricultura</v>
          </cell>
          <cell r="B330">
            <v>0</v>
          </cell>
        </row>
        <row r="331">
          <cell r="A331" t="str">
            <v>Venta de Chatarra</v>
          </cell>
          <cell r="B331">
            <v>1809612</v>
          </cell>
        </row>
        <row r="332">
          <cell r="A332" t="str">
            <v>Venta de Productos Cosechados en Batey Ginebra-Puerto Plata</v>
          </cell>
          <cell r="B332">
            <v>0</v>
          </cell>
        </row>
        <row r="333">
          <cell r="A333" t="str">
            <v>Venta de Productos Cosechados en Batey Banegas-la Canela</v>
          </cell>
          <cell r="B333">
            <v>0</v>
          </cell>
        </row>
        <row r="334">
          <cell r="A334" t="str">
            <v>Venta de Propiedad Moniliar del Estado-Inservible-</v>
          </cell>
          <cell r="B334">
            <v>0</v>
          </cell>
        </row>
        <row r="335">
          <cell r="A335" t="str">
            <v>Venta Algodón Oro y Sorgo</v>
          </cell>
          <cell r="B335">
            <v>0</v>
          </cell>
        </row>
        <row r="336">
          <cell r="A336" t="str">
            <v>Venta de Madera por la Dirección General de Foresta</v>
          </cell>
          <cell r="B336">
            <v>0</v>
          </cell>
        </row>
        <row r="337">
          <cell r="A337" t="str">
            <v>Venta de Sacos (Programa Rahabilitación Café)</v>
          </cell>
          <cell r="B337">
            <v>0</v>
          </cell>
        </row>
        <row r="338">
          <cell r="A338" t="str">
            <v>Venta de Ejemplares de Planos de la Ciudad de Santo Domingo</v>
          </cell>
          <cell r="B338">
            <v>0</v>
          </cell>
        </row>
        <row r="339">
          <cell r="A339" t="str">
            <v xml:space="preserve">Ventas Plásticos Protectores de Cédula </v>
          </cell>
          <cell r="B339">
            <v>3106</v>
          </cell>
        </row>
        <row r="340">
          <cell r="A340" t="str">
            <v>Venta Medicamento de Promese</v>
          </cell>
          <cell r="B340">
            <v>11248830</v>
          </cell>
        </row>
        <row r="341">
          <cell r="A341" t="str">
            <v>40% Producción de Cemento</v>
          </cell>
          <cell r="B341">
            <v>0</v>
          </cell>
        </row>
        <row r="342">
          <cell r="A342" t="str">
            <v/>
          </cell>
          <cell r="B342">
            <v>0</v>
          </cell>
        </row>
        <row r="343">
          <cell r="A343" t="str">
            <v>Transferencias Ordinarias</v>
          </cell>
          <cell r="B343">
            <v>152515200</v>
          </cell>
        </row>
        <row r="344">
          <cell r="A344" t="str">
            <v>Transferencias de la Lotería Nacional (Utilidades)</v>
          </cell>
          <cell r="B344">
            <v>150000000</v>
          </cell>
        </row>
        <row r="345">
          <cell r="A345" t="str">
            <v>Transferencias de la Lotería Nacional (Construcción Casas por Sorteos)</v>
          </cell>
          <cell r="B345">
            <v>0</v>
          </cell>
        </row>
        <row r="346">
          <cell r="A346" t="str">
            <v>Transferencias del CEA (60% de los Beneficios)</v>
          </cell>
          <cell r="B346">
            <v>0</v>
          </cell>
        </row>
        <row r="347">
          <cell r="A347" t="str">
            <v/>
          </cell>
          <cell r="B347">
            <v>0</v>
          </cell>
        </row>
        <row r="348">
          <cell r="A348" t="str">
            <v>Transferencias de la Rosario Dominicana, 50% de los Beneficios</v>
          </cell>
          <cell r="B348">
            <v>0</v>
          </cell>
        </row>
        <row r="349">
          <cell r="A349" t="str">
            <v/>
          </cell>
          <cell r="B349">
            <v>0</v>
          </cell>
        </row>
        <row r="350">
          <cell r="A350" t="str">
            <v>Transferencias de los Molinos Dominicanos</v>
          </cell>
          <cell r="B350">
            <v>0</v>
          </cell>
        </row>
        <row r="351">
          <cell r="A351" t="str">
            <v>Transferencias del Banco de Reservas</v>
          </cell>
          <cell r="B351">
            <v>0</v>
          </cell>
        </row>
        <row r="352">
          <cell r="A352" t="str">
            <v>Aportes de la Rosario Dominicana/Utilidades</v>
          </cell>
          <cell r="B352">
            <v>0</v>
          </cell>
        </row>
        <row r="353">
          <cell r="A353" t="str">
            <v>Aporte del Banco de Reservas</v>
          </cell>
          <cell r="B353">
            <v>0</v>
          </cell>
        </row>
        <row r="354">
          <cell r="A354" t="str">
            <v>Aporte de los Talleres Cima, C. por A. (Dividendos)</v>
          </cell>
          <cell r="B354">
            <v>0</v>
          </cell>
        </row>
        <row r="355">
          <cell r="A355" t="str">
            <v>Contribución de la Rosario a la Provincia de Sánchez Ramírez</v>
          </cell>
          <cell r="B355">
            <v>0</v>
          </cell>
        </row>
        <row r="356">
          <cell r="A356" t="str">
            <v>Aporte de Fomento Industrial, Mercantil y Agrícola, C. por A. (Dividendos)</v>
          </cell>
          <cell r="B356">
            <v>0</v>
          </cell>
        </row>
        <row r="357">
          <cell r="A357" t="str">
            <v>Contribución Rosario Dominicana sobre Contrato del 15-2-79 Artículo 3ro</v>
          </cell>
          <cell r="B357">
            <v>0</v>
          </cell>
        </row>
        <row r="358">
          <cell r="A358" t="str">
            <v>Aportes de Frutas Dominicanas sobre Contrato del 5-7-79, Artículo 4to</v>
          </cell>
          <cell r="B358">
            <v>0</v>
          </cell>
        </row>
        <row r="359">
          <cell r="A359" t="str">
            <v>Aportes de la Refinería Dominicana de Petróleo (Utilidades)</v>
          </cell>
          <cell r="B359">
            <v>0</v>
          </cell>
        </row>
        <row r="360">
          <cell r="A360" t="str">
            <v>Aporte de la Alcoa Exploration Company, para la Provincia Pedernales</v>
          </cell>
          <cell r="B360">
            <v>491004</v>
          </cell>
        </row>
        <row r="361">
          <cell r="A361" t="str">
            <v>Aporte de Banco Nacional de la Vivienda (Dividendos)</v>
          </cell>
          <cell r="B361">
            <v>0</v>
          </cell>
        </row>
        <row r="362">
          <cell r="A362" t="str">
            <v>Aporte de las Salas de Juego de Bingo</v>
          </cell>
          <cell r="B362">
            <v>504317</v>
          </cell>
        </row>
        <row r="363">
          <cell r="A363" t="str">
            <v>Contribución de Ideal Dominicana S.A</v>
          </cell>
          <cell r="B363">
            <v>0</v>
          </cell>
        </row>
        <row r="364">
          <cell r="A364" t="str">
            <v>Aporte de Hipódromo de Caballitos</v>
          </cell>
          <cell r="B364">
            <v>0</v>
          </cell>
        </row>
        <row r="365">
          <cell r="A365" t="str">
            <v>Contribución Zonas Francas Industriales</v>
          </cell>
          <cell r="B365">
            <v>1519879</v>
          </cell>
        </row>
        <row r="366">
          <cell r="A366" t="str">
            <v>Aporte de las Exportaciones de Azúcares y Minerales</v>
          </cell>
          <cell r="B366">
            <v>0</v>
          </cell>
        </row>
        <row r="367">
          <cell r="A367" t="str">
            <v>Aportes Falcombridge</v>
          </cell>
          <cell r="B367">
            <v>0</v>
          </cell>
        </row>
        <row r="368">
          <cell r="A368" t="str">
            <v/>
          </cell>
          <cell r="B368">
            <v>0</v>
          </cell>
        </row>
        <row r="369">
          <cell r="A369" t="str">
            <v>Otros Ingresos No Tributarios</v>
          </cell>
          <cell r="B369">
            <v>66980873</v>
          </cell>
        </row>
        <row r="370">
          <cell r="A370" t="str">
            <v/>
          </cell>
          <cell r="B370">
            <v>0</v>
          </cell>
        </row>
        <row r="371">
          <cell r="A371" t="str">
            <v>Recargos de Impuestos, por Mora</v>
          </cell>
          <cell r="B371">
            <v>61171953</v>
          </cell>
        </row>
        <row r="372">
          <cell r="A372" t="str">
            <v>Recargo por Mora Impuesto sobre la Renta, Ley 5911/1972</v>
          </cell>
          <cell r="B372">
            <v>53170423</v>
          </cell>
        </row>
        <row r="373">
          <cell r="A373" t="str">
            <v>Recargo por Mora Impuesto a la Renta Global Imponible, Ley 84/70</v>
          </cell>
          <cell r="B373">
            <v>1124465</v>
          </cell>
        </row>
        <row r="374">
          <cell r="A374" t="str">
            <v>Recargo por Mora sobre el Impuesto a las Ganancias de Capital, Ley 291</v>
          </cell>
          <cell r="B374">
            <v>5807</v>
          </cell>
        </row>
        <row r="375">
          <cell r="A375" t="str">
            <v>Recargo por Mora Inscripción en el Registro de Tierras</v>
          </cell>
          <cell r="B375">
            <v>101616</v>
          </cell>
        </row>
        <row r="376">
          <cell r="A376" t="str">
            <v>Recargo por Mora Impuesto sobre Operaciones Inmobiliarias</v>
          </cell>
          <cell r="B376">
            <v>3666</v>
          </cell>
        </row>
        <row r="377">
          <cell r="A377" t="str">
            <v>Recargo por Mora sobre las Sucesiones y Donaciones</v>
          </cell>
          <cell r="B377">
            <v>278740</v>
          </cell>
        </row>
        <row r="378">
          <cell r="A378" t="str">
            <v>Recargo por Mora a la Venta de Madera Beneficiada</v>
          </cell>
          <cell r="B378">
            <v>1113</v>
          </cell>
        </row>
        <row r="379">
          <cell r="A379" t="str">
            <v>Recargo por Mora Impuesto a las Ventas Condicionales de Muebles</v>
          </cell>
          <cell r="B379">
            <v>38297</v>
          </cell>
        </row>
        <row r="380">
          <cell r="A380" t="str">
            <v>Recargo por Mora Impuesto sobre Pasajes al Exterior</v>
          </cell>
          <cell r="B380">
            <v>215026</v>
          </cell>
        </row>
        <row r="381">
          <cell r="A381" t="str">
            <v>Recargo por Mora Pago de Patentes Industriales y Comerciales</v>
          </cell>
          <cell r="B381">
            <v>920096</v>
          </cell>
        </row>
        <row r="382">
          <cell r="A382" t="str">
            <v>Recargo por Mora ITBIS Ley 74</v>
          </cell>
          <cell r="B382">
            <v>4568013</v>
          </cell>
        </row>
        <row r="383">
          <cell r="A383" t="str">
            <v>Recargo por Mora Vivienda Suntuaria</v>
          </cell>
          <cell r="B383">
            <v>741197</v>
          </cell>
        </row>
        <row r="384">
          <cell r="A384" t="str">
            <v>Recargo por Mora Vivienda Suntuaria 25%+5%</v>
          </cell>
          <cell r="B384">
            <v>3494</v>
          </cell>
        </row>
        <row r="385">
          <cell r="A385" t="str">
            <v>Recargo por Mora Imp. Habitación de Hoteles</v>
          </cell>
          <cell r="B385">
            <v>0</v>
          </cell>
        </row>
        <row r="386">
          <cell r="A386" t="str">
            <v/>
          </cell>
          <cell r="B386">
            <v>0</v>
          </cell>
        </row>
        <row r="387">
          <cell r="A387" t="str">
            <v>Multas por Infracciones</v>
          </cell>
          <cell r="B387">
            <v>5808920</v>
          </cell>
        </row>
        <row r="388">
          <cell r="A388" t="str">
            <v>Multas Tribunales</v>
          </cell>
          <cell r="B388">
            <v>242722</v>
          </cell>
        </row>
        <row r="389">
          <cell r="A389" t="str">
            <v>Multas Carreteras</v>
          </cell>
          <cell r="B389">
            <v>661668</v>
          </cell>
        </row>
        <row r="390">
          <cell r="A390" t="str">
            <v>Multas Patentes</v>
          </cell>
          <cell r="B390">
            <v>6380</v>
          </cell>
        </row>
        <row r="391">
          <cell r="A391" t="str">
            <v>Multas Salud Pública</v>
          </cell>
          <cell r="B391">
            <v>5743</v>
          </cell>
        </row>
        <row r="392">
          <cell r="A392" t="str">
            <v>Multas Seguro Social y Contrato de Trabajo</v>
          </cell>
          <cell r="B392">
            <v>8885</v>
          </cell>
        </row>
        <row r="393">
          <cell r="A393" t="str">
            <v>Multas Ley Forestal</v>
          </cell>
          <cell r="B393">
            <v>32991</v>
          </cell>
        </row>
        <row r="394">
          <cell r="A394" t="str">
            <v>Multas Violación Ley Aviación Civil</v>
          </cell>
          <cell r="B394">
            <v>0</v>
          </cell>
        </row>
        <row r="395">
          <cell r="A395" t="str">
            <v>Multas Diversas</v>
          </cell>
          <cell r="B395">
            <v>2706447</v>
          </cell>
        </row>
        <row r="396">
          <cell r="A396" t="str">
            <v>Multas Violación Ley sobre Drogas Narcóticas</v>
          </cell>
          <cell r="B396">
            <v>1357520</v>
          </cell>
        </row>
        <row r="397">
          <cell r="A397" t="str">
            <v>Multas -ITBIS Ley 74</v>
          </cell>
          <cell r="B397">
            <v>786564</v>
          </cell>
        </row>
        <row r="398">
          <cell r="A398" t="str">
            <v>10% Fondo Especial Ley 250</v>
          </cell>
          <cell r="B398">
            <v>0</v>
          </cell>
        </row>
        <row r="399">
          <cell r="A399" t="str">
            <v xml:space="preserve">Multas Aplicadas a la Banco por Deficiencia Encaje Legal </v>
          </cell>
          <cell r="B399">
            <v>0</v>
          </cell>
        </row>
        <row r="400">
          <cell r="A400" t="str">
            <v/>
          </cell>
          <cell r="B400">
            <v>0</v>
          </cell>
        </row>
        <row r="401">
          <cell r="A401" t="str">
            <v/>
          </cell>
          <cell r="B401">
            <v>0</v>
          </cell>
        </row>
        <row r="402">
          <cell r="A402" t="str">
            <v>Ingresos Extraordinarios</v>
          </cell>
          <cell r="B402">
            <v>2130498669</v>
          </cell>
        </row>
        <row r="403">
          <cell r="A403" t="str">
            <v/>
          </cell>
          <cell r="B403">
            <v>0</v>
          </cell>
        </row>
        <row r="404">
          <cell r="A404" t="str">
            <v>Recursos Internos</v>
          </cell>
          <cell r="B404">
            <v>103748419</v>
          </cell>
        </row>
        <row r="405">
          <cell r="A405">
            <v>0</v>
          </cell>
          <cell r="B405">
            <v>0</v>
          </cell>
        </row>
        <row r="406">
          <cell r="A406" t="str">
            <v>Venta de Activos</v>
          </cell>
          <cell r="B406">
            <v>62849830</v>
          </cell>
        </row>
        <row r="407">
          <cell r="A407" t="str">
            <v>Venta de Bienes Inmuebles y Terrenos del Dominio Privado del Estado</v>
          </cell>
          <cell r="B407">
            <v>53872741</v>
          </cell>
        </row>
        <row r="408">
          <cell r="A408" t="str">
            <v>Venta de Propiedad Mobiliar del Estado</v>
          </cell>
          <cell r="B408">
            <v>0</v>
          </cell>
        </row>
        <row r="409">
          <cell r="A409" t="str">
            <v>Misceláneos</v>
          </cell>
          <cell r="B409">
            <v>0</v>
          </cell>
        </row>
        <row r="410">
          <cell r="A410" t="str">
            <v>Ventas de Solares Aledaños Al Hotel Embajador</v>
          </cell>
          <cell r="B410">
            <v>8977089</v>
          </cell>
        </row>
        <row r="411">
          <cell r="A411">
            <v>0</v>
          </cell>
          <cell r="B411">
            <v>0</v>
          </cell>
        </row>
        <row r="412">
          <cell r="A412" t="str">
            <v>Aportes Extraordinarios</v>
          </cell>
          <cell r="B412">
            <v>200000</v>
          </cell>
        </row>
        <row r="413">
          <cell r="A413" t="str">
            <v>Aportes Extraordinarios de Instituciones Descentralizadas</v>
          </cell>
          <cell r="B413">
            <v>200000</v>
          </cell>
        </row>
        <row r="414">
          <cell r="A414">
            <v>0</v>
          </cell>
          <cell r="B414">
            <v>0</v>
          </cell>
        </row>
        <row r="415">
          <cell r="A415" t="str">
            <v>Otros Recursos Internos</v>
          </cell>
          <cell r="B415">
            <v>40698589</v>
          </cell>
        </row>
        <row r="416">
          <cell r="A416" t="str">
            <v>Amortizacion e Intereses/Prestamos AID-517-L026 (F.1449)</v>
          </cell>
          <cell r="B416">
            <v>684322</v>
          </cell>
        </row>
        <row r="417">
          <cell r="A417" t="str">
            <v>Reembolso de Care F. 1441</v>
          </cell>
          <cell r="B417">
            <v>10013204</v>
          </cell>
        </row>
        <row r="418">
          <cell r="A418" t="str">
            <v>Recursos Extraordinarios Miscelaneos</v>
          </cell>
          <cell r="B418">
            <v>30001063</v>
          </cell>
        </row>
        <row r="419">
          <cell r="A419">
            <v>0</v>
          </cell>
          <cell r="B419">
            <v>0</v>
          </cell>
        </row>
        <row r="420">
          <cell r="A420" t="str">
            <v>Recursos Externos</v>
          </cell>
          <cell r="B420">
            <v>2026750250</v>
          </cell>
        </row>
        <row r="421">
          <cell r="A421">
            <v>0</v>
          </cell>
          <cell r="B421">
            <v>0</v>
          </cell>
        </row>
        <row r="422">
          <cell r="A422" t="str">
            <v>Préstamos</v>
          </cell>
          <cell r="B422">
            <v>1457200216</v>
          </cell>
        </row>
        <row r="423">
          <cell r="A423" t="str">
            <v xml:space="preserve">Préstamo No. BID/570 -SF-DR Riego de Sabaneta </v>
          </cell>
          <cell r="B423">
            <v>8587500</v>
          </cell>
        </row>
        <row r="424">
          <cell r="A424" t="str">
            <v>Prest. CCC/PL-480-Unidad Coord. De rec. Prov. De AID.</v>
          </cell>
          <cell r="B424">
            <v>7766840</v>
          </cell>
        </row>
        <row r="425">
          <cell r="A425" t="str">
            <v xml:space="preserve">Préstamo No. BID/586-SF-DR Cons. Asent. Campesinos </v>
          </cell>
          <cell r="B425">
            <v>0</v>
          </cell>
        </row>
        <row r="426">
          <cell r="A426" t="str">
            <v xml:space="preserve">PR-RD-19-163--Convenio San José F. Inv. Venezuela </v>
          </cell>
          <cell r="B426">
            <v>776808625</v>
          </cell>
        </row>
        <row r="427">
          <cell r="A427" t="str">
            <v>Préstamo No. FIDA-28-DO</v>
          </cell>
          <cell r="B427">
            <v>0</v>
          </cell>
        </row>
        <row r="428">
          <cell r="A428" t="str">
            <v xml:space="preserve">Prest. No. BID/654-SF-DR Y 4/SO-DR Aguas Pot. Y Alc. </v>
          </cell>
          <cell r="B428">
            <v>0</v>
          </cell>
        </row>
        <row r="429">
          <cell r="A429" t="str">
            <v>Préstamo No. BM-1760-DO Rehab. Azucarera BM</v>
          </cell>
          <cell r="B429">
            <v>0</v>
          </cell>
        </row>
        <row r="430">
          <cell r="A430" t="str">
            <v>Préstamo BM/2023 -DO Desarrollo Café y Cacao</v>
          </cell>
          <cell r="B430">
            <v>0</v>
          </cell>
        </row>
        <row r="431">
          <cell r="A431" t="str">
            <v xml:space="preserve">Prest. No. AID/517-T-042 Proy. Aguas a Nivel Fincas </v>
          </cell>
          <cell r="B431">
            <v>10592708</v>
          </cell>
        </row>
        <row r="432">
          <cell r="A432" t="str">
            <v>Préstamo Domínico-Japonés/DO-P2/Aglipo OECF</v>
          </cell>
          <cell r="B432">
            <v>0</v>
          </cell>
        </row>
        <row r="433">
          <cell r="A433" t="str">
            <v>Préstamo No. FIDA/98-DO Des Pequeñoa Productores Alimentos</v>
          </cell>
          <cell r="B433">
            <v>0</v>
          </cell>
        </row>
        <row r="434">
          <cell r="A434" t="str">
            <v>Préstamo No. AID/517-T-045 Mejoramiento Y Rehabilitación Caminos Vecinales</v>
          </cell>
          <cell r="B434">
            <v>0</v>
          </cell>
        </row>
        <row r="435">
          <cell r="A435" t="str">
            <v>Préstamo No. AID/737-SF y 455OC/DR Mejoramiento Rehabilitación Caminos Vecinales</v>
          </cell>
          <cell r="B435">
            <v>22312500</v>
          </cell>
        </row>
        <row r="436">
          <cell r="A436" t="str">
            <v>Préstamo BM 2609-DO Reconstrucción de carreteras III</v>
          </cell>
          <cell r="B436">
            <v>60000000</v>
          </cell>
        </row>
        <row r="437">
          <cell r="A437" t="str">
            <v>85-6666-010- Instalaciones 13 Sub-Estaciones-KFW</v>
          </cell>
          <cell r="B437">
            <v>2061327</v>
          </cell>
        </row>
        <row r="438">
          <cell r="A438" t="str">
            <v>2949-DO-Rehab. Sistema de Distribucion Electrica BM</v>
          </cell>
          <cell r="B438">
            <v>277764450</v>
          </cell>
        </row>
        <row r="439">
          <cell r="A439" t="str">
            <v xml:space="preserve">Prest. No BID-172/1C-DR Rec. Romp. Puerto de Haina </v>
          </cell>
          <cell r="B439">
            <v>61312500</v>
          </cell>
        </row>
        <row r="440">
          <cell r="A440" t="str">
            <v xml:space="preserve">Prest. FIDA/216-DO Peqs. Productores Reg. Suroeste </v>
          </cell>
          <cell r="B440">
            <v>37493766</v>
          </cell>
        </row>
        <row r="441">
          <cell r="A441" t="str">
            <v xml:space="preserve">Exp. /AID/89/019 Jiguey Aguacate </v>
          </cell>
          <cell r="B441">
            <v>95000000</v>
          </cell>
        </row>
        <row r="442">
          <cell r="A442" t="str">
            <v xml:space="preserve">Conv. 2730 Const. Peq. Presas y Emb. Y Des. Hid. </v>
          </cell>
          <cell r="B442">
            <v>0</v>
          </cell>
        </row>
        <row r="443">
          <cell r="A443" t="str">
            <v xml:space="preserve">Conv. 10/7/89 Const. De Cons. Coop. Arrocero Pozo N. </v>
          </cell>
          <cell r="B443">
            <v>97500000</v>
          </cell>
        </row>
        <row r="444">
          <cell r="A444">
            <v>0</v>
          </cell>
          <cell r="B444">
            <v>0</v>
          </cell>
        </row>
        <row r="445">
          <cell r="A445" t="str">
            <v xml:space="preserve">Conv. 10/7/89 Const. De Cons. Coop. Arrocero Pozo N. </v>
          </cell>
          <cell r="B445">
            <v>32791250</v>
          </cell>
        </row>
        <row r="446">
          <cell r="A446">
            <v>0</v>
          </cell>
          <cell r="B446">
            <v>0</v>
          </cell>
        </row>
        <row r="447">
          <cell r="A447" t="str">
            <v xml:space="preserve">Conv. 10/7/89 Const. De Cons. Coop. Arrocero Pozo N. </v>
          </cell>
          <cell r="B447">
            <v>196748723</v>
          </cell>
        </row>
        <row r="448">
          <cell r="A448" t="str">
            <v xml:space="preserve">Conv. 10/7/89 Const. De Cons. Coop. Arrocero Pozo N. </v>
          </cell>
          <cell r="B448">
            <v>98372750</v>
          </cell>
        </row>
        <row r="449">
          <cell r="A449">
            <v>0</v>
          </cell>
          <cell r="B449">
            <v>0</v>
          </cell>
        </row>
        <row r="450">
          <cell r="A450" t="str">
            <v>Otros Recursos Internos</v>
          </cell>
          <cell r="B450">
            <v>0</v>
          </cell>
        </row>
        <row r="451">
          <cell r="A451" t="str">
            <v>Amortización e Intereses Aid/517-L026 F. 1449</v>
          </cell>
          <cell r="B451">
            <v>0</v>
          </cell>
        </row>
        <row r="452">
          <cell r="A452" t="str">
            <v>Reintegros de presupuesto Liquidado</v>
          </cell>
          <cell r="B452">
            <v>0</v>
          </cell>
        </row>
        <row r="453">
          <cell r="A453" t="str">
            <v xml:space="preserve">Recursos Extraordinarios Misceláneos </v>
          </cell>
          <cell r="B453">
            <v>0</v>
          </cell>
        </row>
        <row r="454">
          <cell r="A454" t="str">
            <v/>
          </cell>
          <cell r="B454">
            <v>0</v>
          </cell>
        </row>
        <row r="455">
          <cell r="A455" t="str">
            <v>Donaciones</v>
          </cell>
          <cell r="B455">
            <v>0</v>
          </cell>
        </row>
        <row r="456">
          <cell r="A456" t="str">
            <v>Donaciones Públicas y Privadas</v>
          </cell>
          <cell r="B456">
            <v>0</v>
          </cell>
        </row>
        <row r="457">
          <cell r="A457" t="str">
            <v/>
          </cell>
          <cell r="B457">
            <v>0</v>
          </cell>
        </row>
        <row r="458">
          <cell r="A458" t="str">
            <v>Donaciones</v>
          </cell>
          <cell r="B458">
            <v>241637311</v>
          </cell>
        </row>
        <row r="459">
          <cell r="A459" t="str">
            <v>Don. ONU. DOM.-T-01-A-71-99 y Dom.-83-P04/P03</v>
          </cell>
          <cell r="B459">
            <v>0</v>
          </cell>
        </row>
        <row r="460">
          <cell r="A460" t="str">
            <v xml:space="preserve">Conv. Don. AID/936-5807 Prog. R. Educ. Comuntario </v>
          </cell>
          <cell r="B460">
            <v>0</v>
          </cell>
        </row>
        <row r="461">
          <cell r="A461" t="str">
            <v>Conv. Don. CEE-NA-8215 Des. R. Bajo Yaque del Norte</v>
          </cell>
          <cell r="B461">
            <v>0</v>
          </cell>
        </row>
        <row r="462">
          <cell r="A462" t="str">
            <v>Don. CEE-958-48-RD-I Des. Rural Integral Cibao Occ.</v>
          </cell>
          <cell r="B462">
            <v>0</v>
          </cell>
        </row>
        <row r="463">
          <cell r="A463" t="str">
            <v>Don. AID/517-011/CBI</v>
          </cell>
          <cell r="B463">
            <v>15355158</v>
          </cell>
        </row>
        <row r="464">
          <cell r="A464" t="str">
            <v>ZW-10-6-4 Prog.de Servicios Básicos  Proy. De Educ. UNICEF</v>
          </cell>
          <cell r="B464">
            <v>1336000</v>
          </cell>
        </row>
        <row r="465">
          <cell r="A465" t="str">
            <v>Don. 517-0153 AID Asesoría-Manejo Sistema de Salud</v>
          </cell>
          <cell r="B465">
            <v>0</v>
          </cell>
        </row>
        <row r="466">
          <cell r="A466" t="str">
            <v>Proy. Educación Población DOM./87/P01 Unesco</v>
          </cell>
          <cell r="B466">
            <v>0</v>
          </cell>
        </row>
        <row r="467">
          <cell r="A467" t="str">
            <v>Donación DEJ-42950 GTZ</v>
          </cell>
          <cell r="B467">
            <v>6500000</v>
          </cell>
        </row>
        <row r="468">
          <cell r="A468" t="str">
            <v>NA-80-36 CEE-Juancho Pedernales</v>
          </cell>
          <cell r="B468">
            <v>32000000</v>
          </cell>
        </row>
        <row r="469">
          <cell r="A469" t="str">
            <v>Donación Gobierno Chino Programa Peq. Proy. Hidroeléctricos</v>
          </cell>
          <cell r="B469">
            <v>2500000</v>
          </cell>
        </row>
        <row r="470">
          <cell r="A470" t="str">
            <v>Prest. No PN83-2120-0 Fortalecimineto del INDRHI-BM-GTZ</v>
          </cell>
          <cell r="B470">
            <v>4270000</v>
          </cell>
        </row>
        <row r="471">
          <cell r="A471" t="str">
            <v>Prest. DOM/87/004 Optimiz. Recursos Hídricos PNVD/OMM</v>
          </cell>
          <cell r="B471">
            <v>0</v>
          </cell>
        </row>
        <row r="472">
          <cell r="A472" t="str">
            <v>Prest. DOM/8/002 Isotopos en Hidrología OIEA</v>
          </cell>
          <cell r="B472">
            <v>0</v>
          </cell>
        </row>
        <row r="473">
          <cell r="A473" t="str">
            <v>Prest. DOM/8/003 Hidrol. Aguas Sub-terráneas OIEA</v>
          </cell>
          <cell r="B473">
            <v>0</v>
          </cell>
        </row>
        <row r="474">
          <cell r="A474" t="str">
            <v>Donación ONU/PNUD DOM-85-E01 Des. Hidroe. Río Ocoa</v>
          </cell>
          <cell r="B474">
            <v>0</v>
          </cell>
        </row>
        <row r="475">
          <cell r="A475" t="str">
            <v>Donación 4-3-86 Palomino-Sueco</v>
          </cell>
          <cell r="B475">
            <v>0</v>
          </cell>
        </row>
        <row r="476">
          <cell r="A476" t="str">
            <v>517/0247 Confinac. De Org. Vol. Sin Fines de Lucro OVP.</v>
          </cell>
          <cell r="B476">
            <v>27422232</v>
          </cell>
        </row>
        <row r="477">
          <cell r="A477" t="str">
            <v>BID/ATN-3320 Proy. Reg. Unico de Cont y Cta. Cte.</v>
          </cell>
          <cell r="B477">
            <v>3922180</v>
          </cell>
        </row>
        <row r="478">
          <cell r="A478" t="str">
            <v>Corv. 8-33-88 Educ. Básica a través de Prod. Instruc.</v>
          </cell>
          <cell r="B478">
            <v>0</v>
          </cell>
        </row>
        <row r="479">
          <cell r="A479" t="str">
            <v>517/0239 Plan Nac. Supervivencia Inf. Plansi.</v>
          </cell>
          <cell r="B479">
            <v>78125000</v>
          </cell>
        </row>
        <row r="480">
          <cell r="A480" t="str">
            <v>Cov. 14-9-89 Inv. Y Clínica en Enf. Gasto JICA</v>
          </cell>
          <cell r="B480">
            <v>0</v>
          </cell>
        </row>
        <row r="481">
          <cell r="A481" t="str">
            <v>NA-83-04 Radar Metereológico CEE</v>
          </cell>
          <cell r="B481">
            <v>430000</v>
          </cell>
        </row>
        <row r="482">
          <cell r="A482" t="str">
            <v>tcp/don/8954-E Control de Lo Rayo del Cafeto</v>
          </cell>
          <cell r="B482">
            <v>0</v>
          </cell>
        </row>
        <row r="483">
          <cell r="A483" t="str">
            <v>Cov. 16-12-88 Fom. Arrocero en Area de Inf. Camu Y V</v>
          </cell>
          <cell r="B483">
            <v>0</v>
          </cell>
        </row>
        <row r="484">
          <cell r="A484" t="str">
            <v>TC-88-07-09-4-DR Plan Manejo y Cons. Hid Subc. R. Bao</v>
          </cell>
          <cell r="B484">
            <v>9976741</v>
          </cell>
        </row>
        <row r="485">
          <cell r="A485" t="str">
            <v>TC-88-07-09-4-DR Plan Manejo y Cons. Hid Subc. R. Bao</v>
          </cell>
          <cell r="B485">
            <v>31250000</v>
          </cell>
        </row>
        <row r="486">
          <cell r="A486" t="str">
            <v>TC-88-07-09-4-DR Plan Manejo y Cons. Hid Subc. R. Bao</v>
          </cell>
          <cell r="B486">
            <v>1050000</v>
          </cell>
        </row>
        <row r="487">
          <cell r="A487" t="str">
            <v>TC-88-07-09-4-DR Plan Manejo y Cons. Hid Subc. R. Bao</v>
          </cell>
          <cell r="B487">
            <v>2500000</v>
          </cell>
        </row>
        <row r="488">
          <cell r="A488" t="str">
            <v>TC-88-07-09-4-DR Plan Manejo y Cons. Hid Subc. R. Bao</v>
          </cell>
          <cell r="B488">
            <v>24000000</v>
          </cell>
        </row>
        <row r="489">
          <cell r="A489" t="str">
            <v>TC-88-07-09-4-DR Plan Manejo y Cons. Hid Subc. R. Bao</v>
          </cell>
          <cell r="B489">
            <v>1000000</v>
          </cell>
        </row>
        <row r="490">
          <cell r="A490" t="str">
            <v>Cov. 22-9-88 Est. Fact. Río Valle Constanza</v>
          </cell>
          <cell r="B490">
            <v>0</v>
          </cell>
        </row>
        <row r="491">
          <cell r="A491" t="str">
            <v xml:space="preserve">Cov. 2730 Const. Peq. Presas y Emb. Y Des. Hidraúlicos </v>
          </cell>
          <cell r="B491">
            <v>0</v>
          </cell>
        </row>
        <row r="492">
          <cell r="A492" t="str">
            <v xml:space="preserve">Cov. 2679 Est. Fact. Proy. Hidroc. Alto Río S. Juan </v>
          </cell>
          <cell r="B492">
            <v>0</v>
          </cell>
        </row>
        <row r="493">
          <cell r="A493" t="str">
            <v>Cov. 7-7-87 Prog. Cultivo de la Pimienta Asent. Camp.</v>
          </cell>
          <cell r="B493">
            <v>0</v>
          </cell>
        </row>
        <row r="494">
          <cell r="A494" t="str">
            <v xml:space="preserve">Cov. 10-7-89 Const. Coop. Arrocero en Pozo Nagua </v>
          </cell>
          <cell r="B494">
            <v>0</v>
          </cell>
        </row>
        <row r="495">
          <cell r="A495">
            <v>0</v>
          </cell>
          <cell r="B495">
            <v>0</v>
          </cell>
        </row>
        <row r="496">
          <cell r="A496" t="str">
            <v>Transferencias Extraordinarias</v>
          </cell>
          <cell r="B496">
            <v>0</v>
          </cell>
        </row>
        <row r="497">
          <cell r="A497" t="str">
            <v>Transferencia del CORDE</v>
          </cell>
          <cell r="B497">
            <v>0</v>
          </cell>
        </row>
        <row r="498">
          <cell r="A498" t="str">
            <v>Transferencia de INESPRE</v>
          </cell>
          <cell r="B498">
            <v>0</v>
          </cell>
        </row>
        <row r="499">
          <cell r="A499" t="str">
            <v>Transferencia de la CFI</v>
          </cell>
          <cell r="B499">
            <v>0</v>
          </cell>
        </row>
        <row r="500">
          <cell r="A500" t="str">
            <v>Transferencia del Banco de Reservas</v>
          </cell>
          <cell r="B500">
            <v>0</v>
          </cell>
        </row>
        <row r="501">
          <cell r="A501" t="str">
            <v>Transferencia del CEA</v>
          </cell>
          <cell r="B501">
            <v>0</v>
          </cell>
        </row>
        <row r="502">
          <cell r="A502" t="str">
            <v>Transferencia del Banco Central</v>
          </cell>
          <cell r="B502">
            <v>0</v>
          </cell>
        </row>
        <row r="503">
          <cell r="A503" t="str">
            <v>Transferencia de la Corporación de Hatillo</v>
          </cell>
          <cell r="B503">
            <v>0</v>
          </cell>
        </row>
        <row r="504">
          <cell r="A504" t="str">
            <v>Transferencia del IAD</v>
          </cell>
          <cell r="B504">
            <v>0</v>
          </cell>
        </row>
        <row r="505">
          <cell r="A505" t="str">
            <v>Transferencia del INAZUCAR</v>
          </cell>
          <cell r="B505">
            <v>0</v>
          </cell>
        </row>
        <row r="506">
          <cell r="A506" t="str">
            <v>Transferencia del CEA</v>
          </cell>
          <cell r="B506">
            <v>0</v>
          </cell>
        </row>
        <row r="507">
          <cell r="A507" t="str">
            <v>Transferencia del Banco Nacional de la Vivienda</v>
          </cell>
          <cell r="B507">
            <v>0</v>
          </cell>
        </row>
        <row r="508">
          <cell r="A508" t="str">
            <v>Transferencia de la Superintendencia de Bancos</v>
          </cell>
          <cell r="B508">
            <v>0</v>
          </cell>
        </row>
        <row r="509">
          <cell r="A509" t="str">
            <v>Transferencia de la Superintendencia de Seguros</v>
          </cell>
          <cell r="B509">
            <v>0</v>
          </cell>
        </row>
        <row r="510">
          <cell r="A510" t="str">
            <v>Transferencia de la Fábrica Dominicana de Cemento</v>
          </cell>
          <cell r="B510">
            <v>0</v>
          </cell>
        </row>
        <row r="511">
          <cell r="A511" t="str">
            <v>Aportes Extraordinarios de Institciones Pública</v>
          </cell>
          <cell r="B511">
            <v>0</v>
          </cell>
        </row>
        <row r="512">
          <cell r="A512" t="str">
            <v>Transferencia de la CDE (Bonos de Amortización de la Deuda Combustible)</v>
          </cell>
          <cell r="B512">
            <v>0</v>
          </cell>
        </row>
        <row r="513">
          <cell r="A513" t="str">
            <v>Transferencia de la Universidad del Este</v>
          </cell>
          <cell r="B513">
            <v>0</v>
          </cell>
        </row>
        <row r="514">
          <cell r="A514" t="str">
            <v/>
          </cell>
          <cell r="B514">
            <v>0</v>
          </cell>
        </row>
        <row r="515">
          <cell r="A515" t="str">
            <v>Otros Recursos Internos</v>
          </cell>
          <cell r="B515">
            <v>0</v>
          </cell>
        </row>
        <row r="516">
          <cell r="A516" t="str">
            <v>Ahorro de la Dirección General Servicios Tecnológicos</v>
          </cell>
          <cell r="B516">
            <v>0</v>
          </cell>
        </row>
        <row r="517">
          <cell r="A517" t="str">
            <v>Amortización e Interés Préstamo No. 517-L-008</v>
          </cell>
          <cell r="B517">
            <v>0</v>
          </cell>
        </row>
        <row r="518">
          <cell r="A518" t="str">
            <v>Amortización e Intereses Préstamo No. 517-L-018</v>
          </cell>
          <cell r="B518">
            <v>0</v>
          </cell>
        </row>
        <row r="519">
          <cell r="A519" t="str">
            <v>Intereses Préstamo No. 517-K-011</v>
          </cell>
          <cell r="B519">
            <v>0</v>
          </cell>
        </row>
        <row r="520">
          <cell r="A520" t="str">
            <v>Intereses Préstamo No. 517-L-018</v>
          </cell>
          <cell r="B520">
            <v>0</v>
          </cell>
        </row>
        <row r="521">
          <cell r="A521" t="str">
            <v>Venta de Condecoraciones</v>
          </cell>
          <cell r="B521">
            <v>0</v>
          </cell>
        </row>
        <row r="522">
          <cell r="A522" t="str">
            <v>Devolución, Intereses Deuda Externa</v>
          </cell>
          <cell r="B522">
            <v>0</v>
          </cell>
        </row>
        <row r="523">
          <cell r="A523" t="str">
            <v>Misceláneos</v>
          </cell>
          <cell r="B523">
            <v>0</v>
          </cell>
        </row>
        <row r="524">
          <cell r="A524" t="str">
            <v>Amortización e Intereses</v>
          </cell>
          <cell r="B524">
            <v>0</v>
          </cell>
        </row>
        <row r="525">
          <cell r="A525" t="str">
            <v>Bonos Redimidos e Intereses sobre Bonos Propiedad del Estado</v>
          </cell>
          <cell r="B525">
            <v>0</v>
          </cell>
        </row>
        <row r="526">
          <cell r="A526" t="str">
            <v>Intereses sobre Préstamo de la Aid No. 517-L-026</v>
          </cell>
          <cell r="B526">
            <v>0</v>
          </cell>
        </row>
        <row r="527">
          <cell r="A527" t="str">
            <v>Remanentes de Aportes del Estado, para Programa Desayuno Escolar y Materno Infantil</v>
          </cell>
          <cell r="B527">
            <v>0</v>
          </cell>
        </row>
        <row r="528">
          <cell r="A528" t="str">
            <v>Intereses Devengados por Suma Depositada en Banco de Reservas por la Corporación de la Presa de Sabana Yegua</v>
          </cell>
          <cell r="B528">
            <v>0</v>
          </cell>
        </row>
        <row r="529">
          <cell r="A529" t="str">
            <v>2% sobre Préstamo Realizados a Oficiales de las Fuerzas Armadas</v>
          </cell>
          <cell r="B529">
            <v>0</v>
          </cell>
        </row>
        <row r="530">
          <cell r="A530" t="str">
            <v>Ahorro en Gastos Administrativos Corporación de Valdesia</v>
          </cell>
          <cell r="B530">
            <v>0</v>
          </cell>
        </row>
        <row r="531">
          <cell r="A531" t="str">
            <v>Confiscación de Pólizas de Seguros</v>
          </cell>
          <cell r="B531">
            <v>0</v>
          </cell>
        </row>
        <row r="532">
          <cell r="A532" t="str">
            <v>Reembolsos</v>
          </cell>
          <cell r="B532">
            <v>0</v>
          </cell>
        </row>
        <row r="533">
          <cell r="A533" t="str">
            <v>Intereses sobre Bonos Tesorería Nacional, para Reforma Agraría, Serie 1987</v>
          </cell>
          <cell r="B533">
            <v>0</v>
          </cell>
        </row>
        <row r="534">
          <cell r="A534">
            <v>0</v>
          </cell>
          <cell r="B534">
            <v>0</v>
          </cell>
        </row>
        <row r="535">
          <cell r="A535" t="str">
            <v xml:space="preserve">Total Ingresos Fiscales </v>
          </cell>
          <cell r="B535">
            <v>13880267690</v>
          </cell>
        </row>
        <row r="536">
          <cell r="A536" t="str">
            <v>Fuente: Presupuesto de Ingresos y Ley de Gastos Públicos del Gobierno Central para el año 1992 (Ley No. 1-92)</v>
          </cell>
          <cell r="B536">
            <v>0</v>
          </cell>
        </row>
        <row r="537">
          <cell r="A537">
            <v>0</v>
          </cell>
          <cell r="B537">
            <v>0</v>
          </cell>
        </row>
        <row r="539">
          <cell r="A539">
            <v>0</v>
          </cell>
        </row>
      </sheetData>
      <sheetData sheetId="13" refreshError="1"/>
      <sheetData sheetId="14" refreshError="1">
        <row r="107">
          <cell r="A107" t="str">
            <v>Impuestos Internos Especiales sobre los Servicios</v>
          </cell>
          <cell r="B107">
            <v>1064053450</v>
          </cell>
        </row>
        <row r="108">
          <cell r="A108" t="str">
            <v/>
          </cell>
          <cell r="B108">
            <v>0</v>
          </cell>
        </row>
        <row r="109">
          <cell r="A109" t="str">
            <v>Impuestos sobre Transportes</v>
          </cell>
          <cell r="B109">
            <v>363961940</v>
          </cell>
        </row>
        <row r="110">
          <cell r="A110" t="str">
            <v>Impuestos sobre la Venta de Pasajes al Exterior</v>
          </cell>
          <cell r="B110">
            <v>344826500</v>
          </cell>
        </row>
        <row r="111">
          <cell r="A111" t="str">
            <v>Impuesto Adicional sobre la Venta de Pasajes al Exterior</v>
          </cell>
          <cell r="B111">
            <v>1699640</v>
          </cell>
        </row>
        <row r="112">
          <cell r="A112" t="str">
            <v>Impuesto Adicional sobre Pasajes Aéreos y Marítimos al Exterior</v>
          </cell>
          <cell r="B112">
            <v>112190</v>
          </cell>
        </row>
        <row r="113">
          <cell r="A113" t="str">
            <v>40% sobre el Impuesto a Salida de Pasajeros al Exterior (Decreto 791)</v>
          </cell>
          <cell r="B113">
            <v>15828410</v>
          </cell>
        </row>
        <row r="114">
          <cell r="A114" t="str">
            <v>Venta de Servicios Comisión Aeroportuaria</v>
          </cell>
          <cell r="B114">
            <v>409220</v>
          </cell>
        </row>
        <row r="115">
          <cell r="A115" t="str">
            <v>Impuesto a Salida de Pasajeros al Exterior Regulación Fronteriza</v>
          </cell>
          <cell r="B115">
            <v>1085980</v>
          </cell>
        </row>
        <row r="116">
          <cell r="A116" t="str">
            <v/>
          </cell>
          <cell r="B116">
            <v>0</v>
          </cell>
        </row>
        <row r="117">
          <cell r="A117" t="str">
            <v>Impuestos sobre las Comunicaciones</v>
          </cell>
          <cell r="B117">
            <v>483787090</v>
          </cell>
        </row>
        <row r="118">
          <cell r="A118" t="str">
            <v>Impuesto sobre las Recaudaciones de la Compañía de Teléfonos</v>
          </cell>
          <cell r="B118">
            <v>318694105</v>
          </cell>
        </row>
        <row r="119">
          <cell r="A119" t="str">
            <v>Impuestos a las Llamadas a Larga Distancia</v>
          </cell>
          <cell r="B119">
            <v>895900</v>
          </cell>
        </row>
        <row r="120">
          <cell r="A120" t="str">
            <v>Impuesto Adicional a las Llamadas a Larga Distancia</v>
          </cell>
          <cell r="B120">
            <v>155876770</v>
          </cell>
        </row>
        <row r="121">
          <cell r="A121" t="str">
            <v>Impuesto sobre Mensajes Escritos al Exterior</v>
          </cell>
          <cell r="B121">
            <v>5799245</v>
          </cell>
        </row>
        <row r="122">
          <cell r="A122" t="str">
            <v>Impuesto a las Estaciones Radioeléctricas</v>
          </cell>
          <cell r="B122">
            <v>1077375</v>
          </cell>
        </row>
        <row r="123">
          <cell r="A123" t="str">
            <v>Sellos Semipostales para Hospital Antituberculoso</v>
          </cell>
          <cell r="B123">
            <v>0</v>
          </cell>
        </row>
        <row r="124">
          <cell r="A124" t="str">
            <v>Sellos Semipostales para Protección de la Infancia</v>
          </cell>
          <cell r="B124">
            <v>0</v>
          </cell>
        </row>
        <row r="125">
          <cell r="A125" t="str">
            <v>Sellos Semipostales para Liga Dominicana Contra el Cáncer</v>
          </cell>
          <cell r="B125">
            <v>0</v>
          </cell>
        </row>
        <row r="126">
          <cell r="A126" t="str">
            <v>Sellos Semipostales para la Escuela Postal y Telegráfica</v>
          </cell>
          <cell r="B126">
            <v>152500</v>
          </cell>
        </row>
        <row r="127">
          <cell r="A127" t="str">
            <v>Sellos Semipostales para Rehabilitación de Inválidos</v>
          </cell>
          <cell r="B127">
            <v>0</v>
          </cell>
        </row>
        <row r="128">
          <cell r="A128" t="str">
            <v>Sellos Patronato Lucha Contra la Diabetes</v>
          </cell>
          <cell r="B128">
            <v>0</v>
          </cell>
        </row>
        <row r="129">
          <cell r="A129" t="str">
            <v>Sellos Semipostales para la Cruz Roja Dominicana</v>
          </cell>
          <cell r="B129">
            <v>0</v>
          </cell>
        </row>
        <row r="130">
          <cell r="A130" t="str">
            <v xml:space="preserve">Sellos Especiales sobre Sentencia de Divorcio </v>
          </cell>
          <cell r="B130">
            <v>253040</v>
          </cell>
        </row>
        <row r="131">
          <cell r="A131" t="str">
            <v xml:space="preserve">Ventas de Sellos Colegio de Abogados </v>
          </cell>
          <cell r="B131">
            <v>1038155</v>
          </cell>
        </row>
        <row r="132">
          <cell r="A132" t="str">
            <v>Impuestos sobre Prestaciones de los Servicios Telefónicos</v>
          </cell>
          <cell r="B132">
            <v>0</v>
          </cell>
        </row>
        <row r="133">
          <cell r="A133" t="str">
            <v>Sellos Semipostales para XII Juegos Deportivos</v>
          </cell>
          <cell r="B133">
            <v>0</v>
          </cell>
        </row>
        <row r="134">
          <cell r="A134" t="str">
            <v/>
          </cell>
          <cell r="B134">
            <v>0</v>
          </cell>
        </row>
        <row r="135">
          <cell r="A135" t="str">
            <v>Impuestos sobre Otros Servicios</v>
          </cell>
          <cell r="B135">
            <v>216304420</v>
          </cell>
        </row>
        <row r="136">
          <cell r="A136" t="str">
            <v>Impuestos sobre Ventas de Boletos en Espectáculos Públicos</v>
          </cell>
          <cell r="B136">
            <v>7286255</v>
          </cell>
        </row>
        <row r="137">
          <cell r="A137" t="str">
            <v>Impuestos sobre Ventas de Boletos en Espectáculos Deportivos</v>
          </cell>
          <cell r="B137">
            <v>18520</v>
          </cell>
        </row>
        <row r="138">
          <cell r="A138" t="str">
            <v>Impuestos sobre el Valor de las Habitaciones de Hoteles</v>
          </cell>
          <cell r="B138">
            <v>58677870</v>
          </cell>
        </row>
        <row r="139">
          <cell r="A139" t="str">
            <v>Impuestos sobre el 27% de las Recaudaciones de la Comisión Hípica Nacional</v>
          </cell>
          <cell r="B139">
            <v>560130</v>
          </cell>
        </row>
        <row r="140">
          <cell r="A140" t="str">
            <v>Impuestos sobre el Total de las Apuestas en el Hipódromo</v>
          </cell>
          <cell r="B140">
            <v>1112120</v>
          </cell>
        </row>
        <row r="141">
          <cell r="A141" t="str">
            <v>Adicional al Impuesto sobre el Total de las Apuestas en el Hipódromo</v>
          </cell>
          <cell r="B141">
            <v>1925630</v>
          </cell>
        </row>
        <row r="142">
          <cell r="A142" t="str">
            <v>Impuestos sobre Primas de Pólizas de las Compañías de Seguros</v>
          </cell>
          <cell r="B142">
            <v>146723895</v>
          </cell>
        </row>
        <row r="143">
          <cell r="A143" t="str">
            <v>Impuestos a las Primas sobre Constitución de Fianzas y Consignación de Valores</v>
          </cell>
          <cell r="B143">
            <v>0</v>
          </cell>
        </row>
        <row r="144">
          <cell r="A144" t="str">
            <v>Impuesto para Negociación en el Ramo de Seguros</v>
          </cell>
          <cell r="B144">
            <v>0</v>
          </cell>
        </row>
        <row r="145">
          <cell r="A145" t="str">
            <v>Préstamo de Menor Cuantía</v>
          </cell>
          <cell r="B145">
            <v>0</v>
          </cell>
        </row>
        <row r="146">
          <cell r="A146" t="str">
            <v>Venta Boletos 0.25 sobre Palcos Estadios Deportivos</v>
          </cell>
          <cell r="B146">
            <v>0</v>
          </cell>
        </row>
        <row r="147">
          <cell r="A147" t="str">
            <v>Venta Boletos 0.10 sobre Preferencias Estadios Deportivos</v>
          </cell>
          <cell r="B147">
            <v>0</v>
          </cell>
        </row>
        <row r="148">
          <cell r="A148" t="str">
            <v xml:space="preserve">Impuesto a las Prestación de Servicio de Hoteles, Moteles, Cables, Telex y Televisión por Cable o Circuito Cerrado </v>
          </cell>
          <cell r="B148">
            <v>0</v>
          </cell>
        </row>
        <row r="149">
          <cell r="A149" t="str">
            <v/>
          </cell>
          <cell r="B149">
            <v>0</v>
          </cell>
        </row>
        <row r="150">
          <cell r="A150" t="str">
            <v/>
          </cell>
          <cell r="B150">
            <v>0</v>
          </cell>
        </row>
        <row r="151">
          <cell r="A151" t="str">
            <v>Impuestos sobre el Comercio Exterior</v>
          </cell>
          <cell r="B151">
            <v>8649204310</v>
          </cell>
        </row>
        <row r="152">
          <cell r="A152" t="str">
            <v/>
          </cell>
          <cell r="B152">
            <v>0</v>
          </cell>
        </row>
        <row r="153">
          <cell r="A153" t="str">
            <v>Impuestos sobre las Importaciones</v>
          </cell>
          <cell r="B153">
            <v>8647679435</v>
          </cell>
        </row>
        <row r="154">
          <cell r="A154" t="str">
            <v/>
          </cell>
          <cell r="B154">
            <v>0</v>
          </cell>
        </row>
        <row r="155">
          <cell r="A155" t="str">
            <v>Impuestos Arancelarios</v>
          </cell>
          <cell r="B155">
            <v>6566605720</v>
          </cell>
        </row>
        <row r="156">
          <cell r="A156" t="str">
            <v>Arancel de Aduanas</v>
          </cell>
          <cell r="B156">
            <v>6278004800</v>
          </cell>
        </row>
        <row r="157">
          <cell r="A157" t="str">
            <v>20% del Cambio Comisión de Aduanas</v>
          </cell>
          <cell r="B157">
            <v>288600920</v>
          </cell>
        </row>
        <row r="158">
          <cell r="A158" t="str">
            <v/>
          </cell>
          <cell r="B158">
            <v>0</v>
          </cell>
        </row>
        <row r="159">
          <cell r="A159" t="str">
            <v/>
          </cell>
          <cell r="B159">
            <v>0</v>
          </cell>
        </row>
        <row r="160">
          <cell r="A160" t="str">
            <v>Impuestos Complementarios y Adicionales</v>
          </cell>
          <cell r="B160">
            <v>2081073715</v>
          </cell>
        </row>
        <row r="161">
          <cell r="A161" t="str">
            <v>Impuestos Unificados</v>
          </cell>
          <cell r="B161">
            <v>0</v>
          </cell>
        </row>
        <row r="162">
          <cell r="A162" t="str">
            <v>Impuestos Ad-Valorem</v>
          </cell>
          <cell r="B162">
            <v>0</v>
          </cell>
        </row>
        <row r="163">
          <cell r="A163" t="str">
            <v>Impuesto Adicional sobre las Importaciones</v>
          </cell>
          <cell r="B163">
            <v>0</v>
          </cell>
        </row>
        <row r="164">
          <cell r="A164" t="str">
            <v>Impuestos sobre Mercancías Liberadas y Exoneradas</v>
          </cell>
          <cell r="B164">
            <v>0</v>
          </cell>
        </row>
        <row r="165">
          <cell r="A165" t="str">
            <v xml:space="preserve">Impuesto Único Diesel Oil </v>
          </cell>
          <cell r="B165">
            <v>0</v>
          </cell>
        </row>
        <row r="166">
          <cell r="A166" t="str">
            <v>Impuesto Adicional Gasolina</v>
          </cell>
          <cell r="B166">
            <v>0</v>
          </cell>
        </row>
        <row r="167">
          <cell r="A167" t="str">
            <v>Impuesto Adicional Gasolina y Diesel Oil</v>
          </cell>
          <cell r="B167">
            <v>0</v>
          </cell>
        </row>
        <row r="168">
          <cell r="A168" t="str">
            <v>Impuesto Único Ad-Valorem sobre Maquinarias Industriales</v>
          </cell>
          <cell r="B168">
            <v>0</v>
          </cell>
        </row>
        <row r="169">
          <cell r="A169" t="str">
            <v>Impuesto Único Ad-Valorem sobre Maquinarias y Equipos Agrícolas y Otros</v>
          </cell>
          <cell r="B169">
            <v>0</v>
          </cell>
        </row>
        <row r="170">
          <cell r="A170" t="str">
            <v>Impuestos sobre Productos Lácteos</v>
          </cell>
          <cell r="B170">
            <v>0</v>
          </cell>
        </row>
        <row r="171">
          <cell r="A171" t="str">
            <v>Impuestos sobre Madera Importada</v>
          </cell>
          <cell r="B171">
            <v>0</v>
          </cell>
        </row>
        <row r="172">
          <cell r="A172" t="str">
            <v>Impuesto Único Ad-Valorem sobre Ciertos Alimentos</v>
          </cell>
          <cell r="B172">
            <v>0</v>
          </cell>
        </row>
        <row r="173">
          <cell r="A173" t="str">
            <v>Impuesto (Sellos) sobre Manifiestos de Importación</v>
          </cell>
          <cell r="B173">
            <v>0</v>
          </cell>
        </row>
        <row r="174">
          <cell r="A174" t="str">
            <v>Impuestos (Estampillas) sobre Bebidas Alcohólicas Importadas</v>
          </cell>
          <cell r="B174">
            <v>0</v>
          </cell>
        </row>
        <row r="175">
          <cell r="A175" t="str">
            <v>Impuesto Adicional sobre Bedidas Alcohólicas</v>
          </cell>
          <cell r="B175">
            <v>0</v>
          </cell>
        </row>
        <row r="176">
          <cell r="A176" t="str">
            <v>Remanentes Liquidación de Fianzas</v>
          </cell>
          <cell r="B176">
            <v>0</v>
          </cell>
        </row>
        <row r="177">
          <cell r="A177" t="str">
            <v>Impuestos sobre Descarga de Mercancías</v>
          </cell>
          <cell r="B177">
            <v>0</v>
          </cell>
        </row>
        <row r="178">
          <cell r="A178" t="str">
            <v>Impuestos de Almacenaje de Mercancías</v>
          </cell>
          <cell r="B178">
            <v>0</v>
          </cell>
        </row>
        <row r="179">
          <cell r="A179" t="str">
            <v>Impuesto sobre Tejido de Algodón Importado</v>
          </cell>
          <cell r="B179">
            <v>0</v>
          </cell>
        </row>
        <row r="180">
          <cell r="A180" t="str">
            <v>Impuestos Adicionales 10% sobre Mercancías Importadas (Ley 48)</v>
          </cell>
          <cell r="B180">
            <v>0</v>
          </cell>
        </row>
        <row r="181">
          <cell r="A181" t="str">
            <v>Impuestos 2% sobre Artículos Suntuarios (Decreto 340)</v>
          </cell>
          <cell r="B181">
            <v>0</v>
          </cell>
        </row>
        <row r="182">
          <cell r="A182" t="str">
            <v>Impuestos sobre Productos Medicinales para la Higiene Bucal (Ley 553)</v>
          </cell>
          <cell r="B182">
            <v>0</v>
          </cell>
        </row>
        <row r="183">
          <cell r="A183" t="str">
            <v>Impuesto Adicional del 10% Ad-Valorem de las Mercancías Importada</v>
          </cell>
          <cell r="B183">
            <v>0</v>
          </cell>
        </row>
        <row r="184">
          <cell r="A184" t="str">
            <v>Impuesto a la Transfencia de Bienes Industrializados ITBIS Ley 74 (Importación)</v>
          </cell>
          <cell r="B184">
            <v>0</v>
          </cell>
        </row>
        <row r="185">
          <cell r="A185" t="str">
            <v>Impuesto sobre Algodón Importado</v>
          </cell>
          <cell r="B185">
            <v>0</v>
          </cell>
        </row>
        <row r="186">
          <cell r="A186" t="str">
            <v>Impuestos selectivo</v>
          </cell>
          <cell r="B186">
            <v>309400000</v>
          </cell>
        </row>
        <row r="187">
          <cell r="A187" t="str">
            <v>Impuestos sobre madera importada</v>
          </cell>
          <cell r="B187">
            <v>3441300</v>
          </cell>
        </row>
        <row r="188">
          <cell r="A188" t="str">
            <v>Impuesto adicional sobre varias mercancías y servicios</v>
          </cell>
          <cell r="B188">
            <v>16234705</v>
          </cell>
        </row>
        <row r="189">
          <cell r="A189" t="str">
            <v>Impuestos sellos sobre manifiestos de importación</v>
          </cell>
          <cell r="B189">
            <v>10130</v>
          </cell>
        </row>
        <row r="190">
          <cell r="A190" t="str">
            <v xml:space="preserve">Impuesto estampillas sobre bebidas alcohólicas importadas </v>
          </cell>
          <cell r="B190">
            <v>216805</v>
          </cell>
        </row>
        <row r="191">
          <cell r="A191" t="str">
            <v xml:space="preserve">Impuestos adicionales sobre bebidas alcohólicas importadas </v>
          </cell>
          <cell r="B191">
            <v>1323725</v>
          </cell>
        </row>
        <row r="192">
          <cell r="A192" t="str">
            <v>Remanentes de liquidación fianzas</v>
          </cell>
          <cell r="B192">
            <v>20616710</v>
          </cell>
        </row>
        <row r="193">
          <cell r="A193" t="str">
            <v>Impuestos a descargas de mercancías</v>
          </cell>
          <cell r="B193">
            <v>1780</v>
          </cell>
        </row>
        <row r="194">
          <cell r="A194" t="str">
            <v>Impuestos de almacenaje de mercancías</v>
          </cell>
          <cell r="B194">
            <v>58025</v>
          </cell>
        </row>
        <row r="195">
          <cell r="A195" t="str">
            <v>Impuestos a las transferencias de bienes industrializados (ITBIS)</v>
          </cell>
          <cell r="B195">
            <v>1708055000</v>
          </cell>
        </row>
        <row r="196">
          <cell r="A196" t="str">
            <v>Ventas facturas consulares decreto No.294-88</v>
          </cell>
          <cell r="B196">
            <v>12541770</v>
          </cell>
        </row>
        <row r="197">
          <cell r="A197" t="str">
            <v>Impuesto sobre mercancías y sobordo</v>
          </cell>
          <cell r="B197">
            <v>9173765</v>
          </cell>
        </row>
        <row r="198">
          <cell r="A198" t="str">
            <v/>
          </cell>
          <cell r="B198">
            <v>0</v>
          </cell>
        </row>
        <row r="199">
          <cell r="A199" t="str">
            <v>Impuestos sobre las Exportaciones</v>
          </cell>
          <cell r="B199">
            <v>1524875</v>
          </cell>
        </row>
        <row r="200">
          <cell r="A200" t="str">
            <v>Impuestos sobre Azúcares y Mieles</v>
          </cell>
          <cell r="B200">
            <v>0</v>
          </cell>
        </row>
        <row r="201">
          <cell r="A201" t="str">
            <v>Impuestos sobre el Azúcar, Mercado Americano por Déficit de Otros Países</v>
          </cell>
          <cell r="B201">
            <v>0</v>
          </cell>
        </row>
        <row r="202">
          <cell r="A202" t="str">
            <v>Impuestos sobre el Azúcar, Mercado Americano a Cargo Cuota Inicial</v>
          </cell>
          <cell r="B202">
            <v>0</v>
          </cell>
        </row>
        <row r="203">
          <cell r="A203" t="str">
            <v>Impuesto sobre los Guineos</v>
          </cell>
          <cell r="B203">
            <v>0</v>
          </cell>
        </row>
        <row r="204">
          <cell r="A204" t="str">
            <v>Impuestos sobre las Exportaciones (6/8 del 1%)</v>
          </cell>
          <cell r="B204">
            <v>0</v>
          </cell>
        </row>
        <row r="205">
          <cell r="A205" t="str">
            <v>Impuesto sobre Documentos de Aduanas</v>
          </cell>
          <cell r="B205">
            <v>154880</v>
          </cell>
        </row>
        <row r="206">
          <cell r="A206" t="str">
            <v>Patentes de Exportación</v>
          </cell>
          <cell r="B206">
            <v>229200</v>
          </cell>
        </row>
        <row r="207">
          <cell r="A207" t="str">
            <v>Adicional sobre Patentes de Exportación</v>
          </cell>
          <cell r="B207">
            <v>0</v>
          </cell>
        </row>
        <row r="208">
          <cell r="A208" t="str">
            <v>Impuesto sobre Ventas en Tiendas de las Zonas Francas</v>
          </cell>
          <cell r="B208">
            <v>503275</v>
          </cell>
        </row>
        <row r="209">
          <cell r="A209" t="str">
            <v>Remanentes de Liquidación de Fianzas</v>
          </cell>
          <cell r="B209">
            <v>426390</v>
          </cell>
        </row>
        <row r="210">
          <cell r="A210" t="str">
            <v>Impuestos sobre Beneficios Extraordinarios de la Exportación de Carne de Resolución Deshuesada</v>
          </cell>
          <cell r="B210">
            <v>144695</v>
          </cell>
        </row>
        <row r="211">
          <cell r="A211" t="str">
            <v>Impuesto sobre Carga de Mercancías</v>
          </cell>
          <cell r="B211">
            <v>52005</v>
          </cell>
        </row>
        <row r="212">
          <cell r="A212" t="str">
            <v>Impuestos sobre Beneficios Extraordinarios Exportación de Azúcares y Mieles</v>
          </cell>
          <cell r="B212">
            <v>0</v>
          </cell>
        </row>
        <row r="213">
          <cell r="A213" t="str">
            <v>Impuesto Adicional sobre Varias Mercancías y Servicios</v>
          </cell>
          <cell r="B213">
            <v>14430</v>
          </cell>
        </row>
        <row r="214">
          <cell r="A214" t="str">
            <v>Impuestos sobre Ingresos Extraordinarios de Café y Cacao</v>
          </cell>
          <cell r="B214">
            <v>0</v>
          </cell>
        </row>
        <row r="215">
          <cell r="A215" t="str">
            <v>Impuestos Ad-Valorem Según Decreto No. 1621</v>
          </cell>
          <cell r="B215">
            <v>0</v>
          </cell>
        </row>
        <row r="216">
          <cell r="A216" t="str">
            <v>Impuestos sobre Ingresos Excesivos de la Exportación de Cacao</v>
          </cell>
          <cell r="B216">
            <v>0</v>
          </cell>
        </row>
        <row r="217">
          <cell r="A217" t="str">
            <v/>
          </cell>
          <cell r="B217">
            <v>0</v>
          </cell>
        </row>
        <row r="218">
          <cell r="A218" t="str">
            <v>Otros Impuestos</v>
          </cell>
          <cell r="B218">
            <v>476709730</v>
          </cell>
        </row>
        <row r="219">
          <cell r="A219" t="str">
            <v>Patentes de Industria y Comercio</v>
          </cell>
          <cell r="B219">
            <v>364435355</v>
          </cell>
        </row>
        <row r="220">
          <cell r="A220" t="str">
            <v>Duplicados de Patentes</v>
          </cell>
          <cell r="B220">
            <v>85140</v>
          </cell>
        </row>
        <row r="221">
          <cell r="A221" t="str">
            <v>Pago de Peajes</v>
          </cell>
          <cell r="B221">
            <v>39522440</v>
          </cell>
        </row>
        <row r="222">
          <cell r="A222" t="str">
            <v>Impuestos sobre la Tramitación de Documentos</v>
          </cell>
          <cell r="B222">
            <v>50683500</v>
          </cell>
        </row>
        <row r="223">
          <cell r="A223" t="str">
            <v>Impuestos sobre Ventas Condicionales de Muebles</v>
          </cell>
          <cell r="B223">
            <v>15620905</v>
          </cell>
        </row>
        <row r="224">
          <cell r="A224" t="str">
            <v>Misceláneos Varias Leyes</v>
          </cell>
          <cell r="B224">
            <v>6362390</v>
          </cell>
        </row>
        <row r="225">
          <cell r="A225" t="str">
            <v/>
          </cell>
          <cell r="B225">
            <v>0</v>
          </cell>
        </row>
        <row r="226">
          <cell r="A226" t="str">
            <v/>
          </cell>
          <cell r="B226">
            <v>0</v>
          </cell>
        </row>
        <row r="227">
          <cell r="A227" t="str">
            <v>Tasas</v>
          </cell>
          <cell r="B227">
            <v>504670655</v>
          </cell>
        </row>
        <row r="228">
          <cell r="A228" t="str">
            <v/>
          </cell>
          <cell r="B228">
            <v>0</v>
          </cell>
        </row>
        <row r="229">
          <cell r="A229" t="str">
            <v>Tasas de Comunicaciones</v>
          </cell>
          <cell r="B229">
            <v>12497455</v>
          </cell>
        </row>
        <row r="230">
          <cell r="A230" t="str">
            <v>Sellos de Correos</v>
          </cell>
          <cell r="B230">
            <v>2850345</v>
          </cell>
        </row>
        <row r="231">
          <cell r="A231" t="str">
            <v>Entrega y Almacenaje de Encomiendas Postales</v>
          </cell>
          <cell r="B231">
            <v>128560</v>
          </cell>
        </row>
        <row r="232">
          <cell r="A232" t="str">
            <v>Sellos Postales Aéreos al Exterior</v>
          </cell>
          <cell r="B232">
            <v>8850405</v>
          </cell>
        </row>
        <row r="233">
          <cell r="A233" t="str">
            <v>Intercambio de Bultos Postales</v>
          </cell>
          <cell r="B233">
            <v>8000</v>
          </cell>
        </row>
        <row r="234">
          <cell r="A234" t="str">
            <v>Apartado de Correos</v>
          </cell>
          <cell r="B234">
            <v>1800</v>
          </cell>
        </row>
        <row r="235">
          <cell r="A235" t="str">
            <v>Primas sobre Valores Declarados</v>
          </cell>
          <cell r="B235">
            <v>469610</v>
          </cell>
        </row>
        <row r="236">
          <cell r="A236" t="str">
            <v>Transmisión de Mensajes Telefónicos, Telegráficos y RadioTelegráficos</v>
          </cell>
          <cell r="B236">
            <v>182235</v>
          </cell>
        </row>
        <row r="237">
          <cell r="A237" t="str">
            <v>Transmisión de Mensajes Telefónicos, Telegráficos y RadioTelegráficos (Departamentos del Gobierno)</v>
          </cell>
          <cell r="B237">
            <v>6500</v>
          </cell>
        </row>
        <row r="238">
          <cell r="A238" t="str">
            <v/>
          </cell>
          <cell r="B238">
            <v>0</v>
          </cell>
        </row>
        <row r="239">
          <cell r="A239" t="str">
            <v>Tasas Portuarías</v>
          </cell>
          <cell r="B239">
            <v>393540</v>
          </cell>
        </row>
        <row r="240">
          <cell r="A240" t="str">
            <v>Derechos de Puertos-Importación</v>
          </cell>
          <cell r="B240">
            <v>89105</v>
          </cell>
        </row>
        <row r="241">
          <cell r="A241" t="str">
            <v>Derechos de Puertos-Exportación</v>
          </cell>
          <cell r="B241">
            <v>92325</v>
          </cell>
        </row>
        <row r="242">
          <cell r="A242" t="str">
            <v>Arrimo y Manejo de Carga</v>
          </cell>
          <cell r="B242">
            <v>11585</v>
          </cell>
        </row>
        <row r="243">
          <cell r="A243" t="str">
            <v>Carga, Servicio de Muelle y Almacenamiento</v>
          </cell>
          <cell r="B243">
            <v>200525</v>
          </cell>
        </row>
        <row r="244">
          <cell r="A244" t="str">
            <v/>
          </cell>
          <cell r="B244">
            <v>0</v>
          </cell>
        </row>
        <row r="245">
          <cell r="A245" t="str">
            <v>Tasas de Marcas y Patentes</v>
          </cell>
          <cell r="B245">
            <v>500105</v>
          </cell>
        </row>
        <row r="246">
          <cell r="A246" t="str">
            <v>Marcas de Fábrica</v>
          </cell>
          <cell r="B246">
            <v>366895</v>
          </cell>
        </row>
        <row r="247">
          <cell r="A247" t="str">
            <v>Patentes de Invención</v>
          </cell>
          <cell r="B247">
            <v>8120</v>
          </cell>
        </row>
        <row r="248">
          <cell r="A248" t="str">
            <v>Registro de Patentizados</v>
          </cell>
          <cell r="B248">
            <v>125090</v>
          </cell>
        </row>
        <row r="249">
          <cell r="A249" t="str">
            <v/>
          </cell>
          <cell r="B249">
            <v>0</v>
          </cell>
        </row>
        <row r="250">
          <cell r="A250" t="str">
            <v>Tasas Judiciales</v>
          </cell>
          <cell r="B250">
            <v>8214260</v>
          </cell>
        </row>
        <row r="251">
          <cell r="A251" t="str">
            <v>Servicios Judiciales</v>
          </cell>
          <cell r="B251">
            <v>84755</v>
          </cell>
        </row>
        <row r="252">
          <cell r="A252" t="str">
            <v>Tasas Adicionales sobre Actos Expedidos por el Poder Judicial</v>
          </cell>
          <cell r="B252">
            <v>646150</v>
          </cell>
        </row>
        <row r="253">
          <cell r="A253" t="str">
            <v>Tasa judicial sobre copias certificadas de sentencia L-3391</v>
          </cell>
          <cell r="B253">
            <v>7483355</v>
          </cell>
        </row>
        <row r="254">
          <cell r="A254" t="str">
            <v/>
          </cell>
          <cell r="B254">
            <v>0</v>
          </cell>
        </row>
        <row r="255">
          <cell r="A255" t="str">
            <v>Licencias y Permisos Varios</v>
          </cell>
          <cell r="B255">
            <v>402110220</v>
          </cell>
        </row>
        <row r="256">
          <cell r="A256" t="str">
            <v>Permisos para Ventas de Medicina</v>
          </cell>
          <cell r="B256">
            <v>278370</v>
          </cell>
        </row>
        <row r="257">
          <cell r="A257" t="str">
            <v>Permisos para Importar, Adquirir y Vender Materiales Explosivos</v>
          </cell>
          <cell r="B257">
            <v>0</v>
          </cell>
        </row>
        <row r="258">
          <cell r="A258" t="str">
            <v>Licencias para Portar Armas de Fuego</v>
          </cell>
          <cell r="B258">
            <v>86847155</v>
          </cell>
        </row>
        <row r="259">
          <cell r="A259" t="str">
            <v>Tasa Adicional para Portar Armas de Fuego</v>
          </cell>
          <cell r="B259">
            <v>139700</v>
          </cell>
        </row>
        <row r="260">
          <cell r="A260" t="str">
            <v>Permisos para Instalación de Laboratorios Industriales y Farmaceúticos</v>
          </cell>
          <cell r="B260">
            <v>0</v>
          </cell>
        </row>
        <row r="261">
          <cell r="A261" t="str">
            <v>Permisos para Ventas Acumulativas</v>
          </cell>
          <cell r="B261">
            <v>0</v>
          </cell>
        </row>
        <row r="262">
          <cell r="A262" t="str">
            <v>Licencias para Manejar Vehículos de Motor</v>
          </cell>
          <cell r="B262">
            <v>11106305</v>
          </cell>
        </row>
        <row r="263">
          <cell r="A263" t="str">
            <v>Certificado de Registro de Profesionales y Oficios Médicos</v>
          </cell>
          <cell r="B263">
            <v>0</v>
          </cell>
        </row>
        <row r="264">
          <cell r="A264" t="str">
            <v xml:space="preserve">Derechos de Aprendizaje y Otros-Aviación Civil </v>
          </cell>
          <cell r="B264">
            <v>303738690</v>
          </cell>
        </row>
        <row r="265">
          <cell r="A265" t="str">
            <v>Registro Fórmula de Alimentos para Animales</v>
          </cell>
          <cell r="B265">
            <v>0</v>
          </cell>
        </row>
        <row r="266">
          <cell r="A266" t="str">
            <v/>
          </cell>
          <cell r="B266">
            <v>0</v>
          </cell>
        </row>
        <row r="267">
          <cell r="A267" t="str">
            <v>Otras Tasas</v>
          </cell>
          <cell r="B267">
            <v>80955075</v>
          </cell>
        </row>
        <row r="268">
          <cell r="A268" t="str">
            <v>Certificados de Inscripción para Venta de Drogas</v>
          </cell>
          <cell r="B268">
            <v>0</v>
          </cell>
        </row>
        <row r="269">
          <cell r="A269" t="str">
            <v>Sellos para Certificados de Salud</v>
          </cell>
          <cell r="B269">
            <v>115990</v>
          </cell>
        </row>
        <row r="270">
          <cell r="A270" t="str">
            <v>Tasas sobre Inmigración</v>
          </cell>
          <cell r="B270">
            <v>5220765</v>
          </cell>
        </row>
        <row r="271">
          <cell r="A271" t="str">
            <v>Recargo Tasas sobre Inmigración</v>
          </cell>
          <cell r="B271">
            <v>0</v>
          </cell>
        </row>
        <row r="272">
          <cell r="A272" t="str">
            <v>Tarjetas de Turismo (Visas)</v>
          </cell>
          <cell r="B272">
            <v>0</v>
          </cell>
        </row>
        <row r="273">
          <cell r="A273" t="str">
            <v>Naturalización de Extranjeros</v>
          </cell>
          <cell r="B273">
            <v>0</v>
          </cell>
        </row>
        <row r="274">
          <cell r="A274" t="str">
            <v>Cédula Personal de Identidad</v>
          </cell>
          <cell r="B274">
            <v>72785</v>
          </cell>
        </row>
        <row r="275">
          <cell r="A275" t="str">
            <v>Recargo Cédula Personal de Identidad</v>
          </cell>
          <cell r="B275">
            <v>236520</v>
          </cell>
        </row>
        <row r="276">
          <cell r="A276" t="str">
            <v>Tasas para Expedición, Renovación de Pasaportes</v>
          </cell>
          <cell r="B276">
            <v>10450390</v>
          </cell>
        </row>
        <row r="277">
          <cell r="A277" t="str">
            <v>Derechos Consulares</v>
          </cell>
          <cell r="B277">
            <v>0</v>
          </cell>
        </row>
        <row r="278">
          <cell r="A278" t="str">
            <v>Venta de Formularios y Facturas Consulares</v>
          </cell>
          <cell r="B278">
            <v>0</v>
          </cell>
        </row>
        <row r="279">
          <cell r="A279" t="str">
            <v>Venta de Sellos para Documentos Consulares</v>
          </cell>
          <cell r="B279">
            <v>0</v>
          </cell>
        </row>
        <row r="280">
          <cell r="A280" t="str">
            <v>Tasas por Concepto de Mensuras Catastrales</v>
          </cell>
          <cell r="B280">
            <v>95570</v>
          </cell>
        </row>
        <row r="281">
          <cell r="A281" t="str">
            <v>Análisis de Productos Farmaceúticos y Alimenticios</v>
          </cell>
          <cell r="B281">
            <v>0</v>
          </cell>
        </row>
        <row r="282">
          <cell r="A282" t="str">
            <v>Servicios de Laboratorios-Secretaría de Obras Públicas</v>
          </cell>
          <cell r="B282">
            <v>0</v>
          </cell>
        </row>
        <row r="283">
          <cell r="A283" t="str">
            <v>Venta de Formularios (Incluye Certificados Médicos)</v>
          </cell>
          <cell r="B283">
            <v>63199070</v>
          </cell>
        </row>
        <row r="284">
          <cell r="A284" t="str">
            <v/>
          </cell>
          <cell r="B284">
            <v>0</v>
          </cell>
        </row>
        <row r="285">
          <cell r="A285" t="str">
            <v>Venta de Sellos Pro-Parques</v>
          </cell>
          <cell r="B285">
            <v>1563985</v>
          </cell>
        </row>
        <row r="286">
          <cell r="A286" t="str">
            <v/>
          </cell>
          <cell r="B286">
            <v>0</v>
          </cell>
        </row>
        <row r="287">
          <cell r="A287" t="str">
            <v/>
          </cell>
          <cell r="B287">
            <v>0</v>
          </cell>
        </row>
        <row r="288">
          <cell r="A288" t="str">
            <v>Ingresos No Tributarios</v>
          </cell>
          <cell r="B288">
            <v>563059560</v>
          </cell>
        </row>
        <row r="289">
          <cell r="A289" t="str">
            <v/>
          </cell>
          <cell r="B289">
            <v>0</v>
          </cell>
        </row>
        <row r="290">
          <cell r="A290" t="str">
            <v>Venta de Servicios del Estado</v>
          </cell>
          <cell r="B290">
            <v>52143780</v>
          </cell>
        </row>
        <row r="291">
          <cell r="A291" t="str">
            <v>Venta de Boletos Tren de Paseo de los Indios</v>
          </cell>
          <cell r="B291">
            <v>0</v>
          </cell>
        </row>
        <row r="292">
          <cell r="A292" t="str">
            <v>Ingresos por Contratos y Concesiones de Exploración de Yacimientos Mineros</v>
          </cell>
          <cell r="B292">
            <v>0</v>
          </cell>
        </row>
        <row r="293">
          <cell r="A293" t="str">
            <v>Comisiones por Garantía de Préstamo Concedidos a la Falconbridge Dominicana</v>
          </cell>
          <cell r="B293">
            <v>28160</v>
          </cell>
        </row>
        <row r="294">
          <cell r="A294" t="str">
            <v>Visitas al Museo de la Casa del Tostado y Alcazar de Colón</v>
          </cell>
          <cell r="B294">
            <v>0</v>
          </cell>
        </row>
        <row r="295">
          <cell r="A295" t="str">
            <v>Ingresos por Servicios Privados en Hospitales del Estado</v>
          </cell>
          <cell r="B295">
            <v>7120</v>
          </cell>
        </row>
        <row r="296">
          <cell r="A296" t="str">
            <v>Ingresos por Permisos para Visitar Buques</v>
          </cell>
          <cell r="B296">
            <v>0</v>
          </cell>
        </row>
        <row r="297">
          <cell r="A297" t="str">
            <v>Inserción en Gaceta Oficial de Documentos y Avisos</v>
          </cell>
          <cell r="B297">
            <v>15140</v>
          </cell>
        </row>
        <row r="298">
          <cell r="A298" t="str">
            <v>Arrendamiento de Bienes Inmuebles</v>
          </cell>
          <cell r="B298">
            <v>934615</v>
          </cell>
        </row>
        <row r="299">
          <cell r="A299" t="str">
            <v>Ingresos por Arrendamiento de Propiedades Confiscadas</v>
          </cell>
          <cell r="B299">
            <v>0</v>
          </cell>
        </row>
        <row r="300">
          <cell r="A300" t="str">
            <v>Venta de Servicios Técnicos</v>
          </cell>
          <cell r="B300">
            <v>0</v>
          </cell>
        </row>
        <row r="301">
          <cell r="A301" t="str">
            <v>Inserción en Revista de Industria y Comercio</v>
          </cell>
          <cell r="B301">
            <v>157210</v>
          </cell>
        </row>
        <row r="302">
          <cell r="A302" t="str">
            <v>Contribución sobre Contrato Zona Franca la Romana</v>
          </cell>
          <cell r="B302">
            <v>0</v>
          </cell>
        </row>
        <row r="303">
          <cell r="A303" t="str">
            <v>50% Exportación Yacimientos Mineros</v>
          </cell>
          <cell r="B303">
            <v>208660</v>
          </cell>
        </row>
        <row r="304">
          <cell r="A304" t="str">
            <v>RD $0.25 Suministro Medicina en Hospitales del Estado</v>
          </cell>
          <cell r="B304">
            <v>0</v>
          </cell>
        </row>
        <row r="305">
          <cell r="A305" t="str">
            <v>Venta de Boletos Funicular de Puerto Plata</v>
          </cell>
          <cell r="B305">
            <v>1537775</v>
          </cell>
        </row>
        <row r="306">
          <cell r="A306" t="str">
            <v>Venta de Servicios de la Secretaría de Agricultura</v>
          </cell>
          <cell r="B306">
            <v>0</v>
          </cell>
        </row>
        <row r="307">
          <cell r="A307" t="str">
            <v>Venta de Boletos Minitrenes la Caleta</v>
          </cell>
          <cell r="B307">
            <v>0</v>
          </cell>
        </row>
        <row r="308">
          <cell r="A308" t="str">
            <v>Venta de Pasajes Minibuses Transporte Colectivo</v>
          </cell>
          <cell r="B308">
            <v>0</v>
          </cell>
        </row>
        <row r="309">
          <cell r="A309" t="str">
            <v>Alquiler Parqueo la Atarazana</v>
          </cell>
          <cell r="B309">
            <v>0</v>
          </cell>
        </row>
        <row r="310">
          <cell r="A310" t="str">
            <v>Consejo Nacional de Educación Superior-CETEC</v>
          </cell>
          <cell r="B310">
            <v>0</v>
          </cell>
        </row>
        <row r="311">
          <cell r="A311" t="str">
            <v>Remolque Buques en Distancias Comandancia</v>
          </cell>
          <cell r="B311">
            <v>0</v>
          </cell>
        </row>
        <row r="312">
          <cell r="A312" t="str">
            <v>Expedición Carnet Agente Marino</v>
          </cell>
          <cell r="B312">
            <v>0</v>
          </cell>
        </row>
        <row r="313">
          <cell r="A313" t="str">
            <v xml:space="preserve">Venta Servicios Aéreos Fuerzas Armadas </v>
          </cell>
          <cell r="B313">
            <v>0</v>
          </cell>
        </row>
        <row r="314">
          <cell r="A314" t="str">
            <v xml:space="preserve">Confección de carnet extranjero residentes en el pais </v>
          </cell>
          <cell r="B314">
            <v>2768790</v>
          </cell>
        </row>
        <row r="315">
          <cell r="A315" t="str">
            <v>Rentas servicios diversos decr. L1/91</v>
          </cell>
          <cell r="B315">
            <v>46486310</v>
          </cell>
        </row>
        <row r="316">
          <cell r="A316" t="str">
            <v/>
          </cell>
          <cell r="B316">
            <v>0</v>
          </cell>
        </row>
        <row r="317">
          <cell r="A317" t="str">
            <v>Venta de Mercancías del Estado</v>
          </cell>
          <cell r="B317">
            <v>6440250</v>
          </cell>
        </row>
        <row r="318">
          <cell r="A318" t="str">
            <v>Venta de la Gaceta Oficial</v>
          </cell>
          <cell r="B318">
            <v>129900</v>
          </cell>
        </row>
        <row r="319">
          <cell r="A319" t="str">
            <v>Venta de las Publicaciones Oficiales</v>
          </cell>
          <cell r="B319">
            <v>13100</v>
          </cell>
        </row>
        <row r="320">
          <cell r="A320" t="str">
            <v>Ventas en la Moneda (Pública Subasta)</v>
          </cell>
          <cell r="B320">
            <v>1100905</v>
          </cell>
        </row>
        <row r="321">
          <cell r="A321" t="str">
            <v>Venta de Productos Finca Ansonia-Azua</v>
          </cell>
          <cell r="B321">
            <v>0</v>
          </cell>
        </row>
        <row r="322">
          <cell r="A322" t="str">
            <v>Venta de Productos Finca Vicente Noble</v>
          </cell>
          <cell r="B322">
            <v>0</v>
          </cell>
        </row>
        <row r="323">
          <cell r="A323" t="str">
            <v>Venta de Productos Proyecto Manzanillo</v>
          </cell>
          <cell r="B323">
            <v>0</v>
          </cell>
        </row>
        <row r="324">
          <cell r="A324" t="str">
            <v>Venta de Tomates Proyecto Manzanillo</v>
          </cell>
          <cell r="B324">
            <v>0</v>
          </cell>
        </row>
        <row r="325">
          <cell r="A325" t="str">
            <v>Venta de Semillas y Servicios Técnicos de la Secretaría de Agricultura</v>
          </cell>
          <cell r="B325">
            <v>0</v>
          </cell>
        </row>
        <row r="326">
          <cell r="A326" t="str">
            <v>Venta de Chatarra</v>
          </cell>
          <cell r="B326">
            <v>300250</v>
          </cell>
        </row>
        <row r="327">
          <cell r="A327" t="str">
            <v>Venta de Productos Cosechados en Batey Ginebra-Puerto Plata</v>
          </cell>
          <cell r="B327">
            <v>0</v>
          </cell>
        </row>
        <row r="328">
          <cell r="A328" t="str">
            <v>Venta de Productos Cosechados en Batey Banegas-la Canela</v>
          </cell>
          <cell r="B328">
            <v>0</v>
          </cell>
        </row>
        <row r="329">
          <cell r="A329" t="str">
            <v>Venta de Propiedad Moniliar del Estado-Inservible-</v>
          </cell>
          <cell r="B329">
            <v>0</v>
          </cell>
        </row>
        <row r="330">
          <cell r="A330" t="str">
            <v>Venta Algodón Oro y Sorgo</v>
          </cell>
          <cell r="B330">
            <v>0</v>
          </cell>
        </row>
        <row r="331">
          <cell r="A331" t="str">
            <v>Venta de Madera por la Dirección General de Foresta</v>
          </cell>
          <cell r="B331">
            <v>0</v>
          </cell>
        </row>
        <row r="332">
          <cell r="A332" t="str">
            <v>Venta de Sacos (Programa Rahabilitación Café)</v>
          </cell>
          <cell r="B332">
            <v>0</v>
          </cell>
        </row>
        <row r="333">
          <cell r="A333" t="str">
            <v>Venta de Ejemplares de Planos de la Ciudad de Santo Domingo</v>
          </cell>
          <cell r="B333">
            <v>0</v>
          </cell>
        </row>
        <row r="334">
          <cell r="A334" t="str">
            <v xml:space="preserve">Ventas Plásticos Protectores de Cédula </v>
          </cell>
          <cell r="B334">
            <v>0</v>
          </cell>
        </row>
        <row r="335">
          <cell r="A335" t="str">
            <v>Venta Medicamento de Promese</v>
          </cell>
          <cell r="B335">
            <v>4896095</v>
          </cell>
        </row>
        <row r="336">
          <cell r="A336" t="str">
            <v>40% Producción de Cemento</v>
          </cell>
          <cell r="B336">
            <v>0</v>
          </cell>
        </row>
        <row r="337">
          <cell r="A337" t="str">
            <v/>
          </cell>
          <cell r="B337">
            <v>0</v>
          </cell>
        </row>
        <row r="338">
          <cell r="A338" t="str">
            <v>Transferencias Ordinarias</v>
          </cell>
          <cell r="B338">
            <v>405905850</v>
          </cell>
        </row>
        <row r="339">
          <cell r="A339" t="str">
            <v>Transferencias de la Lotería Nacional (Utilidades)</v>
          </cell>
          <cell r="B339">
            <v>377258545</v>
          </cell>
        </row>
        <row r="340">
          <cell r="A340" t="str">
            <v>Transferencias de la Lotería Nacional (Construcción Casas por Sorteos)</v>
          </cell>
          <cell r="B340">
            <v>0</v>
          </cell>
        </row>
        <row r="341">
          <cell r="A341" t="str">
            <v>Transferencias del CEA (60% de los Beneficios)</v>
          </cell>
          <cell r="B341">
            <v>0</v>
          </cell>
        </row>
        <row r="342">
          <cell r="A342" t="str">
            <v>Transferencias de la Rosario Dominicana, 50% de los Beneficios</v>
          </cell>
          <cell r="B342">
            <v>0</v>
          </cell>
        </row>
        <row r="343">
          <cell r="A343" t="str">
            <v>Transferencias de los Molinos Dominicanos</v>
          </cell>
          <cell r="B343">
            <v>0</v>
          </cell>
        </row>
        <row r="344">
          <cell r="A344" t="str">
            <v>Transferencias del Banco de Reservas</v>
          </cell>
          <cell r="B344">
            <v>25000000</v>
          </cell>
        </row>
        <row r="345">
          <cell r="A345" t="str">
            <v>Aportes de la Rosario Dominicana Según Contrato D/F 15-2-79</v>
          </cell>
          <cell r="B345">
            <v>0</v>
          </cell>
        </row>
        <row r="346">
          <cell r="A346" t="str">
            <v>Aporte de los Talleres Cima, C. por A. (Dividendos)</v>
          </cell>
          <cell r="B346">
            <v>0</v>
          </cell>
        </row>
        <row r="347">
          <cell r="A347" t="str">
            <v>Contribución de la Rosario a la Provincia de Sánchez Ramírez</v>
          </cell>
          <cell r="B347">
            <v>0</v>
          </cell>
        </row>
        <row r="348">
          <cell r="A348" t="str">
            <v>Aporte de Fomento Industrial, Mercantil y Agrícola, C. por A. (Dividendos)</v>
          </cell>
          <cell r="B348">
            <v>0</v>
          </cell>
        </row>
        <row r="349">
          <cell r="A349" t="str">
            <v>Contribución Rosario Dominicana sobre Contrato del 15-2-79 Artículo 3ro</v>
          </cell>
          <cell r="B349">
            <v>0</v>
          </cell>
        </row>
        <row r="350">
          <cell r="A350" t="str">
            <v>Aportes de Frutas Dominicanas sobre Contrato del 5-7-79, Artículo 4to</v>
          </cell>
          <cell r="B350">
            <v>0</v>
          </cell>
        </row>
        <row r="351">
          <cell r="A351" t="str">
            <v>Aportes de la Refinería Dominicana de Petróleo (Utilidades)</v>
          </cell>
          <cell r="B351">
            <v>0</v>
          </cell>
        </row>
        <row r="352">
          <cell r="A352" t="str">
            <v>Aporte de la Alcoa Exploration Company, para la Provincia Pedernales</v>
          </cell>
          <cell r="B352">
            <v>0</v>
          </cell>
        </row>
        <row r="353">
          <cell r="A353" t="str">
            <v>Aporte de Banco Nacional de la Vivienda (Dividendos)</v>
          </cell>
          <cell r="B353">
            <v>0</v>
          </cell>
        </row>
        <row r="354">
          <cell r="A354" t="str">
            <v>Aporte de las Salas de Juego de Bingo</v>
          </cell>
          <cell r="B354">
            <v>366455</v>
          </cell>
        </row>
        <row r="355">
          <cell r="A355" t="str">
            <v>Contribución de Ideal Dominicana S.A</v>
          </cell>
          <cell r="B355">
            <v>0</v>
          </cell>
        </row>
        <row r="356">
          <cell r="A356" t="str">
            <v>Aporte de Hipódromo de Caballitos</v>
          </cell>
          <cell r="B356">
            <v>130000</v>
          </cell>
        </row>
        <row r="357">
          <cell r="A357" t="str">
            <v>Contribución Zonas Francas Industriales</v>
          </cell>
          <cell r="B357">
            <v>3150850</v>
          </cell>
        </row>
        <row r="358">
          <cell r="A358" t="str">
            <v>Aporte de las Exportaciones de Azúcares y Minerales</v>
          </cell>
          <cell r="B358">
            <v>0</v>
          </cell>
        </row>
        <row r="359">
          <cell r="A359" t="str">
            <v>Aportes Falcombridge</v>
          </cell>
          <cell r="B359">
            <v>0</v>
          </cell>
        </row>
        <row r="360">
          <cell r="A360" t="str">
            <v/>
          </cell>
          <cell r="B360">
            <v>0</v>
          </cell>
        </row>
        <row r="361">
          <cell r="A361" t="str">
            <v>Otros Ingresos No Tributarios</v>
          </cell>
          <cell r="B361">
            <v>98569680</v>
          </cell>
        </row>
        <row r="362">
          <cell r="A362" t="str">
            <v/>
          </cell>
          <cell r="B362">
            <v>0</v>
          </cell>
        </row>
        <row r="363">
          <cell r="A363" t="str">
            <v>Recargos de Impuestos, por Mora</v>
          </cell>
          <cell r="B363">
            <v>91362160</v>
          </cell>
        </row>
        <row r="364">
          <cell r="A364" t="str">
            <v>Recargo por Mora Impuesto sobre la Renta</v>
          </cell>
          <cell r="B364">
            <v>59525435</v>
          </cell>
        </row>
        <row r="365">
          <cell r="A365" t="str">
            <v>Recargo por Mora Impuesto a la Renta Global Imponible</v>
          </cell>
          <cell r="B365">
            <v>2545475</v>
          </cell>
        </row>
        <row r="366">
          <cell r="A366" t="str">
            <v>Recargo por Mora sobre el Impuesto a las Ganancias de Capital</v>
          </cell>
          <cell r="B366">
            <v>0</v>
          </cell>
        </row>
        <row r="367">
          <cell r="A367" t="str">
            <v>Recargo por Mora Inscripción en el Registro de Tierras</v>
          </cell>
          <cell r="B367">
            <v>79775</v>
          </cell>
        </row>
        <row r="368">
          <cell r="A368" t="str">
            <v>Recargo por Mora Impuesto sobre Operaciones Inmobiliarias</v>
          </cell>
          <cell r="B368">
            <v>0</v>
          </cell>
        </row>
        <row r="369">
          <cell r="A369" t="str">
            <v>Recargo por Mora sobre las Sucesiones y Donaciones</v>
          </cell>
          <cell r="B369">
            <v>552235</v>
          </cell>
        </row>
        <row r="370">
          <cell r="A370" t="str">
            <v>Recargo por Mora a la Venta de Madera Beneficiada</v>
          </cell>
          <cell r="B370">
            <v>0</v>
          </cell>
        </row>
        <row r="371">
          <cell r="A371" t="str">
            <v>Recargo por Mora Impuesto a las Ventas Condicionales de Muebles</v>
          </cell>
          <cell r="B371">
            <v>197855</v>
          </cell>
        </row>
        <row r="372">
          <cell r="A372" t="str">
            <v>Recargo por Mora Impuesto sobre Pasajes al Exterior</v>
          </cell>
          <cell r="B372">
            <v>170235</v>
          </cell>
        </row>
        <row r="373">
          <cell r="A373" t="str">
            <v>Recargo por Mora Pago de Patentes Industriales y Comerciales</v>
          </cell>
          <cell r="B373">
            <v>3183815</v>
          </cell>
        </row>
        <row r="374">
          <cell r="A374" t="str">
            <v>Recargo por Mora ITBIS Ley 11/92</v>
          </cell>
          <cell r="B374">
            <v>21332315</v>
          </cell>
        </row>
        <row r="375">
          <cell r="A375" t="str">
            <v>Recargo por Mora Vivienda Suntuaria</v>
          </cell>
          <cell r="B375">
            <v>2916325</v>
          </cell>
        </row>
        <row r="376">
          <cell r="A376" t="str">
            <v>Recargo por Mora Vivienda Suntuaria 25%+5%</v>
          </cell>
          <cell r="B376">
            <v>23150</v>
          </cell>
        </row>
        <row r="377">
          <cell r="A377" t="str">
            <v>Recargo por Mora Imp. Habitación de Hoteles</v>
          </cell>
          <cell r="B377">
            <v>835545</v>
          </cell>
        </row>
        <row r="378">
          <cell r="A378" t="str">
            <v/>
          </cell>
          <cell r="B378">
            <v>0</v>
          </cell>
        </row>
        <row r="379">
          <cell r="A379" t="str">
            <v>Multas por Infracciones</v>
          </cell>
          <cell r="B379">
            <v>7207520</v>
          </cell>
        </row>
        <row r="380">
          <cell r="A380" t="str">
            <v>Multas Tribunales</v>
          </cell>
          <cell r="B380">
            <v>113820</v>
          </cell>
        </row>
        <row r="381">
          <cell r="A381" t="str">
            <v>Multas Carreteras</v>
          </cell>
          <cell r="B381">
            <v>673000</v>
          </cell>
        </row>
        <row r="382">
          <cell r="A382" t="str">
            <v>Multas Patentes</v>
          </cell>
          <cell r="B382">
            <v>0</v>
          </cell>
        </row>
        <row r="383">
          <cell r="A383" t="str">
            <v>Multas Salud Pública</v>
          </cell>
          <cell r="B383">
            <v>0</v>
          </cell>
        </row>
        <row r="384">
          <cell r="A384" t="str">
            <v>Multas Seguro Social y Contrato de Trabajo</v>
          </cell>
          <cell r="B384">
            <v>3500</v>
          </cell>
        </row>
        <row r="385">
          <cell r="A385" t="str">
            <v>Multas Ley Forestal</v>
          </cell>
          <cell r="B385">
            <v>25115</v>
          </cell>
        </row>
        <row r="386">
          <cell r="A386" t="str">
            <v>Multas Violación Ley Aviación Civil</v>
          </cell>
          <cell r="B386">
            <v>0</v>
          </cell>
        </row>
        <row r="387">
          <cell r="A387" t="str">
            <v>Multas Diversas</v>
          </cell>
          <cell r="B387">
            <v>2592375</v>
          </cell>
        </row>
        <row r="388">
          <cell r="A388" t="str">
            <v>Multas Violación Ley sobre Drogas Narcóticas</v>
          </cell>
          <cell r="B388">
            <v>1531690</v>
          </cell>
        </row>
        <row r="389">
          <cell r="A389" t="str">
            <v>Multas -ITBIS Ley 74</v>
          </cell>
          <cell r="B389">
            <v>2268020</v>
          </cell>
        </row>
        <row r="390">
          <cell r="A390" t="str">
            <v>10% Fondo Especial Ley 250</v>
          </cell>
          <cell r="B390">
            <v>0</v>
          </cell>
        </row>
        <row r="391">
          <cell r="A391" t="str">
            <v xml:space="preserve">Multas Aplicadas a la Banco por Deficiencia Encaje Legal </v>
          </cell>
          <cell r="B391">
            <v>0</v>
          </cell>
        </row>
        <row r="392">
          <cell r="A392" t="str">
            <v/>
          </cell>
          <cell r="B392">
            <v>0</v>
          </cell>
        </row>
        <row r="393">
          <cell r="A393" t="str">
            <v/>
          </cell>
          <cell r="B393">
            <v>0</v>
          </cell>
        </row>
        <row r="394">
          <cell r="A394" t="str">
            <v>Ingresos Extraordinarios</v>
          </cell>
          <cell r="B394">
            <v>3410875216</v>
          </cell>
        </row>
        <row r="395">
          <cell r="A395" t="str">
            <v/>
          </cell>
          <cell r="B395">
            <v>0</v>
          </cell>
        </row>
        <row r="396">
          <cell r="A396" t="str">
            <v>Recursos Internos</v>
          </cell>
          <cell r="B396">
            <v>280231365</v>
          </cell>
        </row>
        <row r="397">
          <cell r="A397">
            <v>0</v>
          </cell>
          <cell r="B397">
            <v>0</v>
          </cell>
        </row>
        <row r="398">
          <cell r="A398" t="str">
            <v>Venta de Activos</v>
          </cell>
          <cell r="B398">
            <v>118648260</v>
          </cell>
        </row>
        <row r="399">
          <cell r="A399" t="str">
            <v>Venta de Bienes Inmuebles y Terrenos del Dominio Privado del Estado</v>
          </cell>
          <cell r="B399">
            <v>117164195</v>
          </cell>
        </row>
        <row r="400">
          <cell r="A400" t="str">
            <v>Venta de Propiedad Mobiliar del Estado</v>
          </cell>
          <cell r="B400">
            <v>1484065</v>
          </cell>
        </row>
        <row r="401">
          <cell r="A401" t="str">
            <v>Misceláneos</v>
          </cell>
          <cell r="B401">
            <v>0</v>
          </cell>
        </row>
        <row r="402">
          <cell r="A402">
            <v>0</v>
          </cell>
          <cell r="B402">
            <v>0</v>
          </cell>
        </row>
        <row r="403">
          <cell r="A403" t="str">
            <v>Aportes Extraordinarios</v>
          </cell>
          <cell r="B403">
            <v>126044075</v>
          </cell>
        </row>
        <row r="404">
          <cell r="A404" t="str">
            <v>Aportes Extraordinarios de Instituciones Descentralizadas</v>
          </cell>
          <cell r="B404">
            <v>20855225</v>
          </cell>
        </row>
        <row r="405">
          <cell r="A405" t="str">
            <v>Intereses y amortización</v>
          </cell>
          <cell r="B405">
            <v>103208850</v>
          </cell>
        </row>
        <row r="406">
          <cell r="A406" t="str">
            <v xml:space="preserve">Aportes extraordinarios de Institución Pública/ Rosario Dominicana </v>
          </cell>
          <cell r="B406">
            <v>1500000</v>
          </cell>
        </row>
        <row r="407">
          <cell r="A407" t="str">
            <v>Pago deuda de la C.D.E.</v>
          </cell>
          <cell r="B407">
            <v>480000</v>
          </cell>
        </row>
        <row r="408">
          <cell r="A408" t="str">
            <v/>
          </cell>
          <cell r="B408">
            <v>0</v>
          </cell>
        </row>
        <row r="409">
          <cell r="A409" t="str">
            <v>Otros Recursos Internos</v>
          </cell>
          <cell r="B409">
            <v>35539030</v>
          </cell>
        </row>
        <row r="410">
          <cell r="A410" t="str">
            <v>Amortización e Intereses Aid/517-L026 F. 1449</v>
          </cell>
          <cell r="B410">
            <v>654030</v>
          </cell>
        </row>
        <row r="411">
          <cell r="A411" t="str">
            <v>Reintegros de presupuesto Liquidado</v>
          </cell>
          <cell r="B411">
            <v>9334565</v>
          </cell>
        </row>
        <row r="412">
          <cell r="A412" t="str">
            <v xml:space="preserve">Recursos Extraordinarios Misceláneos </v>
          </cell>
          <cell r="B412">
            <v>25550435</v>
          </cell>
        </row>
        <row r="413">
          <cell r="A413">
            <v>0</v>
          </cell>
          <cell r="B413">
            <v>0</v>
          </cell>
        </row>
        <row r="414">
          <cell r="A414" t="str">
            <v>Recursos Externos</v>
          </cell>
          <cell r="B414">
            <v>3130643851</v>
          </cell>
        </row>
        <row r="415">
          <cell r="A415">
            <v>0</v>
          </cell>
          <cell r="B415">
            <v>0</v>
          </cell>
        </row>
        <row r="416">
          <cell r="A416" t="str">
            <v>Préstamos</v>
          </cell>
          <cell r="B416">
            <v>2190352174</v>
          </cell>
        </row>
        <row r="417">
          <cell r="A417" t="str">
            <v>Prest. CCC/PL-480-Unidad Coord. De Rec. Prov. De AID</v>
          </cell>
          <cell r="B417">
            <v>1583426</v>
          </cell>
        </row>
        <row r="418">
          <cell r="A418" t="str">
            <v>PR-RD-19-163 Convenio San Jose F. Inv. de Venezuela</v>
          </cell>
          <cell r="B418">
            <v>188476005</v>
          </cell>
        </row>
        <row r="419">
          <cell r="A419" t="str">
            <v>BIRF/2949-DO Rehabilit. de la CDE</v>
          </cell>
          <cell r="B419">
            <v>87500000</v>
          </cell>
        </row>
        <row r="420">
          <cell r="A420" t="str">
            <v>Prest. No. BID -172/1C-DR Rec.Romp. Puerto de Haina</v>
          </cell>
          <cell r="B420">
            <v>113915000</v>
          </cell>
        </row>
        <row r="421">
          <cell r="A421" t="str">
            <v xml:space="preserve">Prest FIDA/216-DO Peqs. Productores Reg. Suroeste </v>
          </cell>
          <cell r="B421">
            <v>21250000</v>
          </cell>
        </row>
        <row r="422">
          <cell r="A422" t="str">
            <v>BID/831SF. Rehabilitación de la CDE</v>
          </cell>
          <cell r="B422">
            <v>141250000</v>
          </cell>
        </row>
        <row r="423">
          <cell r="A423" t="str">
            <v>BID/585 OC-DR Rehabilit. De la CDE</v>
          </cell>
          <cell r="B423">
            <v>100000000</v>
          </cell>
        </row>
        <row r="424">
          <cell r="A424" t="str">
            <v>Prest. 894/SF-DR Prog. Rehabilit y Mant. Vec.</v>
          </cell>
          <cell r="B424">
            <v>84146000</v>
          </cell>
        </row>
        <row r="425">
          <cell r="A425" t="str">
            <v>Préstamo 586/OC-DR Prog. Rehabilitación CDE</v>
          </cell>
          <cell r="B425">
            <v>141250000</v>
          </cell>
        </row>
        <row r="426">
          <cell r="A426" t="str">
            <v>BIRF/3350-DO y Proy. Rehabilitación de carreteras</v>
          </cell>
          <cell r="B426">
            <v>332482500</v>
          </cell>
        </row>
        <row r="427">
          <cell r="A427" t="str">
            <v xml:space="preserve">Prest. KFW-005 Proy. III Subestaciones </v>
          </cell>
          <cell r="B427">
            <v>89250000</v>
          </cell>
        </row>
        <row r="428">
          <cell r="A428" t="str">
            <v>Prest. Exp/AID-91-002 Rehab. Sistema Agua Circ. Haina</v>
          </cell>
          <cell r="B428">
            <v>51223796</v>
          </cell>
        </row>
        <row r="429">
          <cell r="A429" t="str">
            <v xml:space="preserve">Prest. BID/859/SF-DR Des. Educ. Primaria Basica </v>
          </cell>
          <cell r="B429">
            <v>8969780</v>
          </cell>
        </row>
        <row r="430">
          <cell r="A430" t="str">
            <v>BID/826-SF-DR-Proy. Para el Des Educ. Técnica</v>
          </cell>
          <cell r="B430">
            <v>18500000</v>
          </cell>
        </row>
        <row r="431">
          <cell r="A431" t="str">
            <v>SC-1 Japón Aglipo II</v>
          </cell>
          <cell r="B431">
            <v>207500000</v>
          </cell>
        </row>
        <row r="432">
          <cell r="A432" t="str">
            <v>BID/903-SF-DR-Des. Agrícola Sostenible</v>
          </cell>
          <cell r="B432">
            <v>111250000</v>
          </cell>
        </row>
        <row r="433">
          <cell r="A433" t="str">
            <v xml:space="preserve">BIRF-3351-DO Proy. Des. Educ. Primaria Básica </v>
          </cell>
          <cell r="B433">
            <v>43549613</v>
          </cell>
        </row>
        <row r="434">
          <cell r="A434" t="str">
            <v>Exp/AID-91-023 Rehabilit. Planta Sto. Dgo.</v>
          </cell>
          <cell r="B434">
            <v>63400000</v>
          </cell>
        </row>
        <row r="435">
          <cell r="A435" t="str">
            <v>Fondo para Iniciativa Comunitaria</v>
          </cell>
          <cell r="B435">
            <v>93750000</v>
          </cell>
        </row>
        <row r="436">
          <cell r="A436" t="str">
            <v>Mej. Las Pract. Comerciales y la Productividad</v>
          </cell>
          <cell r="B436">
            <v>4910714</v>
          </cell>
        </row>
        <row r="437">
          <cell r="A437" t="str">
            <v>Centro Control de Energía</v>
          </cell>
          <cell r="B437">
            <v>82888000</v>
          </cell>
        </row>
        <row r="438">
          <cell r="A438" t="str">
            <v xml:space="preserve">Proyecto Río Blanco </v>
          </cell>
          <cell r="B438">
            <v>50680000</v>
          </cell>
        </row>
        <row r="439">
          <cell r="A439" t="str">
            <v>Rehab.de las Redes Eléctricas de Sto. Dgo.</v>
          </cell>
          <cell r="B439">
            <v>152627340</v>
          </cell>
        </row>
        <row r="440">
          <cell r="A440" t="str">
            <v/>
          </cell>
          <cell r="B440">
            <v>0</v>
          </cell>
        </row>
        <row r="441">
          <cell r="A441" t="str">
            <v>Donaciones</v>
          </cell>
          <cell r="B441">
            <v>0</v>
          </cell>
        </row>
        <row r="442">
          <cell r="A442" t="str">
            <v>Donaciones Públicas y Privadas</v>
          </cell>
          <cell r="B442">
            <v>0</v>
          </cell>
        </row>
        <row r="443">
          <cell r="A443" t="str">
            <v/>
          </cell>
          <cell r="B443">
            <v>0</v>
          </cell>
        </row>
        <row r="444">
          <cell r="A444" t="str">
            <v>Donaciones</v>
          </cell>
          <cell r="B444">
            <v>940291677</v>
          </cell>
        </row>
        <row r="445">
          <cell r="A445" t="str">
            <v>Donación AID/517-0171/CBI varios Proy.en Ejecución</v>
          </cell>
          <cell r="B445">
            <v>4262997</v>
          </cell>
        </row>
        <row r="446">
          <cell r="A446" t="str">
            <v xml:space="preserve">AID/416-87- Manejo Integrado de Plaga </v>
          </cell>
          <cell r="B446">
            <v>2239588</v>
          </cell>
        </row>
        <row r="447">
          <cell r="A447" t="str">
            <v>DEJ-42950 Proy. Des. Pesca Costera Artesanal Sur</v>
          </cell>
          <cell r="B447">
            <v>7035000</v>
          </cell>
        </row>
        <row r="448">
          <cell r="A448" t="str">
            <v>BID/ATAN-3320 Proy. Reg. Unico Cont. Y Cta. Cte. Trib</v>
          </cell>
          <cell r="B448">
            <v>12500000</v>
          </cell>
        </row>
        <row r="449">
          <cell r="A449" t="str">
            <v xml:space="preserve">ATNSF-3398 Est Factib. Plan Manej. Cons. Sub-Cuenca </v>
          </cell>
          <cell r="B449">
            <v>45270837</v>
          </cell>
        </row>
        <row r="450">
          <cell r="A450" t="str">
            <v xml:space="preserve">Don. 91/003 Optimiz. Recursos Hídricos del Y. del Sur </v>
          </cell>
          <cell r="B450">
            <v>1497250</v>
          </cell>
        </row>
        <row r="451">
          <cell r="A451" t="str">
            <v>AID/517/0255  Donaciones varios proyectos</v>
          </cell>
          <cell r="B451">
            <v>7675218</v>
          </cell>
        </row>
        <row r="452">
          <cell r="A452" t="str">
            <v xml:space="preserve">7-ACP-DO-005 Nip. Proy. Salud Integral Suroeste </v>
          </cell>
          <cell r="B452">
            <v>50615360</v>
          </cell>
        </row>
        <row r="453">
          <cell r="A453" t="str">
            <v xml:space="preserve">S-3 Italia Comisión Nacional Asuntos Urbanos </v>
          </cell>
          <cell r="B453">
            <v>11550600</v>
          </cell>
        </row>
        <row r="454">
          <cell r="A454" t="str">
            <v>AID/Conv 06-09-93 Des. Reforestal Cuenca Río Jamao</v>
          </cell>
          <cell r="B454">
            <v>2695120</v>
          </cell>
        </row>
        <row r="455">
          <cell r="A455" t="str">
            <v xml:space="preserve">BID/TC-91-11-06-4 Sist. Inv. Seguim. Proy. Rep Dom. </v>
          </cell>
          <cell r="B455">
            <v>9375000</v>
          </cell>
        </row>
        <row r="456">
          <cell r="A456" t="str">
            <v>Dom. 84-004, Reforz. Del Sitema Nacional Cooperación Técnica</v>
          </cell>
          <cell r="B456">
            <v>1851250</v>
          </cell>
        </row>
        <row r="457">
          <cell r="A457" t="str">
            <v>Dom. 90-008 Proyecto Implementación Tributaria</v>
          </cell>
          <cell r="B457">
            <v>11292238</v>
          </cell>
        </row>
        <row r="458">
          <cell r="A458" t="str">
            <v xml:space="preserve">Dom.0454900 Apoyo a la Rehabilitación Areas Deprimidas </v>
          </cell>
          <cell r="B458">
            <v>97086125</v>
          </cell>
        </row>
        <row r="459">
          <cell r="A459" t="str">
            <v>INT-92-031 Facilidad Ambiental Global</v>
          </cell>
          <cell r="B459">
            <v>12500000</v>
          </cell>
        </row>
        <row r="460">
          <cell r="A460" t="str">
            <v>AID/517-0259 Proyecto para la actualización Banco Datos</v>
          </cell>
          <cell r="B460">
            <v>1281250</v>
          </cell>
        </row>
        <row r="461">
          <cell r="A461" t="str">
            <v>93/518-101-RD Proyecto Regulación Educativa de Adultos</v>
          </cell>
          <cell r="B461">
            <v>79250</v>
          </cell>
        </row>
        <row r="462">
          <cell r="A462" t="str">
            <v>PRO-1990-009 Cumbre a favor de la Infancia</v>
          </cell>
          <cell r="B462">
            <v>30000000</v>
          </cell>
        </row>
        <row r="463">
          <cell r="A463" t="str">
            <v>DOM/93-002 IA-DI-99 Dis. Estrat. De Ref. Social RD</v>
          </cell>
          <cell r="B463">
            <v>1875000</v>
          </cell>
        </row>
        <row r="464">
          <cell r="A464" t="str">
            <v>DOM/93-008 A-0I-99 Reest. Prod. Sector Industrial</v>
          </cell>
          <cell r="B464">
            <v>1250000</v>
          </cell>
        </row>
        <row r="465">
          <cell r="A465" t="str">
            <v xml:space="preserve">DOM/93/007 A-01-99 Política Económica Extranjera </v>
          </cell>
          <cell r="B465">
            <v>1250000</v>
          </cell>
        </row>
        <row r="466">
          <cell r="A466" t="str">
            <v xml:space="preserve">DOM/93/004 A-01-99 Reest. Prod. Sector Agropecuario </v>
          </cell>
          <cell r="B466">
            <v>1250000</v>
          </cell>
        </row>
        <row r="467">
          <cell r="A467" t="str">
            <v>VS/RLA-93 Expansión Programa Regional Des. Subcont A. L.</v>
          </cell>
          <cell r="B467">
            <v>2075000</v>
          </cell>
        </row>
        <row r="468">
          <cell r="A468" t="str">
            <v>DOM/91/P02 Creación Diseminación Datos Sociodemográficos</v>
          </cell>
          <cell r="B468">
            <v>596125</v>
          </cell>
        </row>
        <row r="469">
          <cell r="A469" t="str">
            <v>Conv. 08-07-93 Proy para Apoyo Formulación Política Pob.</v>
          </cell>
          <cell r="B469">
            <v>874500</v>
          </cell>
        </row>
        <row r="470">
          <cell r="A470" t="str">
            <v>AID/517-0270 Proy Ref Sistema Eléctrico</v>
          </cell>
          <cell r="B470">
            <v>29325000</v>
          </cell>
        </row>
        <row r="471">
          <cell r="A471" t="str">
            <v>DOM/87-P01 Proy Educación en Población</v>
          </cell>
          <cell r="B471">
            <v>328317</v>
          </cell>
        </row>
        <row r="472">
          <cell r="A472" t="str">
            <v xml:space="preserve">2Z-10-6-4 Proy Educación Inicial No Jornal </v>
          </cell>
          <cell r="B472">
            <v>1092000</v>
          </cell>
        </row>
        <row r="473">
          <cell r="A473" t="str">
            <v>Conv. 8-3-88 Educación a través Mod. Instrucionales</v>
          </cell>
          <cell r="B473">
            <v>7098924</v>
          </cell>
        </row>
        <row r="474">
          <cell r="A474" t="str">
            <v>DOM/91-008-01-99 Proy Des. Educ. Primaria Básica</v>
          </cell>
          <cell r="B474">
            <v>574188</v>
          </cell>
        </row>
        <row r="475">
          <cell r="A475" t="str">
            <v>Conv. 17-07-92 Programa Alimentación Escolar</v>
          </cell>
          <cell r="B475">
            <v>21000000</v>
          </cell>
        </row>
        <row r="476">
          <cell r="A476" t="str">
            <v>93-510-040-RD Programa Educación No Formal</v>
          </cell>
          <cell r="B476">
            <v>120000</v>
          </cell>
        </row>
        <row r="477">
          <cell r="A477" t="str">
            <v xml:space="preserve">717 Promotor Educación de la Comunidad </v>
          </cell>
          <cell r="B477">
            <v>1000000</v>
          </cell>
        </row>
        <row r="478">
          <cell r="A478" t="str">
            <v xml:space="preserve">93-518-040-RD Fortalecimineto Educación Básica </v>
          </cell>
          <cell r="B478">
            <v>396250</v>
          </cell>
        </row>
        <row r="479">
          <cell r="A479" t="str">
            <v>Conv. No.5040-RD Acuerdo UtilF. Cont. Imp. Prod. Pet.</v>
          </cell>
          <cell r="B479">
            <v>30000000</v>
          </cell>
        </row>
        <row r="480">
          <cell r="A480" t="str">
            <v>PRO-1990-009 Proy Reforz. Primeros Grados N. Primar.</v>
          </cell>
          <cell r="B480">
            <v>285000</v>
          </cell>
        </row>
        <row r="481">
          <cell r="A481" t="str">
            <v>TCP-DOM-015 Mecanización Agrícola en Rep. Dom.</v>
          </cell>
          <cell r="B481">
            <v>471250</v>
          </cell>
        </row>
        <row r="482">
          <cell r="A482" t="str">
            <v>TCP/DOM-2352-100 Sist. Org. Dpto. Semillas y Cert. Sem.</v>
          </cell>
          <cell r="B482">
            <v>1112500</v>
          </cell>
        </row>
        <row r="483">
          <cell r="A483" t="str">
            <v xml:space="preserve">DOM/88-005-1-01-99 Programa Des. Lechero Región Este </v>
          </cell>
          <cell r="B483">
            <v>764100</v>
          </cell>
        </row>
        <row r="484">
          <cell r="A484" t="str">
            <v xml:space="preserve">DEJ/8423 Proyecto Des. Pesca Costera </v>
          </cell>
          <cell r="B484">
            <v>5000000</v>
          </cell>
        </row>
        <row r="485">
          <cell r="A485" t="str">
            <v>POC/13/DOM-01-352-DOM/31 Asist. Capacit. Jov. Prg. Com</v>
          </cell>
          <cell r="B485">
            <v>62500</v>
          </cell>
        </row>
        <row r="486">
          <cell r="A486" t="str">
            <v>ADJ/21681 ACDO Domínico Japonés Vigia-Dajabón</v>
          </cell>
          <cell r="B486">
            <v>27777778</v>
          </cell>
        </row>
        <row r="487">
          <cell r="A487" t="str">
            <v>TE/1/1 Mejoram. De la red de telecom. Meteorológico</v>
          </cell>
          <cell r="B487">
            <v>2100000</v>
          </cell>
        </row>
        <row r="488">
          <cell r="A488" t="str">
            <v xml:space="preserve">Título XII Nebrasca-Lincoln Proy. Soporte Inv. Hab. </v>
          </cell>
          <cell r="B488">
            <v>937500</v>
          </cell>
        </row>
        <row r="489">
          <cell r="A489" t="str">
            <v>Conv. 4-4-93 Selecc y Propag Arboles Frut Trop RD</v>
          </cell>
          <cell r="B489">
            <v>3200000</v>
          </cell>
        </row>
        <row r="490">
          <cell r="A490" t="str">
            <v>7-ACP-DO-005 Nip. Proy. Des. Integ Línea Noroeste</v>
          </cell>
          <cell r="B490">
            <v>85000000</v>
          </cell>
        </row>
        <row r="491">
          <cell r="A491" t="str">
            <v>GCP-DOM/007/SPA. Estab. De Peg. Mataderos Mod. Zona R.</v>
          </cell>
          <cell r="B491">
            <v>787338</v>
          </cell>
        </row>
        <row r="492">
          <cell r="A492" t="str">
            <v xml:space="preserve">DO/7-07-87 Proy Des del Cultivo de la Pimienta </v>
          </cell>
          <cell r="B492">
            <v>5000000</v>
          </cell>
        </row>
        <row r="493">
          <cell r="A493" t="str">
            <v>DO/10-7-89 Cons Cooperativo El Pozo de Nagua</v>
          </cell>
          <cell r="B493">
            <v>6122737</v>
          </cell>
        </row>
        <row r="494">
          <cell r="A494" t="str">
            <v>Exp. AID-90-004 Consor. Cooperativa El Pozo de Nagua</v>
          </cell>
          <cell r="B494">
            <v>171616300</v>
          </cell>
        </row>
        <row r="495">
          <cell r="A495" t="str">
            <v xml:space="preserve">Conv. /12-10-84 Proyecto Río Blanco </v>
          </cell>
          <cell r="B495">
            <v>6250000</v>
          </cell>
        </row>
        <row r="496">
          <cell r="A496" t="str">
            <v>Don./8-005 Estudios Sedimentalógico</v>
          </cell>
          <cell r="B496">
            <v>125000</v>
          </cell>
        </row>
        <row r="497">
          <cell r="A497" t="str">
            <v>PN83-2120-0 Fortalec de la Act. Hidrolog. INDRHI</v>
          </cell>
          <cell r="B497">
            <v>1333325</v>
          </cell>
        </row>
        <row r="498">
          <cell r="A498" t="str">
            <v>DOM.90/009 Prog. De Restruturación Industrial</v>
          </cell>
          <cell r="B498">
            <v>1187500</v>
          </cell>
        </row>
        <row r="499">
          <cell r="A499" t="str">
            <v>Cov. ONAPLAN Coop. Técnica Mexico RD</v>
          </cell>
          <cell r="B499">
            <v>2900000</v>
          </cell>
        </row>
        <row r="500">
          <cell r="A500" t="str">
            <v xml:space="preserve">PRO-1990-009 DIC. 122-91 Cumbre a favor de la Infancia </v>
          </cell>
          <cell r="B500">
            <v>33508962</v>
          </cell>
        </row>
        <row r="501">
          <cell r="A501" t="str">
            <v>Conv./IDF-Grant 28730 Ref. Adm. De la SESPAS</v>
          </cell>
          <cell r="B501">
            <v>1850000</v>
          </cell>
        </row>
        <row r="502">
          <cell r="A502" t="str">
            <v>DR-0078 Prog. De Apoyo a la Modez. Sector salud</v>
          </cell>
          <cell r="B502">
            <v>6250000</v>
          </cell>
        </row>
        <row r="503">
          <cell r="A503" t="str">
            <v>TACP/004-FAS-5040-DO Proy para el ajuste Estruct</v>
          </cell>
          <cell r="B503">
            <v>40000000</v>
          </cell>
        </row>
        <row r="504">
          <cell r="A504" t="str">
            <v xml:space="preserve">sc-z-Const. Planta de Tratamiento de Agua en Bonao </v>
          </cell>
          <cell r="B504">
            <v>7500000</v>
          </cell>
        </row>
        <row r="505">
          <cell r="A505" t="str">
            <v>7 ACP-004-FAS5040-DO Proy Prog Sect. Imp. Petróleo</v>
          </cell>
          <cell r="B505">
            <v>30000000</v>
          </cell>
        </row>
        <row r="506">
          <cell r="A506" t="str">
            <v xml:space="preserve">Prog. De Letrinización para Centros Escolares  </v>
          </cell>
          <cell r="B506">
            <v>2737500</v>
          </cell>
        </row>
        <row r="507">
          <cell r="A507" t="str">
            <v>Proyecto Valle de Constanza</v>
          </cell>
          <cell r="B507">
            <v>87500000</v>
          </cell>
        </row>
        <row r="508">
          <cell r="A508">
            <v>0</v>
          </cell>
          <cell r="B508">
            <v>0</v>
          </cell>
        </row>
        <row r="509">
          <cell r="A509" t="str">
            <v>Transferencias Extraordinarias</v>
          </cell>
          <cell r="B509">
            <v>0</v>
          </cell>
        </row>
        <row r="510">
          <cell r="A510" t="str">
            <v>Transferencia del CORDE</v>
          </cell>
          <cell r="B510">
            <v>0</v>
          </cell>
        </row>
        <row r="511">
          <cell r="A511" t="str">
            <v>Transferencia de INESPRE</v>
          </cell>
          <cell r="B511">
            <v>0</v>
          </cell>
        </row>
        <row r="512">
          <cell r="A512" t="str">
            <v>Transferencia de la CFI</v>
          </cell>
          <cell r="B512">
            <v>0</v>
          </cell>
        </row>
        <row r="513">
          <cell r="A513" t="str">
            <v>Transferencia del Banco de Reservas</v>
          </cell>
          <cell r="B513">
            <v>0</v>
          </cell>
        </row>
        <row r="514">
          <cell r="A514" t="str">
            <v>Transferencia del CEA</v>
          </cell>
          <cell r="B514">
            <v>0</v>
          </cell>
        </row>
        <row r="515">
          <cell r="A515" t="str">
            <v>Transferencia del Banco Central</v>
          </cell>
          <cell r="B515">
            <v>0</v>
          </cell>
        </row>
        <row r="516">
          <cell r="A516" t="str">
            <v>Transferencia de la Corporación de Hatillo</v>
          </cell>
          <cell r="B516">
            <v>0</v>
          </cell>
        </row>
        <row r="517">
          <cell r="A517" t="str">
            <v>Transferencia del IAD</v>
          </cell>
          <cell r="B517">
            <v>0</v>
          </cell>
        </row>
        <row r="518">
          <cell r="A518" t="str">
            <v>Transferencia del INAZUCAR</v>
          </cell>
          <cell r="B518">
            <v>0</v>
          </cell>
        </row>
        <row r="519">
          <cell r="A519" t="str">
            <v>Transferencia del CEA</v>
          </cell>
          <cell r="B519">
            <v>0</v>
          </cell>
        </row>
        <row r="520">
          <cell r="A520" t="str">
            <v>Transferencia del Banco Nacional de la Vivienda</v>
          </cell>
          <cell r="B520">
            <v>0</v>
          </cell>
        </row>
        <row r="521">
          <cell r="A521" t="str">
            <v>Transferencia de la Superintendencia de Bancos</v>
          </cell>
          <cell r="B521">
            <v>0</v>
          </cell>
        </row>
        <row r="522">
          <cell r="A522" t="str">
            <v>Transferencia de la Superintendencia de Seguros</v>
          </cell>
          <cell r="B522">
            <v>0</v>
          </cell>
        </row>
        <row r="523">
          <cell r="A523" t="str">
            <v>Transferencia de la Fábrica Dominicana de Cemento</v>
          </cell>
          <cell r="B523">
            <v>0</v>
          </cell>
        </row>
        <row r="524">
          <cell r="A524" t="str">
            <v>Aportes Extraordinarios de Institciones Pública</v>
          </cell>
          <cell r="B524">
            <v>0</v>
          </cell>
        </row>
        <row r="525">
          <cell r="A525" t="str">
            <v>Transferencia de la CDE (Bonos de Amortización de la Deuda Combustible)</v>
          </cell>
          <cell r="B525">
            <v>0</v>
          </cell>
        </row>
        <row r="526">
          <cell r="A526" t="str">
            <v>Transferencia de la Universidad del Este</v>
          </cell>
          <cell r="B526">
            <v>0</v>
          </cell>
        </row>
        <row r="527">
          <cell r="A527" t="str">
            <v/>
          </cell>
          <cell r="B527">
            <v>0</v>
          </cell>
        </row>
        <row r="528">
          <cell r="A528" t="str">
            <v>Otros Recursos Internos</v>
          </cell>
          <cell r="B528">
            <v>0</v>
          </cell>
        </row>
        <row r="529">
          <cell r="A529" t="str">
            <v>Ahorro de la Dirección General Servicios Tecnológicos</v>
          </cell>
          <cell r="B529">
            <v>0</v>
          </cell>
        </row>
        <row r="530">
          <cell r="A530" t="str">
            <v>Amortización e Interés Préstamo No. 517-L-008</v>
          </cell>
          <cell r="B530">
            <v>0</v>
          </cell>
        </row>
        <row r="531">
          <cell r="A531" t="str">
            <v>Amortización e Intereses Préstamo No. 517-L-018</v>
          </cell>
          <cell r="B531">
            <v>0</v>
          </cell>
        </row>
        <row r="532">
          <cell r="A532" t="str">
            <v>Intereses Préstamo No. 517-K-011</v>
          </cell>
          <cell r="B532">
            <v>0</v>
          </cell>
        </row>
        <row r="533">
          <cell r="A533" t="str">
            <v>Intereses Préstamo No. 517-L-018</v>
          </cell>
          <cell r="B533">
            <v>0</v>
          </cell>
        </row>
        <row r="534">
          <cell r="A534" t="str">
            <v>Venta de Condecoraciones</v>
          </cell>
          <cell r="B534">
            <v>0</v>
          </cell>
        </row>
        <row r="535">
          <cell r="A535" t="str">
            <v>Devolución, Intereses Deuda Externa</v>
          </cell>
          <cell r="B535">
            <v>0</v>
          </cell>
        </row>
        <row r="536">
          <cell r="A536" t="str">
            <v>Misceláneos</v>
          </cell>
          <cell r="B536">
            <v>0</v>
          </cell>
        </row>
        <row r="537">
          <cell r="A537" t="str">
            <v>Amortización e Intereses</v>
          </cell>
          <cell r="B537">
            <v>0</v>
          </cell>
        </row>
        <row r="538">
          <cell r="A538" t="str">
            <v>Bonos Redimidos e Intereses sobre Bonos Propiedad del Estado</v>
          </cell>
          <cell r="B538">
            <v>0</v>
          </cell>
        </row>
        <row r="539">
          <cell r="A539" t="str">
            <v>Intereses sobre Préstamo de la Aid No. 517-L-026</v>
          </cell>
          <cell r="B539">
            <v>0</v>
          </cell>
        </row>
        <row r="540">
          <cell r="A540" t="str">
            <v>Remanentes de Aportes del Estado, para Programa Desayuno Escolar y Materno Infantil</v>
          </cell>
          <cell r="B540">
            <v>0</v>
          </cell>
        </row>
        <row r="541">
          <cell r="A541" t="str">
            <v>Intereses Devengados por Suma Depositada en Banco de Reservas por la Corporación de la Presa de Sabana Yegua</v>
          </cell>
          <cell r="B541">
            <v>0</v>
          </cell>
        </row>
        <row r="542">
          <cell r="A542" t="str">
            <v>2% sobre Préstamo Realizados a Oficiales de las Fuerzas Armadas</v>
          </cell>
          <cell r="B542">
            <v>0</v>
          </cell>
        </row>
        <row r="543">
          <cell r="A543" t="str">
            <v>Ahorro en Gastos Administrativos Corporación de Valdesia</v>
          </cell>
          <cell r="B543">
            <v>0</v>
          </cell>
        </row>
        <row r="544">
          <cell r="A544" t="str">
            <v>Confiscación de Pólizas de Seguros</v>
          </cell>
          <cell r="B544">
            <v>0</v>
          </cell>
        </row>
        <row r="545">
          <cell r="A545" t="str">
            <v>Reembolsos</v>
          </cell>
          <cell r="B545">
            <v>0</v>
          </cell>
        </row>
        <row r="546">
          <cell r="A546" t="str">
            <v>Intereses sobre Bonos Tesorería Nacional, para Reforma Agraría, Serie 1987</v>
          </cell>
          <cell r="B546">
            <v>0</v>
          </cell>
        </row>
        <row r="547">
          <cell r="A547">
            <v>0</v>
          </cell>
          <cell r="B547">
            <v>0</v>
          </cell>
        </row>
        <row r="548">
          <cell r="A548" t="str">
            <v xml:space="preserve">Total Ingresos Fiscales </v>
          </cell>
          <cell r="B548">
            <v>23174311111</v>
          </cell>
        </row>
        <row r="549">
          <cell r="A549" t="str">
            <v>Fuente: Presupuesto de Ingresos y Ley de Gastos Públicos del Gobierno Central para el año 1994 (Ley No. 1-94)</v>
          </cell>
          <cell r="B549">
            <v>0</v>
          </cell>
        </row>
        <row r="550">
          <cell r="A550">
            <v>0</v>
          </cell>
          <cell r="B550">
            <v>0</v>
          </cell>
        </row>
        <row r="552">
          <cell r="A552">
            <v>0</v>
          </cell>
        </row>
      </sheetData>
      <sheetData sheetId="15" refreshError="1"/>
      <sheetData sheetId="16" refreshError="1"/>
      <sheetData sheetId="17" refreshError="1"/>
      <sheetData sheetId="18" refreshError="1"/>
      <sheetData sheetId="19" refreshError="1">
        <row r="101">
          <cell r="A101" t="str">
            <v>Diferencial Gas Propano</v>
          </cell>
          <cell r="B101">
            <v>0</v>
          </cell>
        </row>
        <row r="102">
          <cell r="A102" t="str">
            <v>Diferencial Avtur</v>
          </cell>
          <cell r="B102">
            <v>50500</v>
          </cell>
        </row>
        <row r="103">
          <cell r="A103" t="str">
            <v>Diferencial de Aceite Crudo Desgomado</v>
          </cell>
          <cell r="B103">
            <v>0</v>
          </cell>
        </row>
        <row r="104">
          <cell r="A104" t="str">
            <v>Diferencial por galón Gasolina, subsidio GLP</v>
          </cell>
          <cell r="B104">
            <v>572077500</v>
          </cell>
        </row>
        <row r="105">
          <cell r="A105" t="str">
            <v/>
          </cell>
          <cell r="B105">
            <v>0</v>
          </cell>
        </row>
        <row r="106">
          <cell r="A106" t="str">
            <v>Impuestos sobre Combustibles y Lubricantes</v>
          </cell>
          <cell r="B106">
            <v>80000</v>
          </cell>
        </row>
        <row r="107">
          <cell r="A107" t="str">
            <v>Impuesto sobre el Consumo de Petróleo y sus Derivados</v>
          </cell>
          <cell r="B107">
            <v>80000</v>
          </cell>
        </row>
        <row r="108">
          <cell r="A108" t="str">
            <v/>
          </cell>
          <cell r="B108">
            <v>0</v>
          </cell>
        </row>
        <row r="109">
          <cell r="A109" t="str">
            <v>Impuestos sobre Otros Bienes de Producción o de Uso Alternativo</v>
          </cell>
          <cell r="B109">
            <v>0</v>
          </cell>
        </row>
        <row r="110">
          <cell r="A110" t="str">
            <v>Impuesto sobre Consumo de Alcoholes para Industrialización</v>
          </cell>
          <cell r="B110">
            <v>0</v>
          </cell>
        </row>
        <row r="111">
          <cell r="A111" t="str">
            <v>Impuestos a los Alcoholes y Bay Rum</v>
          </cell>
          <cell r="B111">
            <v>0</v>
          </cell>
        </row>
        <row r="112">
          <cell r="A112" t="str">
            <v/>
          </cell>
          <cell r="B112">
            <v>0</v>
          </cell>
        </row>
        <row r="113">
          <cell r="A113" t="str">
            <v>Impuestos a las Transferencias de Bienes Industrializados</v>
          </cell>
          <cell r="B113">
            <v>4349076000</v>
          </cell>
        </row>
        <row r="114">
          <cell r="A114" t="str">
            <v xml:space="preserve">Impuestos a las Transferencias de Bienes Industrializados </v>
          </cell>
          <cell r="B114">
            <v>4349076000</v>
          </cell>
        </row>
        <row r="115">
          <cell r="A115" t="str">
            <v/>
          </cell>
          <cell r="B115">
            <v>0</v>
          </cell>
        </row>
        <row r="116">
          <cell r="A116" t="str">
            <v>Impuestos Internos Especiales sobre los Servicios</v>
          </cell>
          <cell r="B116">
            <v>2592068515</v>
          </cell>
        </row>
        <row r="117">
          <cell r="A117" t="str">
            <v/>
          </cell>
          <cell r="B117">
            <v>0</v>
          </cell>
        </row>
        <row r="118">
          <cell r="A118" t="str">
            <v>Impuestos sobre Transportes</v>
          </cell>
          <cell r="B118">
            <v>1102458035</v>
          </cell>
        </row>
        <row r="119">
          <cell r="A119" t="str">
            <v>Impuestos sobre la Venta de Pasajes al Exterior</v>
          </cell>
          <cell r="B119">
            <v>483361235</v>
          </cell>
        </row>
        <row r="120">
          <cell r="A120" t="str">
            <v>Impuesto Adicional sobre la Venta de Pasajes al Exterior</v>
          </cell>
          <cell r="B120">
            <v>0</v>
          </cell>
        </row>
        <row r="121">
          <cell r="A121" t="str">
            <v>Impuesto Adicional sobre Pasajes Aéreos y Marítimos al Exterior</v>
          </cell>
          <cell r="B121">
            <v>488822435</v>
          </cell>
        </row>
        <row r="122">
          <cell r="A122" t="str">
            <v>40% sobre el Impuesto a Salida de Pasajeros al Exterior (Decreto 791)</v>
          </cell>
          <cell r="B122">
            <v>0</v>
          </cell>
        </row>
        <row r="123">
          <cell r="A123" t="str">
            <v>Venta de Servicios Comisión Aeroportuaria</v>
          </cell>
          <cell r="B123">
            <v>110609510</v>
          </cell>
        </row>
        <row r="124">
          <cell r="A124" t="str">
            <v>Impuesto a Salida de Pasajeros al Exterior Regulación Fronteriza</v>
          </cell>
          <cell r="B124">
            <v>19664855</v>
          </cell>
        </row>
        <row r="125">
          <cell r="A125" t="str">
            <v/>
          </cell>
          <cell r="B125">
            <v>0</v>
          </cell>
        </row>
        <row r="126">
          <cell r="A126" t="str">
            <v>Impuestos sobre las Comunicaciones</v>
          </cell>
          <cell r="B126">
            <v>895817765</v>
          </cell>
        </row>
        <row r="127">
          <cell r="A127" t="str">
            <v>Impuesto sobre las Recaudaciones de la Compañía de Teléfonos</v>
          </cell>
          <cell r="B127">
            <v>0</v>
          </cell>
        </row>
        <row r="128">
          <cell r="A128" t="str">
            <v>Impuestos a las Llamadas a Larga Distancia</v>
          </cell>
          <cell r="B128">
            <v>891322515</v>
          </cell>
        </row>
        <row r="129">
          <cell r="A129" t="str">
            <v>Impuesto Adicional a las Llamadas a Larga Distancia</v>
          </cell>
          <cell r="B129">
            <v>0</v>
          </cell>
        </row>
        <row r="130">
          <cell r="A130" t="str">
            <v>Impuesto sobre Mensajes Escritos al Exterior</v>
          </cell>
          <cell r="B130">
            <v>0</v>
          </cell>
        </row>
        <row r="131">
          <cell r="A131" t="str">
            <v>Impuesto a las Estaciones Radioeléctricas</v>
          </cell>
          <cell r="B131">
            <v>1437970</v>
          </cell>
        </row>
        <row r="132">
          <cell r="A132" t="str">
            <v>Sellos Semipostales para Hospital Antituberculoso</v>
          </cell>
          <cell r="B132">
            <v>0</v>
          </cell>
        </row>
        <row r="133">
          <cell r="A133" t="str">
            <v>Sellos Semipostales para Protección de la Infancia</v>
          </cell>
          <cell r="B133">
            <v>0</v>
          </cell>
        </row>
        <row r="134">
          <cell r="A134" t="str">
            <v>Sellos Semipostales para Liga Dominicana Contra el Cáncer</v>
          </cell>
          <cell r="B134">
            <v>0</v>
          </cell>
        </row>
        <row r="135">
          <cell r="A135" t="str">
            <v>Sellos Semipostales para la Escuela Postal y Telegráfica</v>
          </cell>
          <cell r="B135">
            <v>0</v>
          </cell>
        </row>
        <row r="136">
          <cell r="A136" t="str">
            <v>Sellos Semipostales para Rehabilitación de Inválidos</v>
          </cell>
          <cell r="B136">
            <v>0</v>
          </cell>
        </row>
        <row r="137">
          <cell r="A137" t="str">
            <v>Sellos Patronato Lucha Contra la Diabetes</v>
          </cell>
          <cell r="B137">
            <v>0</v>
          </cell>
        </row>
        <row r="138">
          <cell r="A138" t="str">
            <v>Sellos Semipostales para la Cruz Roja Dominicana</v>
          </cell>
          <cell r="B138">
            <v>0</v>
          </cell>
        </row>
        <row r="139">
          <cell r="A139" t="str">
            <v xml:space="preserve">Sellos Especiales sobre Sentencia de Divorcio </v>
          </cell>
          <cell r="B139">
            <v>54440</v>
          </cell>
        </row>
        <row r="140">
          <cell r="A140" t="str">
            <v xml:space="preserve">Ventas de Sellos Colegio de Abogados </v>
          </cell>
          <cell r="B140">
            <v>3002840</v>
          </cell>
        </row>
        <row r="141">
          <cell r="A141" t="str">
            <v>Impuestos sobre Prestaciones de los Servicios Telefónicos</v>
          </cell>
          <cell r="B141">
            <v>0</v>
          </cell>
        </row>
        <row r="142">
          <cell r="A142" t="str">
            <v>Sellos Semipostales para XII Juegos Deportivos</v>
          </cell>
          <cell r="B142">
            <v>0</v>
          </cell>
        </row>
        <row r="143">
          <cell r="A143" t="str">
            <v/>
          </cell>
          <cell r="B143">
            <v>0</v>
          </cell>
        </row>
        <row r="144">
          <cell r="A144" t="str">
            <v>Impuestos sobre Otros Servicios</v>
          </cell>
          <cell r="B144">
            <v>593792715</v>
          </cell>
        </row>
        <row r="145">
          <cell r="A145" t="str">
            <v>Impuestos sobre Ventas de Boletos en Espectáculos Públicos</v>
          </cell>
          <cell r="B145">
            <v>10259370</v>
          </cell>
        </row>
        <row r="146">
          <cell r="A146" t="str">
            <v>Impuestos sobre Ventas de Boletos en Espectáculos Deportivos</v>
          </cell>
          <cell r="B146">
            <v>0</v>
          </cell>
        </row>
        <row r="147">
          <cell r="A147" t="str">
            <v>Impuestos sobre el Valor de las Habitaciones de Hoteles</v>
          </cell>
          <cell r="B147">
            <v>165326355</v>
          </cell>
        </row>
        <row r="148">
          <cell r="A148" t="str">
            <v>Impuestos sobre el 27% de las Recaudaciones de la Comisión Hípica Nacional</v>
          </cell>
          <cell r="B148">
            <v>3173100</v>
          </cell>
        </row>
        <row r="149">
          <cell r="A149" t="str">
            <v>Impuestos sobre el Total de las Apuestas en el Hipódromo</v>
          </cell>
          <cell r="B149">
            <v>5491170</v>
          </cell>
        </row>
        <row r="150">
          <cell r="A150" t="str">
            <v>Adicional al Impuesto sobre el Total de las Apuestas en el Hipódromo</v>
          </cell>
          <cell r="B150">
            <v>3715700</v>
          </cell>
        </row>
        <row r="151">
          <cell r="A151" t="str">
            <v>30% Liquidación cuentas de Seguros (concepto)</v>
          </cell>
          <cell r="B151">
            <v>121748105</v>
          </cell>
        </row>
        <row r="152">
          <cell r="A152" t="str">
            <v>Impuestos sobre Primas de Pólizas de las Compañías de Seguros</v>
          </cell>
          <cell r="B152">
            <v>284078915</v>
          </cell>
        </row>
        <row r="153">
          <cell r="A153" t="str">
            <v>Impuestos a las Primas sobre Constitución de Fianzas y Consignación de Valores</v>
          </cell>
          <cell r="B153">
            <v>0</v>
          </cell>
        </row>
        <row r="154">
          <cell r="A154" t="str">
            <v>Impuesto para Negociación en el Ramo de Seguros</v>
          </cell>
          <cell r="B154">
            <v>0</v>
          </cell>
        </row>
        <row r="155">
          <cell r="A155" t="str">
            <v>Préstamo de Menor Cuantía</v>
          </cell>
          <cell r="B155">
            <v>0</v>
          </cell>
        </row>
        <row r="156">
          <cell r="A156" t="str">
            <v>Venta Boletos 0.25 sobre Palcos Estadios Deportivos</v>
          </cell>
          <cell r="B156">
            <v>0</v>
          </cell>
        </row>
        <row r="157">
          <cell r="A157" t="str">
            <v>Venta Boletos 0.10 sobre Preferencias Estadios Deportivos</v>
          </cell>
          <cell r="B157">
            <v>0</v>
          </cell>
        </row>
        <row r="158">
          <cell r="A158" t="str">
            <v xml:space="preserve">Impuesto a las Prestación de Servicio de Hoteles, Moteles, Cables, Telex y Televisión por Cable o Circuito Cerrado </v>
          </cell>
          <cell r="B158">
            <v>0</v>
          </cell>
        </row>
        <row r="159">
          <cell r="A159" t="str">
            <v/>
          </cell>
          <cell r="B159">
            <v>0</v>
          </cell>
        </row>
        <row r="160">
          <cell r="A160" t="str">
            <v/>
          </cell>
          <cell r="B160">
            <v>0</v>
          </cell>
        </row>
        <row r="161">
          <cell r="A161" t="str">
            <v>Impuestos sobre el Comercio Exterior</v>
          </cell>
          <cell r="B161">
            <v>16504111550</v>
          </cell>
        </row>
        <row r="162">
          <cell r="A162" t="str">
            <v/>
          </cell>
          <cell r="B162">
            <v>0</v>
          </cell>
        </row>
        <row r="163">
          <cell r="A163" t="str">
            <v>Impuestos sobre las Importaciones</v>
          </cell>
          <cell r="B163">
            <v>16498509510</v>
          </cell>
        </row>
        <row r="164">
          <cell r="A164" t="str">
            <v/>
          </cell>
          <cell r="B164">
            <v>0</v>
          </cell>
        </row>
        <row r="165">
          <cell r="A165" t="str">
            <v>Impuestos Arancelarios</v>
          </cell>
          <cell r="B165">
            <v>11965300000</v>
          </cell>
        </row>
        <row r="166">
          <cell r="A166" t="str">
            <v>Arancel de Aduanas</v>
          </cell>
          <cell r="B166">
            <v>11965300000</v>
          </cell>
        </row>
        <row r="167">
          <cell r="A167" t="str">
            <v>20% del Cambio Comisión de Aduanas</v>
          </cell>
          <cell r="B167">
            <v>0</v>
          </cell>
        </row>
        <row r="168">
          <cell r="A168" t="str">
            <v/>
          </cell>
          <cell r="B168">
            <v>0</v>
          </cell>
        </row>
        <row r="169">
          <cell r="A169" t="str">
            <v/>
          </cell>
          <cell r="B169">
            <v>0</v>
          </cell>
        </row>
        <row r="170">
          <cell r="A170" t="str">
            <v>Impuestos Complementarios y Adicionales</v>
          </cell>
          <cell r="B170">
            <v>4533209510</v>
          </cell>
        </row>
        <row r="171">
          <cell r="A171" t="str">
            <v>Impuestos Unificados</v>
          </cell>
          <cell r="B171">
            <v>0</v>
          </cell>
        </row>
        <row r="172">
          <cell r="A172" t="str">
            <v>Impuestos Ad-Valorem</v>
          </cell>
          <cell r="B172">
            <v>0</v>
          </cell>
        </row>
        <row r="173">
          <cell r="A173" t="str">
            <v>Impuesto Adicional sobre las Importaciones</v>
          </cell>
          <cell r="B173">
            <v>0</v>
          </cell>
        </row>
        <row r="174">
          <cell r="A174" t="str">
            <v>Impuestos sobre Mercancías Liberadas y Exoneradas</v>
          </cell>
          <cell r="B174">
            <v>0</v>
          </cell>
        </row>
        <row r="175">
          <cell r="A175" t="str">
            <v xml:space="preserve">Impuesto Único Diesel Oil </v>
          </cell>
          <cell r="B175">
            <v>0</v>
          </cell>
        </row>
        <row r="176">
          <cell r="A176" t="str">
            <v>Impuesto Adicional Gasolina</v>
          </cell>
          <cell r="B176">
            <v>0</v>
          </cell>
        </row>
        <row r="177">
          <cell r="A177" t="str">
            <v>Impuesto Adicional Gasolina y Diesel Oil</v>
          </cell>
          <cell r="B177">
            <v>0</v>
          </cell>
        </row>
        <row r="178">
          <cell r="A178" t="str">
            <v>Impuesto Único Ad-Valorem sobre Maquinarias Industriales</v>
          </cell>
          <cell r="B178">
            <v>0</v>
          </cell>
        </row>
        <row r="179">
          <cell r="A179" t="str">
            <v>Impuesto Único Ad-Valorem sobre Maquinarias y Equipos Agrícolas y Otros</v>
          </cell>
          <cell r="B179">
            <v>0</v>
          </cell>
        </row>
        <row r="180">
          <cell r="A180" t="str">
            <v>Impuestos sobre Productos Lácteos</v>
          </cell>
          <cell r="B180">
            <v>0</v>
          </cell>
        </row>
        <row r="181">
          <cell r="A181" t="str">
            <v>Impuestos sobre Madera Importada</v>
          </cell>
          <cell r="B181">
            <v>0</v>
          </cell>
        </row>
        <row r="182">
          <cell r="A182" t="str">
            <v>Impuesto Adicional sobre Varias Mercancías y Servicios (12%)</v>
          </cell>
          <cell r="B182">
            <v>0</v>
          </cell>
        </row>
        <row r="183">
          <cell r="A183" t="str">
            <v>Impuesto Único Ad-Valorem sobre Ciertos Alimentos</v>
          </cell>
          <cell r="B183">
            <v>0</v>
          </cell>
        </row>
        <row r="184">
          <cell r="A184" t="str">
            <v>Impuesto (Sellos) sobre Manifiestos de Importación</v>
          </cell>
          <cell r="B184">
            <v>0</v>
          </cell>
        </row>
        <row r="185">
          <cell r="A185" t="str">
            <v>Impuestos (Estampillas) sobre Bebidas Alcohólicas Importadas</v>
          </cell>
          <cell r="B185">
            <v>0</v>
          </cell>
        </row>
        <row r="186">
          <cell r="A186" t="str">
            <v>Impuesto Adicional sobre Bedidas Alcohólicas</v>
          </cell>
          <cell r="B186">
            <v>0</v>
          </cell>
        </row>
        <row r="187">
          <cell r="A187" t="str">
            <v>Remanentes Liquidación de Fianzas</v>
          </cell>
          <cell r="B187">
            <v>0</v>
          </cell>
        </row>
        <row r="188">
          <cell r="A188" t="str">
            <v>Impuestos sobre Descarga de Mercancías</v>
          </cell>
          <cell r="B188">
            <v>0</v>
          </cell>
        </row>
        <row r="189">
          <cell r="A189" t="str">
            <v>Impuestos de Almacenaje de Mercancías</v>
          </cell>
          <cell r="B189">
            <v>0</v>
          </cell>
        </row>
        <row r="190">
          <cell r="A190" t="str">
            <v>Impuesto sobre Tejido de Algodón Importado</v>
          </cell>
          <cell r="B190">
            <v>0</v>
          </cell>
        </row>
        <row r="191">
          <cell r="A191" t="str">
            <v>Impuestos Adicionales 10% sobre Mercancías Importadas (Ley 48)</v>
          </cell>
          <cell r="B191">
            <v>0</v>
          </cell>
        </row>
        <row r="192">
          <cell r="A192" t="str">
            <v>Impuestos 2% sobre Artículos Suntuarios (Decreto 340)</v>
          </cell>
          <cell r="B192">
            <v>0</v>
          </cell>
        </row>
        <row r="193">
          <cell r="A193" t="str">
            <v>Impuestos sobre Productos Medicinales para la Higiene Bucal (Ley 553)</v>
          </cell>
          <cell r="B193">
            <v>0</v>
          </cell>
        </row>
        <row r="194">
          <cell r="A194" t="str">
            <v>Impuesto Adicional del 10% Ad-Valorem de las Mercancías Importada</v>
          </cell>
          <cell r="B194">
            <v>0</v>
          </cell>
        </row>
        <row r="195">
          <cell r="A195" t="str">
            <v>Impuesto a la Transfencia de Bienes Industrializados ITBIS Ley 74 (Importación)</v>
          </cell>
          <cell r="B195">
            <v>0</v>
          </cell>
        </row>
        <row r="196">
          <cell r="A196" t="str">
            <v>Impuesto sobre Algodón Importado</v>
          </cell>
          <cell r="B196">
            <v>0</v>
          </cell>
        </row>
        <row r="197">
          <cell r="A197" t="str">
            <v>Impuestos selectivo</v>
          </cell>
          <cell r="B197">
            <v>2398160</v>
          </cell>
        </row>
        <row r="198">
          <cell r="A198" t="str">
            <v>Impuestos sobre madera importada</v>
          </cell>
          <cell r="B198">
            <v>3323595</v>
          </cell>
        </row>
        <row r="199">
          <cell r="A199" t="str">
            <v>Impuesto adicional sobre varias mercancías y servicios</v>
          </cell>
          <cell r="B199">
            <v>46221450</v>
          </cell>
        </row>
        <row r="200">
          <cell r="A200" t="str">
            <v>Impuestos sellos sobre manifiestos de importación</v>
          </cell>
          <cell r="B200">
            <v>3004805</v>
          </cell>
        </row>
        <row r="201">
          <cell r="A201" t="str">
            <v xml:space="preserve">Impuesto estampillas sobre bebidas alcohólicas importadas </v>
          </cell>
          <cell r="B201">
            <v>6299140</v>
          </cell>
        </row>
        <row r="202">
          <cell r="A202" t="str">
            <v xml:space="preserve">Impuestos adicionales sobre bebidas alcohólicas importadas </v>
          </cell>
          <cell r="B202">
            <v>4177600</v>
          </cell>
        </row>
        <row r="203">
          <cell r="A203" t="str">
            <v>Remanentes de liquidación fianzas</v>
          </cell>
          <cell r="B203">
            <v>7821125</v>
          </cell>
        </row>
        <row r="204">
          <cell r="A204" t="str">
            <v>Impuestos sobre Placas de Aduanas</v>
          </cell>
          <cell r="B204">
            <v>40685475</v>
          </cell>
        </row>
        <row r="205">
          <cell r="A205" t="str">
            <v xml:space="preserve">Impuesto del 1% del 2% artículos suntuarios </v>
          </cell>
          <cell r="B205">
            <v>116281965</v>
          </cell>
        </row>
        <row r="206">
          <cell r="A206" t="str">
            <v>Impuestos a las transferencias de bienes industrializados (ITBIS)</v>
          </cell>
          <cell r="B206">
            <v>4267011715</v>
          </cell>
        </row>
        <row r="207">
          <cell r="A207" t="str">
            <v>Ventas facturas consulares decreto No.294-88</v>
          </cell>
          <cell r="B207">
            <v>30540935</v>
          </cell>
        </row>
        <row r="208">
          <cell r="A208" t="str">
            <v>Impuesto sobre mercancías y sobordo</v>
          </cell>
          <cell r="B208">
            <v>5443545</v>
          </cell>
        </row>
        <row r="209">
          <cell r="A209" t="str">
            <v/>
          </cell>
          <cell r="B209">
            <v>0</v>
          </cell>
        </row>
        <row r="210">
          <cell r="A210" t="str">
            <v>Impuestos sobre las Exportaciones</v>
          </cell>
          <cell r="B210">
            <v>5602040</v>
          </cell>
        </row>
        <row r="211">
          <cell r="A211" t="str">
            <v>Impuestos sobre Azúcares y Mieles</v>
          </cell>
          <cell r="B211">
            <v>0</v>
          </cell>
        </row>
        <row r="212">
          <cell r="A212" t="str">
            <v>Impuestos sobre el Azúcar, Mercado Americano por Déficit de Otros Países</v>
          </cell>
          <cell r="B212">
            <v>0</v>
          </cell>
        </row>
        <row r="213">
          <cell r="A213" t="str">
            <v>Impuestos sobre el Azúcar, Mercado Americano a Cargo Cuota Inicial</v>
          </cell>
          <cell r="B213">
            <v>0</v>
          </cell>
        </row>
        <row r="214">
          <cell r="A214" t="str">
            <v>Impuesto sobre los Guineos</v>
          </cell>
          <cell r="B214">
            <v>0</v>
          </cell>
        </row>
        <row r="215">
          <cell r="A215" t="str">
            <v>Impuestos sobre las Exportaciones (6/8 del 1%)</v>
          </cell>
          <cell r="B215">
            <v>0</v>
          </cell>
        </row>
        <row r="216">
          <cell r="A216" t="str">
            <v>Impuesto sobre Documentos de Aduanas</v>
          </cell>
          <cell r="B216">
            <v>75450</v>
          </cell>
        </row>
        <row r="217">
          <cell r="A217" t="str">
            <v>Patentes de Exportación</v>
          </cell>
          <cell r="B217">
            <v>0</v>
          </cell>
        </row>
        <row r="218">
          <cell r="A218" t="str">
            <v>Adicional sobre Patentes de Exportación</v>
          </cell>
          <cell r="B218">
            <v>0</v>
          </cell>
        </row>
        <row r="219">
          <cell r="A219" t="str">
            <v>Impuesto sobre Ventas en Tiendas de las Zonas Francas</v>
          </cell>
          <cell r="B219">
            <v>5526590</v>
          </cell>
        </row>
        <row r="220">
          <cell r="A220" t="str">
            <v>Remanentes de Liquidación de Fianzas</v>
          </cell>
          <cell r="B220">
            <v>0</v>
          </cell>
        </row>
        <row r="221">
          <cell r="A221" t="str">
            <v>Impuestos sobre Beneficios Extraordinarios de la Exportación de Carne de Resolución Deshuesada</v>
          </cell>
          <cell r="B221">
            <v>0</v>
          </cell>
        </row>
        <row r="222">
          <cell r="A222" t="str">
            <v>Impuesto sobre Carga de Mercancías</v>
          </cell>
          <cell r="B222">
            <v>0</v>
          </cell>
        </row>
        <row r="223">
          <cell r="A223" t="str">
            <v>Impuestos sobre Beneficios Extraordinarios Exportación de Azúcares y Mieles</v>
          </cell>
          <cell r="B223">
            <v>0</v>
          </cell>
        </row>
        <row r="224">
          <cell r="A224" t="str">
            <v>Impuesto Adicional sobre Varias Mercancías y Servicios</v>
          </cell>
          <cell r="B224">
            <v>0</v>
          </cell>
        </row>
        <row r="225">
          <cell r="A225" t="str">
            <v>Impuestos sobre Ingresos Extraordinarios de Café y Cacao</v>
          </cell>
          <cell r="B225">
            <v>0</v>
          </cell>
        </row>
        <row r="226">
          <cell r="A226" t="str">
            <v>Impuestos Ad-Valorem Según Decreto No. 1621</v>
          </cell>
          <cell r="B226">
            <v>0</v>
          </cell>
        </row>
        <row r="227">
          <cell r="A227" t="str">
            <v>Impuestos sobre Ingresos Excesivos de la Exportación de Cacao</v>
          </cell>
          <cell r="B227">
            <v>0</v>
          </cell>
        </row>
        <row r="228">
          <cell r="A228" t="str">
            <v/>
          </cell>
          <cell r="B228">
            <v>0</v>
          </cell>
        </row>
        <row r="229">
          <cell r="A229" t="str">
            <v>Otros Impuestos</v>
          </cell>
          <cell r="B229">
            <v>179063835</v>
          </cell>
        </row>
        <row r="230">
          <cell r="A230" t="str">
            <v>Patentes de Industria y Comercio</v>
          </cell>
          <cell r="B230">
            <v>619200</v>
          </cell>
        </row>
        <row r="231">
          <cell r="A231" t="str">
            <v>Duplicados de Patentes</v>
          </cell>
          <cell r="B231">
            <v>10000</v>
          </cell>
        </row>
        <row r="232">
          <cell r="A232" t="str">
            <v>Pago de Peajes</v>
          </cell>
          <cell r="B232">
            <v>49238930</v>
          </cell>
        </row>
        <row r="233">
          <cell r="A233" t="str">
            <v>Impuestos sobre la Tramitación de Documentos</v>
          </cell>
          <cell r="B233">
            <v>103909850</v>
          </cell>
        </row>
        <row r="234">
          <cell r="A234" t="str">
            <v>Impuestos sobre Ventas Condicionales de Muebles</v>
          </cell>
          <cell r="B234">
            <v>21240130</v>
          </cell>
        </row>
        <row r="235">
          <cell r="A235" t="str">
            <v>Misceláneos Varias Leyes</v>
          </cell>
          <cell r="B235">
            <v>4045725</v>
          </cell>
        </row>
        <row r="236">
          <cell r="A236" t="str">
            <v/>
          </cell>
          <cell r="B236">
            <v>0</v>
          </cell>
        </row>
        <row r="237">
          <cell r="A237" t="str">
            <v/>
          </cell>
          <cell r="B237">
            <v>0</v>
          </cell>
        </row>
        <row r="238">
          <cell r="A238" t="str">
            <v>Tasas</v>
          </cell>
          <cell r="B238">
            <v>1370244160</v>
          </cell>
        </row>
        <row r="239">
          <cell r="A239" t="str">
            <v/>
          </cell>
          <cell r="B239">
            <v>0</v>
          </cell>
        </row>
        <row r="240">
          <cell r="A240" t="str">
            <v>Tasas de Comunicaciones</v>
          </cell>
          <cell r="B240">
            <v>28604085</v>
          </cell>
        </row>
        <row r="241">
          <cell r="A241" t="str">
            <v>Sellos de Correos</v>
          </cell>
          <cell r="B241">
            <v>16930140</v>
          </cell>
        </row>
        <row r="242">
          <cell r="A242" t="str">
            <v>Entrega y Almacenaje de Encomiendas Postales</v>
          </cell>
          <cell r="B242">
            <v>169050</v>
          </cell>
        </row>
        <row r="243">
          <cell r="A243" t="str">
            <v>Sellos Postales Aéreos al Exterior</v>
          </cell>
          <cell r="B243">
            <v>10616345</v>
          </cell>
        </row>
        <row r="244">
          <cell r="A244" t="str">
            <v>Intercambio de Bultos Postales</v>
          </cell>
          <cell r="B244">
            <v>0</v>
          </cell>
        </row>
        <row r="245">
          <cell r="A245" t="str">
            <v>Apartado de Correos</v>
          </cell>
          <cell r="B245">
            <v>0</v>
          </cell>
        </row>
        <row r="246">
          <cell r="A246" t="str">
            <v>Primas sobre Valores Declarados</v>
          </cell>
          <cell r="B246">
            <v>428065</v>
          </cell>
        </row>
        <row r="247">
          <cell r="A247" t="str">
            <v>Transmisión de Mensajes Telefónicos, Telegráficos y RadioTelegráficos</v>
          </cell>
          <cell r="B247">
            <v>460485</v>
          </cell>
        </row>
        <row r="248">
          <cell r="A248" t="str">
            <v>Transmisión de Mensajes Telefónicos, Telegráficos y RadioTelegráficos (Departamentos del Gobierno)</v>
          </cell>
          <cell r="B248">
            <v>0</v>
          </cell>
        </row>
        <row r="249">
          <cell r="A249" t="str">
            <v/>
          </cell>
          <cell r="B249">
            <v>0</v>
          </cell>
        </row>
        <row r="250">
          <cell r="A250" t="str">
            <v>Tasas Portuarías</v>
          </cell>
          <cell r="B250">
            <v>0</v>
          </cell>
        </row>
        <row r="251">
          <cell r="A251" t="str">
            <v>Derechos de Puertos-Importación</v>
          </cell>
          <cell r="B251">
            <v>0</v>
          </cell>
        </row>
        <row r="252">
          <cell r="A252" t="str">
            <v>Derechos de Puertos-Exportación</v>
          </cell>
          <cell r="B252">
            <v>0</v>
          </cell>
        </row>
        <row r="253">
          <cell r="A253" t="str">
            <v>Arrimo y Manejo de Carga</v>
          </cell>
          <cell r="B253">
            <v>0</v>
          </cell>
        </row>
        <row r="254">
          <cell r="A254" t="str">
            <v>Carga, Servicio de Muelle y Almacenamiento</v>
          </cell>
          <cell r="B254">
            <v>0</v>
          </cell>
        </row>
        <row r="255">
          <cell r="A255" t="str">
            <v/>
          </cell>
          <cell r="B255">
            <v>0</v>
          </cell>
        </row>
        <row r="256">
          <cell r="A256" t="str">
            <v>Tasas de Marcas y Patentes</v>
          </cell>
          <cell r="B256">
            <v>591390</v>
          </cell>
        </row>
        <row r="257">
          <cell r="A257" t="str">
            <v>Marcas de Fábrica</v>
          </cell>
          <cell r="B257">
            <v>520965</v>
          </cell>
        </row>
        <row r="258">
          <cell r="A258" t="str">
            <v>Patentes de Invención</v>
          </cell>
          <cell r="B258">
            <v>14115</v>
          </cell>
        </row>
        <row r="259">
          <cell r="A259" t="str">
            <v>Registro de Patentizados</v>
          </cell>
          <cell r="B259">
            <v>56310</v>
          </cell>
        </row>
        <row r="260">
          <cell r="A260" t="str">
            <v/>
          </cell>
          <cell r="B260">
            <v>0</v>
          </cell>
        </row>
        <row r="261">
          <cell r="A261" t="str">
            <v>Tasas Judiciales</v>
          </cell>
          <cell r="B261">
            <v>8925090</v>
          </cell>
        </row>
        <row r="262">
          <cell r="A262" t="str">
            <v>Servicios Judiciales</v>
          </cell>
          <cell r="B262">
            <v>181720</v>
          </cell>
        </row>
        <row r="263">
          <cell r="A263" t="str">
            <v>Tasas Adicionales sobre Actos Expedidos por el Poder Judicial</v>
          </cell>
          <cell r="B263">
            <v>1373070</v>
          </cell>
        </row>
        <row r="264">
          <cell r="A264" t="str">
            <v>Tasa judicial sobre copias certificadas de sentencia L-3391</v>
          </cell>
          <cell r="B264">
            <v>7370300</v>
          </cell>
        </row>
        <row r="265">
          <cell r="A265" t="str">
            <v/>
          </cell>
          <cell r="B265">
            <v>0</v>
          </cell>
        </row>
        <row r="266">
          <cell r="A266" t="str">
            <v>Licencias y Permisos Varios</v>
          </cell>
          <cell r="B266">
            <v>716543880</v>
          </cell>
        </row>
        <row r="267">
          <cell r="A267" t="str">
            <v>Permisos para Ventas de Medicina</v>
          </cell>
          <cell r="B267">
            <v>9348780</v>
          </cell>
        </row>
        <row r="268">
          <cell r="A268" t="str">
            <v>Permisos para Importar, Adquirir y Vender Materiales Explosivos</v>
          </cell>
          <cell r="B268">
            <v>0</v>
          </cell>
        </row>
        <row r="269">
          <cell r="A269" t="str">
            <v>Licencias para Portar Armas de Fuego</v>
          </cell>
          <cell r="B269">
            <v>140964190</v>
          </cell>
        </row>
        <row r="270">
          <cell r="A270" t="str">
            <v>Tasa Adicional para Portar Armas de Fuego</v>
          </cell>
          <cell r="B270">
            <v>600000</v>
          </cell>
        </row>
        <row r="271">
          <cell r="A271" t="str">
            <v>Permisos para Instalación de Laboratorios Industriales y Farmaceúticos</v>
          </cell>
          <cell r="B271">
            <v>2500000</v>
          </cell>
        </row>
        <row r="272">
          <cell r="A272" t="str">
            <v>Permisos para Ventas Acumulativas</v>
          </cell>
          <cell r="B272">
            <v>0</v>
          </cell>
        </row>
        <row r="273">
          <cell r="A273" t="str">
            <v>Licencias para Manejar Vehículos de Motor</v>
          </cell>
          <cell r="B273">
            <v>12902135</v>
          </cell>
        </row>
        <row r="274">
          <cell r="A274" t="str">
            <v>Certificado de Registro de Profesionales y Oficios Médicos</v>
          </cell>
          <cell r="B274">
            <v>0</v>
          </cell>
        </row>
        <row r="275">
          <cell r="A275" t="str">
            <v xml:space="preserve">Derechos de Aprendizaje y Otros-Aviación Civil </v>
          </cell>
          <cell r="B275">
            <v>550228775</v>
          </cell>
        </row>
        <row r="276">
          <cell r="A276" t="str">
            <v>Registro Fórmula de Alimentos para Animales</v>
          </cell>
          <cell r="B276">
            <v>0</v>
          </cell>
        </row>
        <row r="277">
          <cell r="A277" t="str">
            <v/>
          </cell>
          <cell r="B277">
            <v>0</v>
          </cell>
        </row>
        <row r="278">
          <cell r="A278" t="str">
            <v>Otras Tasas</v>
          </cell>
          <cell r="B278">
            <v>615579715</v>
          </cell>
        </row>
        <row r="279">
          <cell r="A279" t="str">
            <v>Certificados de Inscripción para Venta de Drogas</v>
          </cell>
          <cell r="B279">
            <v>0</v>
          </cell>
        </row>
        <row r="280">
          <cell r="A280" t="str">
            <v>Sellos para Certificados de Salud</v>
          </cell>
          <cell r="B280">
            <v>214400</v>
          </cell>
        </row>
        <row r="281">
          <cell r="A281" t="str">
            <v>Tasas sobre Inmigración</v>
          </cell>
          <cell r="B281">
            <v>5637390</v>
          </cell>
        </row>
        <row r="282">
          <cell r="A282" t="str">
            <v>Recargo Tasas sobre Inmigración</v>
          </cell>
          <cell r="B282">
            <v>0</v>
          </cell>
        </row>
        <row r="283">
          <cell r="A283" t="str">
            <v>Tarjetas de Turismo (Visas)</v>
          </cell>
          <cell r="B283">
            <v>307036890</v>
          </cell>
        </row>
        <row r="284">
          <cell r="A284" t="str">
            <v>Naturalización de Extranjeros</v>
          </cell>
          <cell r="B284">
            <v>0</v>
          </cell>
        </row>
        <row r="285">
          <cell r="A285" t="str">
            <v>Cédula Personal de Identidad</v>
          </cell>
          <cell r="B285">
            <v>53776935</v>
          </cell>
        </row>
        <row r="286">
          <cell r="A286" t="str">
            <v>Recargo Cédula Personal de Identidad</v>
          </cell>
          <cell r="B286">
            <v>44938415</v>
          </cell>
        </row>
        <row r="287">
          <cell r="A287" t="str">
            <v>Tasas para Expedición, Renovación de Pasaportes</v>
          </cell>
          <cell r="B287">
            <v>14189340</v>
          </cell>
        </row>
        <row r="288">
          <cell r="A288" t="str">
            <v>Derechos Consulares</v>
          </cell>
          <cell r="B288">
            <v>39495175</v>
          </cell>
        </row>
        <row r="289">
          <cell r="A289" t="str">
            <v>Venta de Formularios y Facturas Consulares</v>
          </cell>
          <cell r="B289">
            <v>101398810</v>
          </cell>
        </row>
        <row r="290">
          <cell r="A290" t="str">
            <v>Venta de Sellos para Documentos Consulares</v>
          </cell>
          <cell r="B290">
            <v>22980495</v>
          </cell>
        </row>
        <row r="291">
          <cell r="A291" t="str">
            <v>Tasas por Concepto de Mensuras Catastrales</v>
          </cell>
          <cell r="B291">
            <v>25190</v>
          </cell>
        </row>
        <row r="292">
          <cell r="A292" t="str">
            <v>Análisis de Productos Farmaceúticos y Alimenticios</v>
          </cell>
          <cell r="B292">
            <v>7893160</v>
          </cell>
        </row>
        <row r="293">
          <cell r="A293" t="str">
            <v>Servicios de Laboratorios-Secretaría de Obras Públicas</v>
          </cell>
          <cell r="B293">
            <v>3539450</v>
          </cell>
        </row>
        <row r="294">
          <cell r="A294" t="str">
            <v>Venta de Formularios (Incluye Certificados Médicos)</v>
          </cell>
          <cell r="B294">
            <v>13938305</v>
          </cell>
        </row>
        <row r="295">
          <cell r="A295" t="str">
            <v>Venta de Sellos Pro-Parques</v>
          </cell>
          <cell r="B295">
            <v>515760</v>
          </cell>
        </row>
        <row r="296">
          <cell r="A296" t="str">
            <v/>
          </cell>
          <cell r="B296">
            <v>0</v>
          </cell>
        </row>
        <row r="297">
          <cell r="A297" t="str">
            <v/>
          </cell>
          <cell r="B297">
            <v>0</v>
          </cell>
        </row>
        <row r="298">
          <cell r="A298" t="str">
            <v>Ingresos No Tributarios</v>
          </cell>
          <cell r="B298">
            <v>889417815</v>
          </cell>
        </row>
        <row r="299">
          <cell r="A299" t="str">
            <v/>
          </cell>
          <cell r="B299">
            <v>0</v>
          </cell>
        </row>
        <row r="300">
          <cell r="A300" t="str">
            <v>Venta de Servicios del Estado</v>
          </cell>
          <cell r="B300">
            <v>6646785</v>
          </cell>
        </row>
        <row r="301">
          <cell r="A301" t="str">
            <v>Venta de Boletos Tren de Paseo de los Indios</v>
          </cell>
          <cell r="B301">
            <v>0</v>
          </cell>
        </row>
        <row r="302">
          <cell r="A302" t="str">
            <v>Ingresos por Contratos y Concesiones de Exploración de Yacimientos Mineros</v>
          </cell>
          <cell r="B302">
            <v>0</v>
          </cell>
        </row>
        <row r="303">
          <cell r="A303" t="str">
            <v>Comisiones por Garantía de Préstamo Concedidos a la Falconbridge Dominicana</v>
          </cell>
          <cell r="B303">
            <v>80600</v>
          </cell>
        </row>
        <row r="304">
          <cell r="A304" t="str">
            <v>Visitas al Museo de la Casa del Tostado y Alcazar de Colón</v>
          </cell>
          <cell r="B304">
            <v>0</v>
          </cell>
        </row>
        <row r="305">
          <cell r="A305" t="str">
            <v>Ingresos por Servicios Privados en Hospitales del Estado</v>
          </cell>
          <cell r="B305">
            <v>0</v>
          </cell>
        </row>
        <row r="306">
          <cell r="A306" t="str">
            <v>Ingresos por Permisos para Visitar Buques</v>
          </cell>
          <cell r="B306">
            <v>0</v>
          </cell>
        </row>
        <row r="307">
          <cell r="A307" t="str">
            <v>Inserción en Gaceta Oficial de Documentos y Avisos</v>
          </cell>
          <cell r="B307">
            <v>0</v>
          </cell>
        </row>
        <row r="308">
          <cell r="A308" t="str">
            <v>Arrendamiento de Bienes Inmuebles</v>
          </cell>
          <cell r="B308">
            <v>1759840</v>
          </cell>
        </row>
        <row r="309">
          <cell r="A309" t="str">
            <v>Ingresos por Arrendamiento de Propiedades Confiscadas</v>
          </cell>
          <cell r="B309">
            <v>0</v>
          </cell>
        </row>
        <row r="310">
          <cell r="A310" t="str">
            <v>Venta de Servicios Técnicos</v>
          </cell>
          <cell r="B310">
            <v>0</v>
          </cell>
        </row>
        <row r="311">
          <cell r="A311" t="str">
            <v>Inserción en Revista de Industria y Comercio</v>
          </cell>
          <cell r="B311">
            <v>225345</v>
          </cell>
        </row>
        <row r="312">
          <cell r="A312" t="str">
            <v>Contribución sobre Contrato Zona Franca la Romana</v>
          </cell>
          <cell r="B312">
            <v>0</v>
          </cell>
        </row>
        <row r="313">
          <cell r="A313" t="str">
            <v>50% Exportación Yacimientos Mineros</v>
          </cell>
          <cell r="B313">
            <v>230500</v>
          </cell>
        </row>
        <row r="314">
          <cell r="A314" t="str">
            <v>RD $0.25 Suministro Medicina en Hospitales del Estado</v>
          </cell>
          <cell r="B314">
            <v>0</v>
          </cell>
        </row>
        <row r="315">
          <cell r="A315" t="str">
            <v>Venta de Boletos Funicular de Puerto Plata</v>
          </cell>
          <cell r="B315">
            <v>0</v>
          </cell>
        </row>
        <row r="316">
          <cell r="A316" t="str">
            <v>Venta de Servicios de la Secretaría de Agricultura</v>
          </cell>
          <cell r="B316">
            <v>0</v>
          </cell>
        </row>
        <row r="317">
          <cell r="A317" t="str">
            <v>Venta de Boletos Minitrenes la Caleta</v>
          </cell>
          <cell r="B317">
            <v>0</v>
          </cell>
        </row>
        <row r="318">
          <cell r="A318" t="str">
            <v>Venta de Pasajes Minibuses Transporte Colectivo</v>
          </cell>
          <cell r="B318">
            <v>0</v>
          </cell>
        </row>
        <row r="319">
          <cell r="A319" t="str">
            <v>Alquiler Parqueo la Atarazana</v>
          </cell>
          <cell r="B319">
            <v>0</v>
          </cell>
        </row>
        <row r="320">
          <cell r="A320" t="str">
            <v>Consejo Nacional de Educación Superior-CETEC</v>
          </cell>
          <cell r="B320">
            <v>0</v>
          </cell>
        </row>
        <row r="321">
          <cell r="A321" t="str">
            <v>Remolque Buques en Distancias Comandancia</v>
          </cell>
          <cell r="B321">
            <v>0</v>
          </cell>
        </row>
        <row r="322">
          <cell r="A322" t="str">
            <v>Expedición Carnet Agente Marino</v>
          </cell>
          <cell r="B322">
            <v>0</v>
          </cell>
        </row>
        <row r="323">
          <cell r="A323" t="str">
            <v xml:space="preserve">Venta Servicios Aéreos Fuerzas Armadas </v>
          </cell>
          <cell r="B323">
            <v>0</v>
          </cell>
        </row>
        <row r="324">
          <cell r="A324" t="str">
            <v xml:space="preserve">Confección de carnet extranjero residentes en el pais </v>
          </cell>
          <cell r="B324">
            <v>3800000</v>
          </cell>
        </row>
        <row r="325">
          <cell r="A325" t="str">
            <v>Rentas servicios diversos decr. L1/91</v>
          </cell>
          <cell r="B325">
            <v>0</v>
          </cell>
        </row>
        <row r="326">
          <cell r="A326" t="str">
            <v xml:space="preserve">Arrendamiento Hipódromo V Centanario </v>
          </cell>
          <cell r="B326">
            <v>550500</v>
          </cell>
        </row>
        <row r="327">
          <cell r="A327" t="str">
            <v/>
          </cell>
          <cell r="B327">
            <v>0</v>
          </cell>
        </row>
        <row r="328">
          <cell r="A328" t="str">
            <v>Venta de Mercancías del Estado</v>
          </cell>
          <cell r="B328">
            <v>30433570</v>
          </cell>
        </row>
        <row r="329">
          <cell r="A329" t="str">
            <v>Venta de la Gaceta Oficial</v>
          </cell>
          <cell r="B329">
            <v>220000</v>
          </cell>
        </row>
        <row r="330">
          <cell r="A330" t="str">
            <v>Venta de las Publicaciones Oficiales</v>
          </cell>
          <cell r="B330">
            <v>13000</v>
          </cell>
        </row>
        <row r="331">
          <cell r="A331" t="str">
            <v>Ventas en la Moneda (Pública Subasta)</v>
          </cell>
          <cell r="B331">
            <v>1359000</v>
          </cell>
        </row>
        <row r="332">
          <cell r="A332" t="str">
            <v>Venta de Productos Finca Ansonia-Azua</v>
          </cell>
          <cell r="B332">
            <v>0</v>
          </cell>
        </row>
        <row r="333">
          <cell r="A333" t="str">
            <v>Venta de Productos Finca Vicente Noble</v>
          </cell>
          <cell r="B333">
            <v>0</v>
          </cell>
        </row>
        <row r="334">
          <cell r="A334" t="str">
            <v>Venta de Productos Proyecto Manzanillo</v>
          </cell>
          <cell r="B334">
            <v>3259455</v>
          </cell>
        </row>
        <row r="335">
          <cell r="A335" t="str">
            <v>Venta de Tomates Proyecto Manzanillo</v>
          </cell>
          <cell r="B335">
            <v>0</v>
          </cell>
        </row>
        <row r="336">
          <cell r="A336" t="str">
            <v>Venta de Semillas y Servicios Técnicos de la Secretaría de Agricultura</v>
          </cell>
          <cell r="B336">
            <v>0</v>
          </cell>
        </row>
        <row r="337">
          <cell r="A337" t="str">
            <v>Venta de Chatarra</v>
          </cell>
          <cell r="B337">
            <v>0</v>
          </cell>
        </row>
        <row r="338">
          <cell r="A338" t="str">
            <v>Venta de Productos Cosechados en Batey Ginebra-Puerto Plata</v>
          </cell>
          <cell r="B338">
            <v>0</v>
          </cell>
        </row>
        <row r="339">
          <cell r="A339" t="str">
            <v>Venta de Productos Cosechados en Batey Banegas-la Canela</v>
          </cell>
          <cell r="B339">
            <v>0</v>
          </cell>
        </row>
        <row r="340">
          <cell r="A340" t="str">
            <v>Venta de Propiedad Moniliar del Estado-Inservible-</v>
          </cell>
          <cell r="B340">
            <v>0</v>
          </cell>
        </row>
        <row r="341">
          <cell r="A341" t="str">
            <v>Venta Algodón Oro y Sorgo</v>
          </cell>
          <cell r="B341">
            <v>0</v>
          </cell>
        </row>
        <row r="342">
          <cell r="A342" t="str">
            <v>Venta de Madera por la Dirección General de Foresta</v>
          </cell>
          <cell r="B342">
            <v>0</v>
          </cell>
        </row>
        <row r="343">
          <cell r="A343" t="str">
            <v>Venta de Sacos (Programa Rahabilitación Café)</v>
          </cell>
          <cell r="B343">
            <v>0</v>
          </cell>
        </row>
        <row r="344">
          <cell r="A344" t="str">
            <v>Venta de Ejemplares de Planos de la Ciudad de Santo Domingo</v>
          </cell>
          <cell r="B344">
            <v>0</v>
          </cell>
        </row>
        <row r="345">
          <cell r="A345" t="str">
            <v xml:space="preserve">Ventas Plásticos Protectores de Cédula </v>
          </cell>
          <cell r="B345">
            <v>0</v>
          </cell>
        </row>
        <row r="346">
          <cell r="A346" t="str">
            <v>Venta Medicamento de Promese</v>
          </cell>
          <cell r="B346">
            <v>25582115</v>
          </cell>
        </row>
        <row r="347">
          <cell r="A347" t="str">
            <v>40% Producción de Cemento</v>
          </cell>
          <cell r="B347">
            <v>0</v>
          </cell>
        </row>
        <row r="348">
          <cell r="A348" t="str">
            <v/>
          </cell>
          <cell r="B348">
            <v>0</v>
          </cell>
        </row>
        <row r="349">
          <cell r="A349" t="str">
            <v>Transferencias Ordinarias</v>
          </cell>
          <cell r="B349">
            <v>468852700</v>
          </cell>
        </row>
        <row r="350">
          <cell r="A350" t="str">
            <v>Transferencias de la Lotería Nacional (Utilidades)</v>
          </cell>
          <cell r="B350">
            <v>120000000</v>
          </cell>
        </row>
        <row r="351">
          <cell r="A351" t="str">
            <v>Transferencias de la Lotería Nacional (Construcción Casas por Sorteos)</v>
          </cell>
          <cell r="B351">
            <v>0</v>
          </cell>
        </row>
        <row r="352">
          <cell r="A352" t="str">
            <v>Transferencias del CEA (60% de los Beneficios)</v>
          </cell>
          <cell r="B352">
            <v>0</v>
          </cell>
        </row>
        <row r="353">
          <cell r="A353" t="str">
            <v/>
          </cell>
          <cell r="B353">
            <v>0</v>
          </cell>
        </row>
        <row r="354">
          <cell r="A354" t="str">
            <v>Transferencias de la Rosario Dominicana, 50% de los Beneficios</v>
          </cell>
          <cell r="B354">
            <v>0</v>
          </cell>
        </row>
        <row r="355">
          <cell r="A355" t="str">
            <v/>
          </cell>
          <cell r="B355">
            <v>0</v>
          </cell>
        </row>
        <row r="356">
          <cell r="A356" t="str">
            <v>Transferencias de los Molinos Dominicanos</v>
          </cell>
          <cell r="B356">
            <v>0</v>
          </cell>
        </row>
        <row r="357">
          <cell r="A357" t="str">
            <v>Transferencias del Banco de Reservas</v>
          </cell>
          <cell r="B357">
            <v>80000000</v>
          </cell>
        </row>
        <row r="358">
          <cell r="A358" t="str">
            <v>Aportes de la Rosario Dominicana Según Contrato D/F 15-2-79</v>
          </cell>
          <cell r="B358">
            <v>0</v>
          </cell>
        </row>
        <row r="359">
          <cell r="A359" t="str">
            <v>Aporte de los Talleres Cima, C. por A. (Dividendos)</v>
          </cell>
          <cell r="B359">
            <v>0</v>
          </cell>
        </row>
        <row r="360">
          <cell r="A360" t="str">
            <v>Contribución de la Rosario a la Provincia de Sánchez Ramírez</v>
          </cell>
          <cell r="B360">
            <v>0</v>
          </cell>
        </row>
        <row r="361">
          <cell r="A361" t="str">
            <v>Aporte de Fomento Industrial, Mercantil y Agrícola, C. por A. (Dividendos)</v>
          </cell>
          <cell r="B361">
            <v>0</v>
          </cell>
        </row>
        <row r="362">
          <cell r="A362" t="str">
            <v>Contribución Rosario Dominicana sobre Contrato del 15-2-79 Artículo 3ro</v>
          </cell>
          <cell r="B362">
            <v>0</v>
          </cell>
        </row>
        <row r="363">
          <cell r="A363" t="str">
            <v>Aportes de Frutas Dominicanas sobre Contrato del 5-7-79, Artículo 4to</v>
          </cell>
          <cell r="B363">
            <v>0</v>
          </cell>
        </row>
        <row r="364">
          <cell r="A364" t="str">
            <v>Aportes de la Refinería Dominicana de Petróleo (Utilidades)</v>
          </cell>
          <cell r="B364">
            <v>144479500</v>
          </cell>
        </row>
        <row r="365">
          <cell r="A365" t="str">
            <v>Aporte de la Alcoa Exploration Company, para la Provincia Pedernales</v>
          </cell>
          <cell r="B365">
            <v>0</v>
          </cell>
        </row>
        <row r="366">
          <cell r="A366" t="str">
            <v>Aporte de Banco Nacional de la Vivienda (Dividendos)</v>
          </cell>
          <cell r="B366">
            <v>0</v>
          </cell>
        </row>
        <row r="367">
          <cell r="A367" t="str">
            <v>Aporte de las Salas de Juego de Bingo</v>
          </cell>
          <cell r="B367">
            <v>872585</v>
          </cell>
        </row>
        <row r="368">
          <cell r="A368" t="str">
            <v>Contribución de Ideal Dominicana S.A</v>
          </cell>
          <cell r="B368">
            <v>0</v>
          </cell>
        </row>
        <row r="369">
          <cell r="A369" t="str">
            <v>Aporte de Hipódromo de Caballitos</v>
          </cell>
          <cell r="B369">
            <v>621500</v>
          </cell>
        </row>
        <row r="370">
          <cell r="A370" t="str">
            <v>Contribución Zonas Francas Industriales</v>
          </cell>
          <cell r="B370">
            <v>21490990</v>
          </cell>
        </row>
        <row r="371">
          <cell r="A371" t="str">
            <v>Aporte de las Exportaciones de Azúcares y Minerales</v>
          </cell>
          <cell r="B371">
            <v>0</v>
          </cell>
        </row>
        <row r="372">
          <cell r="A372" t="str">
            <v>Aportes Falcombridge</v>
          </cell>
          <cell r="B372">
            <v>0</v>
          </cell>
        </row>
        <row r="373">
          <cell r="A373" t="str">
            <v>Aporte Autoridad Portuaria</v>
          </cell>
          <cell r="B373">
            <v>16610000</v>
          </cell>
        </row>
        <row r="374">
          <cell r="A374" t="str">
            <v xml:space="preserve">Comisión Depto. Aeroportuario </v>
          </cell>
          <cell r="B374">
            <v>84778125</v>
          </cell>
        </row>
        <row r="375">
          <cell r="A375" t="str">
            <v/>
          </cell>
          <cell r="B375">
            <v>0</v>
          </cell>
        </row>
        <row r="376">
          <cell r="A376" t="str">
            <v>Otros Ingresos No Tributarios</v>
          </cell>
          <cell r="B376">
            <v>383484760</v>
          </cell>
        </row>
        <row r="377">
          <cell r="A377" t="str">
            <v/>
          </cell>
          <cell r="B377">
            <v>0</v>
          </cell>
        </row>
        <row r="378">
          <cell r="A378" t="str">
            <v>Recargos de Impuestos, por Mora</v>
          </cell>
          <cell r="B378">
            <v>372559575</v>
          </cell>
        </row>
        <row r="379">
          <cell r="A379" t="str">
            <v>Recargo por Mora Impuesto sobre la Renta</v>
          </cell>
          <cell r="B379">
            <v>200167930</v>
          </cell>
        </row>
        <row r="380">
          <cell r="A380" t="str">
            <v>Recargo por Mora Impuesto a la Renta Global Imponible</v>
          </cell>
          <cell r="B380">
            <v>20000</v>
          </cell>
        </row>
        <row r="381">
          <cell r="A381" t="str">
            <v/>
          </cell>
          <cell r="B381">
            <v>0</v>
          </cell>
        </row>
        <row r="382">
          <cell r="A382" t="str">
            <v/>
          </cell>
          <cell r="B382">
            <v>0</v>
          </cell>
        </row>
        <row r="383">
          <cell r="A383" t="str">
            <v>Recargo por Mora sobre el Impuesto a las Ganancias de Capital</v>
          </cell>
          <cell r="B383">
            <v>0</v>
          </cell>
        </row>
        <row r="384">
          <cell r="A384" t="str">
            <v>Recargo por Mora Inscripción en el Registro de Tierras</v>
          </cell>
          <cell r="B384">
            <v>95430</v>
          </cell>
        </row>
        <row r="385">
          <cell r="A385" t="str">
            <v>Recargo por Mora Impuesto sobre Operaciones Inmobiliarias</v>
          </cell>
          <cell r="B385">
            <v>282505</v>
          </cell>
        </row>
        <row r="386">
          <cell r="A386" t="str">
            <v>Recargo por Mora sobre las Sucesiones y Donaciones</v>
          </cell>
          <cell r="B386">
            <v>8489145</v>
          </cell>
        </row>
        <row r="387">
          <cell r="A387" t="str">
            <v>Recargo por Mora a la Venta de Madera Beneficiada</v>
          </cell>
          <cell r="B387">
            <v>0</v>
          </cell>
        </row>
        <row r="388">
          <cell r="A388" t="str">
            <v>Recargo por Mora Impuesto a las Ventas Condicionales de Muebles</v>
          </cell>
          <cell r="B388">
            <v>745235</v>
          </cell>
        </row>
        <row r="389">
          <cell r="A389" t="str">
            <v>Recargo por Mora Impuesto sobre Pasajes al Exterior</v>
          </cell>
          <cell r="B389">
            <v>1073500</v>
          </cell>
        </row>
        <row r="390">
          <cell r="A390" t="str">
            <v>Recargo por Mora Pago de Patentes Industriales y Comerciales</v>
          </cell>
          <cell r="B390">
            <v>0</v>
          </cell>
        </row>
        <row r="391">
          <cell r="A391" t="str">
            <v>Recargo por Mora ITBIS Ley 11/92</v>
          </cell>
          <cell r="B391">
            <v>66915135</v>
          </cell>
        </row>
        <row r="392">
          <cell r="A392" t="str">
            <v>Recargo por Mora Vivienda Suntuaria</v>
          </cell>
          <cell r="B392">
            <v>5450175</v>
          </cell>
        </row>
        <row r="393">
          <cell r="A393" t="str">
            <v>Recargo por Mora Vivienda Suntuaria 25%+5%</v>
          </cell>
          <cell r="B393">
            <v>1500000</v>
          </cell>
        </row>
        <row r="394">
          <cell r="A394" t="str">
            <v>Recargo por Mora Imp. Habitación de Hoteles</v>
          </cell>
          <cell r="B394">
            <v>3142205</v>
          </cell>
        </row>
        <row r="395">
          <cell r="A395" t="str">
            <v>Recargo Impuesto  Seguro en General</v>
          </cell>
          <cell r="B395">
            <v>344280</v>
          </cell>
        </row>
        <row r="396">
          <cell r="A396" t="str">
            <v>Interés indemnizatorio Ley 11/92</v>
          </cell>
          <cell r="B396">
            <v>84334035</v>
          </cell>
        </row>
        <row r="397">
          <cell r="A397" t="str">
            <v/>
          </cell>
          <cell r="B397">
            <v>0</v>
          </cell>
        </row>
        <row r="398">
          <cell r="A398" t="str">
            <v>Multas por Infracciones</v>
          </cell>
          <cell r="B398">
            <v>10925185</v>
          </cell>
        </row>
        <row r="399">
          <cell r="A399" t="str">
            <v>Multas Tribunales</v>
          </cell>
          <cell r="B399">
            <v>592890</v>
          </cell>
        </row>
        <row r="400">
          <cell r="A400" t="str">
            <v>Multas Carreteras</v>
          </cell>
          <cell r="B400">
            <v>4259970</v>
          </cell>
        </row>
        <row r="401">
          <cell r="A401" t="str">
            <v>Multas Patentes</v>
          </cell>
          <cell r="B401">
            <v>0</v>
          </cell>
        </row>
        <row r="402">
          <cell r="A402" t="str">
            <v>Multas Salud Pública</v>
          </cell>
          <cell r="B402">
            <v>0</v>
          </cell>
        </row>
        <row r="403">
          <cell r="A403" t="str">
            <v>Multas Seguro Social y Contrato de Trabajo</v>
          </cell>
          <cell r="B403">
            <v>0</v>
          </cell>
        </row>
        <row r="404">
          <cell r="A404" t="str">
            <v>Multas Ley Forestal</v>
          </cell>
          <cell r="B404">
            <v>67835</v>
          </cell>
        </row>
        <row r="405">
          <cell r="A405" t="str">
            <v>Multas Violación Ley Aviación Civil</v>
          </cell>
          <cell r="B405">
            <v>0</v>
          </cell>
        </row>
        <row r="406">
          <cell r="A406" t="str">
            <v>Multas Diversas</v>
          </cell>
          <cell r="B406">
            <v>3901490</v>
          </cell>
        </row>
        <row r="407">
          <cell r="A407" t="str">
            <v>Multas Violación Ley sobre Drogas Narcóticas</v>
          </cell>
          <cell r="B407">
            <v>2103000</v>
          </cell>
        </row>
        <row r="408">
          <cell r="A408" t="str">
            <v>Multas -ITBIS Ley 74</v>
          </cell>
          <cell r="B408">
            <v>0</v>
          </cell>
        </row>
        <row r="409">
          <cell r="A409" t="str">
            <v>10% Fondo Especial Ley 250</v>
          </cell>
          <cell r="B409">
            <v>0</v>
          </cell>
        </row>
        <row r="410">
          <cell r="A410" t="str">
            <v xml:space="preserve">Multas Aplicadas a la Banco por Deficiencia Encaje Legal </v>
          </cell>
          <cell r="B410">
            <v>0</v>
          </cell>
        </row>
        <row r="411">
          <cell r="A411" t="str">
            <v/>
          </cell>
          <cell r="B411">
            <v>0</v>
          </cell>
        </row>
        <row r="412">
          <cell r="A412" t="str">
            <v/>
          </cell>
          <cell r="B412">
            <v>0</v>
          </cell>
        </row>
        <row r="413">
          <cell r="A413" t="str">
            <v>Ingresos Extraordinarios</v>
          </cell>
          <cell r="B413">
            <v>1443711985</v>
          </cell>
        </row>
        <row r="414">
          <cell r="A414" t="str">
            <v/>
          </cell>
          <cell r="B414">
            <v>0</v>
          </cell>
        </row>
        <row r="415">
          <cell r="A415" t="str">
            <v>Recursos Internos</v>
          </cell>
          <cell r="B415">
            <v>342711985</v>
          </cell>
        </row>
        <row r="416">
          <cell r="A416">
            <v>0</v>
          </cell>
          <cell r="B416">
            <v>0</v>
          </cell>
        </row>
        <row r="417">
          <cell r="A417" t="str">
            <v>Venta de Activos</v>
          </cell>
          <cell r="B417">
            <v>75619900</v>
          </cell>
        </row>
        <row r="418">
          <cell r="A418" t="str">
            <v>Venta de Bienes Inmuebles y Terrenos del Dominio Privado del Estado</v>
          </cell>
          <cell r="B418">
            <v>71106060</v>
          </cell>
        </row>
        <row r="419">
          <cell r="A419" t="str">
            <v>Venta de Propiedad Mobiliar del Estado</v>
          </cell>
          <cell r="B419">
            <v>0</v>
          </cell>
        </row>
        <row r="420">
          <cell r="A420" t="str">
            <v>Misceláneos</v>
          </cell>
          <cell r="B420">
            <v>0</v>
          </cell>
        </row>
        <row r="421">
          <cell r="A421" t="str">
            <v>Venta de Solares Aledaños al Hotel Embajador</v>
          </cell>
          <cell r="B421">
            <v>4513840</v>
          </cell>
        </row>
        <row r="422">
          <cell r="A422" t="str">
            <v/>
          </cell>
          <cell r="B422">
            <v>0</v>
          </cell>
        </row>
        <row r="423">
          <cell r="A423" t="str">
            <v>Otros Recursos Internos</v>
          </cell>
          <cell r="B423">
            <v>34100000</v>
          </cell>
        </row>
        <row r="424">
          <cell r="A424" t="str">
            <v>Amortización e Intereses Aid/517-L026 F. 1449</v>
          </cell>
          <cell r="B424">
            <v>0</v>
          </cell>
        </row>
        <row r="425">
          <cell r="A425" t="str">
            <v>Reintegros de presupuesto Liquidado</v>
          </cell>
          <cell r="B425">
            <v>9730500</v>
          </cell>
        </row>
        <row r="426">
          <cell r="A426" t="str">
            <v xml:space="preserve">Recursos Extraordinarios Misceláneos </v>
          </cell>
          <cell r="B426">
            <v>24369500</v>
          </cell>
        </row>
        <row r="427">
          <cell r="A427" t="str">
            <v/>
          </cell>
          <cell r="B427">
            <v>0</v>
          </cell>
        </row>
        <row r="428">
          <cell r="A428" t="str">
            <v>Donaciones</v>
          </cell>
          <cell r="B428">
            <v>0</v>
          </cell>
        </row>
        <row r="429">
          <cell r="A429" t="str">
            <v>Donaciones Públicas y Privadas</v>
          </cell>
          <cell r="B429">
            <v>0</v>
          </cell>
        </row>
        <row r="430">
          <cell r="A430" t="str">
            <v/>
          </cell>
          <cell r="B430">
            <v>0</v>
          </cell>
        </row>
        <row r="431">
          <cell r="A431" t="str">
            <v>Aportes Extraordinarios</v>
          </cell>
          <cell r="B431">
            <v>232992085</v>
          </cell>
        </row>
        <row r="432">
          <cell r="A432" t="str">
            <v>Aportes Extraordinarios de Instituciones Descentralizadas</v>
          </cell>
          <cell r="B432">
            <v>0</v>
          </cell>
        </row>
        <row r="433">
          <cell r="A433" t="str">
            <v>Intereses y amortización</v>
          </cell>
          <cell r="B433">
            <v>0</v>
          </cell>
        </row>
        <row r="434">
          <cell r="A434" t="str">
            <v xml:space="preserve">Aportes extraordinarios de Institución Pública/ Rosario Dominicana </v>
          </cell>
          <cell r="B434">
            <v>0</v>
          </cell>
        </row>
        <row r="435">
          <cell r="A435" t="str">
            <v>Pago deuda de la C.D.E.</v>
          </cell>
          <cell r="B435">
            <v>0</v>
          </cell>
        </row>
        <row r="436">
          <cell r="A436" t="str">
            <v>Aportes Extraordinarios de Terceros</v>
          </cell>
          <cell r="B436">
            <v>232992085</v>
          </cell>
        </row>
        <row r="437">
          <cell r="A437" t="str">
            <v/>
          </cell>
          <cell r="B437">
            <v>0</v>
          </cell>
        </row>
        <row r="438">
          <cell r="A438" t="str">
            <v>Recursos Externos</v>
          </cell>
          <cell r="B438">
            <v>1101000000</v>
          </cell>
        </row>
        <row r="439">
          <cell r="A439">
            <v>0</v>
          </cell>
          <cell r="B439">
            <v>0</v>
          </cell>
        </row>
        <row r="440">
          <cell r="A440" t="str">
            <v xml:space="preserve">Préstamos </v>
          </cell>
          <cell r="B440">
            <v>1092852600</v>
          </cell>
        </row>
        <row r="441">
          <cell r="A441" t="str">
            <v>Convenio San José F. Inv. de Venezuela</v>
          </cell>
          <cell r="B441">
            <v>14313000</v>
          </cell>
        </row>
        <row r="442">
          <cell r="A442" t="str">
            <v>BID/894/SF-DR Rehab. Y Mant. Caminos Vecinales</v>
          </cell>
          <cell r="B442">
            <v>16515000</v>
          </cell>
        </row>
        <row r="443">
          <cell r="A443" t="str">
            <v xml:space="preserve">BIRF/3350-DO V Proy. Rehabilitación de Carreteras </v>
          </cell>
          <cell r="B443">
            <v>9909000</v>
          </cell>
        </row>
        <row r="444">
          <cell r="A444" t="str">
            <v>BIRF/3875-DO V Proy. Manejo de Tierras regadas y Cuencas</v>
          </cell>
          <cell r="B444">
            <v>34131000</v>
          </cell>
        </row>
        <row r="445">
          <cell r="A445" t="str">
            <v>BID/897-OC-DR Seg. Prog. Para Mejoramiento de Educación</v>
          </cell>
          <cell r="B445">
            <v>111201000</v>
          </cell>
        </row>
        <row r="446">
          <cell r="A446" t="str">
            <v xml:space="preserve">BID/903*/SF-DR Prog. De Desarrollo Agrícoloa San Juan </v>
          </cell>
          <cell r="B446">
            <v>96888000</v>
          </cell>
        </row>
        <row r="447">
          <cell r="A447" t="str">
            <v xml:space="preserve">BID/825-OC y BID /930-SF Fondos P/La Inic. Comunit </v>
          </cell>
          <cell r="B447">
            <v>22020000</v>
          </cell>
        </row>
        <row r="448">
          <cell r="A448" t="str">
            <v>P/KFW-9566-530 F. P/La Iniciativas Comunitaria</v>
          </cell>
          <cell r="B448">
            <v>55050000</v>
          </cell>
        </row>
        <row r="449">
          <cell r="A449" t="str">
            <v>BIRF/3951-DO Prog. Mej. De la Educación Básica 2da Etapa</v>
          </cell>
          <cell r="B449">
            <v>78171000</v>
          </cell>
        </row>
        <row r="450">
          <cell r="A450" t="str">
            <v xml:space="preserve">KFW/96-65-191-DO Const. Y Rep. Esc. Del Nivel Básico </v>
          </cell>
          <cell r="B450">
            <v>220200</v>
          </cell>
        </row>
        <row r="451">
          <cell r="A451" t="str">
            <v>DO-P4-OECF Proy. Des. Aguacate-Guayabo (Aglipo II)</v>
          </cell>
          <cell r="B451">
            <v>14313000</v>
          </cell>
        </row>
        <row r="452">
          <cell r="A452" t="str">
            <v>BIRF/4127-DO Proy. C arreteras Nacionales</v>
          </cell>
          <cell r="B452">
            <v>205887000</v>
          </cell>
        </row>
        <row r="453">
          <cell r="A453" t="str">
            <v>BM/PPF-P341-ODO Agua y Sanamiento en Centros Turísticos</v>
          </cell>
          <cell r="B453">
            <v>49545000</v>
          </cell>
        </row>
        <row r="454">
          <cell r="A454" t="str">
            <v xml:space="preserve">BM/1426-DO Reformas Políticas Medio Ambiente </v>
          </cell>
          <cell r="B454">
            <v>3303000</v>
          </cell>
        </row>
        <row r="455">
          <cell r="A455" t="str">
            <v>BM/1426-DO Reformas Políticas Medio Ambiente FIV/PR-24-282 Plan Manejo Conservación Cuenca Río BCO</v>
          </cell>
          <cell r="B455">
            <v>2202000</v>
          </cell>
        </row>
        <row r="456">
          <cell r="A456" t="str">
            <v>BID /1093/OC-DR. Prog. De adm. Financiera del Estado</v>
          </cell>
          <cell r="B456">
            <v>36333000</v>
          </cell>
        </row>
        <row r="457">
          <cell r="A457" t="str">
            <v>KFW-2601-2602 Subest. Barahona 6KV y Amp. Subest. C</v>
          </cell>
          <cell r="B457">
            <v>25323000</v>
          </cell>
        </row>
        <row r="458">
          <cell r="A458" t="str">
            <v>KFW/S-C Const. Subestación Timbeque Pto. Pta. Y SPM.</v>
          </cell>
          <cell r="B458">
            <v>88080000</v>
          </cell>
        </row>
        <row r="459">
          <cell r="A459" t="str">
            <v>FND/83 Centro Control de Energía 2da Etapa</v>
          </cell>
          <cell r="B459">
            <v>12111000</v>
          </cell>
        </row>
        <row r="460">
          <cell r="A460" t="str">
            <v>BM/4272-DO Desarrollo de los Sistemas Prov de Sal</v>
          </cell>
          <cell r="B460">
            <v>22460400</v>
          </cell>
        </row>
        <row r="461">
          <cell r="A461" t="str">
            <v>BID/1047-SF-DR Modernización y Ref. del Sector Sal</v>
          </cell>
          <cell r="B461">
            <v>57252000</v>
          </cell>
        </row>
        <row r="462">
          <cell r="A462" t="str">
            <v>BID/905-OC-DR Riego por Usuarios (PROMASIR)</v>
          </cell>
          <cell r="B462">
            <v>104595000</v>
          </cell>
        </row>
        <row r="463">
          <cell r="A463" t="str">
            <v>BID/1114-OC-DR Caminos Vecinales</v>
          </cell>
          <cell r="B463">
            <v>33030000</v>
          </cell>
        </row>
        <row r="464">
          <cell r="A464" t="str">
            <v/>
          </cell>
          <cell r="B464">
            <v>0</v>
          </cell>
        </row>
        <row r="465">
          <cell r="A465" t="str">
            <v>Donaciones</v>
          </cell>
          <cell r="B465">
            <v>8147400</v>
          </cell>
        </row>
        <row r="466">
          <cell r="A466" t="str">
            <v>DON/KFW-96-65-191 Const. Y Rep. De. Esc. Nivel Básico</v>
          </cell>
          <cell r="B466">
            <v>8147400</v>
          </cell>
        </row>
        <row r="467">
          <cell r="A467">
            <v>0</v>
          </cell>
          <cell r="B467">
            <v>0</v>
          </cell>
        </row>
        <row r="468">
          <cell r="A468" t="str">
            <v>Transferencias Extraordinarias</v>
          </cell>
          <cell r="B468">
            <v>0</v>
          </cell>
        </row>
        <row r="469">
          <cell r="A469" t="str">
            <v>Transferencia del CORDE</v>
          </cell>
          <cell r="B469">
            <v>0</v>
          </cell>
        </row>
        <row r="470">
          <cell r="A470" t="str">
            <v>Transferencia de INESPRE</v>
          </cell>
          <cell r="B470">
            <v>0</v>
          </cell>
        </row>
        <row r="471">
          <cell r="A471" t="str">
            <v>Transferencia de la CFI</v>
          </cell>
          <cell r="B471">
            <v>0</v>
          </cell>
        </row>
        <row r="472">
          <cell r="A472" t="str">
            <v>Transferencia del Banco de Reservas</v>
          </cell>
          <cell r="B472">
            <v>0</v>
          </cell>
        </row>
        <row r="473">
          <cell r="A473" t="str">
            <v>Transferencia del CEA</v>
          </cell>
          <cell r="B473">
            <v>0</v>
          </cell>
        </row>
        <row r="474">
          <cell r="A474" t="str">
            <v>Transferencia del Banco Central</v>
          </cell>
          <cell r="B474">
            <v>0</v>
          </cell>
        </row>
        <row r="475">
          <cell r="A475" t="str">
            <v>Transferencia de la Corporación de Hatillo</v>
          </cell>
          <cell r="B475">
            <v>0</v>
          </cell>
        </row>
        <row r="476">
          <cell r="A476" t="str">
            <v>Transferencia del IAD</v>
          </cell>
          <cell r="B476">
            <v>0</v>
          </cell>
        </row>
        <row r="477">
          <cell r="A477" t="str">
            <v>Transferencia del INAZUCAR</v>
          </cell>
          <cell r="B477">
            <v>0</v>
          </cell>
        </row>
        <row r="478">
          <cell r="A478" t="str">
            <v>Transferencia del CEA</v>
          </cell>
          <cell r="B478">
            <v>0</v>
          </cell>
        </row>
        <row r="479">
          <cell r="A479" t="str">
            <v>Transferencia del Banco Nacional de la Vivienda</v>
          </cell>
          <cell r="B479">
            <v>0</v>
          </cell>
        </row>
        <row r="480">
          <cell r="A480" t="str">
            <v>Transferencia de la Superintendencia de Bancos</v>
          </cell>
          <cell r="B480">
            <v>0</v>
          </cell>
        </row>
        <row r="481">
          <cell r="A481" t="str">
            <v>Transferencia de la Superintendencia de Seguros</v>
          </cell>
          <cell r="B481">
            <v>0</v>
          </cell>
        </row>
        <row r="482">
          <cell r="A482" t="str">
            <v>Transferencia de la Fábrica Dominicana de Cemento</v>
          </cell>
          <cell r="B482">
            <v>0</v>
          </cell>
        </row>
        <row r="483">
          <cell r="A483" t="str">
            <v>Aportes Extraordinarios de Institciones Pública</v>
          </cell>
          <cell r="B483">
            <v>0</v>
          </cell>
        </row>
        <row r="484">
          <cell r="A484" t="str">
            <v>Transferencia de la CDE (Bonos de Amortización de la Deuda Combustible)</v>
          </cell>
          <cell r="B484">
            <v>0</v>
          </cell>
        </row>
        <row r="485">
          <cell r="A485" t="str">
            <v>Transferencia de la Universidad del Este</v>
          </cell>
          <cell r="B485">
            <v>0</v>
          </cell>
        </row>
        <row r="486">
          <cell r="A486" t="str">
            <v/>
          </cell>
          <cell r="B486">
            <v>0</v>
          </cell>
        </row>
        <row r="487">
          <cell r="A487" t="str">
            <v>Otros Recursos Internos</v>
          </cell>
          <cell r="B487">
            <v>0</v>
          </cell>
        </row>
        <row r="488">
          <cell r="A488" t="str">
            <v>Ahorro de la Dirección General Servicios Tecnológicos</v>
          </cell>
          <cell r="B488">
            <v>0</v>
          </cell>
        </row>
        <row r="489">
          <cell r="A489" t="str">
            <v>Amortización e Interés Préstamo No. 517-L-008</v>
          </cell>
          <cell r="B489">
            <v>0</v>
          </cell>
        </row>
        <row r="490">
          <cell r="A490" t="str">
            <v>Amortización e Intereses Préstamo No. 517-L-018</v>
          </cell>
          <cell r="B490">
            <v>0</v>
          </cell>
        </row>
        <row r="491">
          <cell r="A491" t="str">
            <v>Intereses Préstamo No. 517-K-011</v>
          </cell>
          <cell r="B491">
            <v>0</v>
          </cell>
        </row>
        <row r="492">
          <cell r="A492" t="str">
            <v>Intereses Préstamo No. 517-L-018</v>
          </cell>
          <cell r="B492">
            <v>0</v>
          </cell>
        </row>
        <row r="493">
          <cell r="A493" t="str">
            <v>Venta de Condecoraciones</v>
          </cell>
          <cell r="B493">
            <v>0</v>
          </cell>
        </row>
        <row r="494">
          <cell r="A494" t="str">
            <v>Devolución, Intereses Deuda Externa</v>
          </cell>
          <cell r="B494">
            <v>0</v>
          </cell>
        </row>
        <row r="495">
          <cell r="A495" t="str">
            <v>Misceláneos</v>
          </cell>
          <cell r="B495">
            <v>0</v>
          </cell>
        </row>
        <row r="496">
          <cell r="A496" t="str">
            <v>Amortización e Intereses</v>
          </cell>
          <cell r="B496">
            <v>0</v>
          </cell>
        </row>
        <row r="497">
          <cell r="A497" t="str">
            <v>Bonos Redimidos e Intereses sobre Bonos Propiedad del Estado</v>
          </cell>
          <cell r="B497">
            <v>0</v>
          </cell>
        </row>
        <row r="498">
          <cell r="A498" t="str">
            <v>Intereses sobre Préstamo de la Aid No. 517-L-026</v>
          </cell>
          <cell r="B498">
            <v>0</v>
          </cell>
        </row>
        <row r="499">
          <cell r="A499" t="str">
            <v>Remanentes de Aportes del Estado, para Programa Desayuno Escolar y Materno Infantil</v>
          </cell>
          <cell r="B499">
            <v>0</v>
          </cell>
        </row>
        <row r="500">
          <cell r="A500" t="str">
            <v>Intereses Devengados por Suma Depositada en Banco de Reservas por la Corporación de la Presa de Sabana Yegua</v>
          </cell>
          <cell r="B500">
            <v>0</v>
          </cell>
        </row>
        <row r="501">
          <cell r="A501" t="str">
            <v>2% sobre Préstamo Realizados a Oficiales de las Fuerzas Armadas</v>
          </cell>
          <cell r="B501">
            <v>0</v>
          </cell>
        </row>
        <row r="502">
          <cell r="A502" t="str">
            <v>Ahorro en Gastos Administrativos Corporación de Valdesia</v>
          </cell>
          <cell r="B502">
            <v>0</v>
          </cell>
        </row>
        <row r="503">
          <cell r="A503" t="str">
            <v>Confiscación de Pólizas de Seguros</v>
          </cell>
          <cell r="B503">
            <v>0</v>
          </cell>
        </row>
        <row r="504">
          <cell r="A504" t="str">
            <v>Reembolsos</v>
          </cell>
          <cell r="B504">
            <v>0</v>
          </cell>
        </row>
        <row r="505">
          <cell r="A505" t="str">
            <v>Intereses sobre Bonos Tesorería Nacional, para Reforma Agraría, Serie 1987</v>
          </cell>
          <cell r="B505">
            <v>0</v>
          </cell>
        </row>
        <row r="506">
          <cell r="A506">
            <v>0</v>
          </cell>
          <cell r="B506">
            <v>0</v>
          </cell>
        </row>
        <row r="507">
          <cell r="A507" t="str">
            <v xml:space="preserve">Total Ingresos Fiscales </v>
          </cell>
          <cell r="B507">
            <v>44671706455</v>
          </cell>
        </row>
        <row r="508">
          <cell r="A508" t="str">
            <v>Fuente: Presupuesto de Ingresos y Ley de Gastos Públicos del Gobierno Central parael año 1999 (Ley No. 490-98)</v>
          </cell>
          <cell r="B508">
            <v>0</v>
          </cell>
        </row>
        <row r="509">
          <cell r="A509">
            <v>0</v>
          </cell>
          <cell r="B509">
            <v>0</v>
          </cell>
        </row>
        <row r="511">
          <cell r="A511">
            <v>0</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E64"/>
  <sheetViews>
    <sheetView showGridLines="0" topLeftCell="A40" zoomScale="73" zoomScaleNormal="73" workbookViewId="0">
      <selection activeCell="A56" sqref="A56"/>
    </sheetView>
  </sheetViews>
  <sheetFormatPr baseColWidth="10" defaultColWidth="11.42578125" defaultRowHeight="15" x14ac:dyDescent="0.25"/>
  <cols>
    <col min="1" max="1" width="86.85546875" style="13" customWidth="1"/>
    <col min="2" max="2" width="24" style="13" customWidth="1"/>
    <col min="3" max="3" width="17" style="13" customWidth="1"/>
    <col min="4" max="5" width="20.28515625" style="90" customWidth="1"/>
    <col min="6" max="16384" width="11.42578125" style="90"/>
  </cols>
  <sheetData>
    <row r="1" spans="1:5" x14ac:dyDescent="0.25">
      <c r="A1" s="23"/>
      <c r="B1" s="23"/>
      <c r="C1" s="23"/>
    </row>
    <row r="2" spans="1:5" ht="21" x14ac:dyDescent="0.25">
      <c r="A2" s="352" t="s">
        <v>948</v>
      </c>
      <c r="B2" s="353"/>
      <c r="C2" s="353"/>
      <c r="D2" s="353"/>
      <c r="E2" s="353"/>
    </row>
    <row r="3" spans="1:5" ht="18.75" x14ac:dyDescent="0.25">
      <c r="A3" s="354" t="s">
        <v>949</v>
      </c>
      <c r="B3" s="355"/>
      <c r="C3" s="355"/>
      <c r="D3" s="355"/>
      <c r="E3" s="355"/>
    </row>
    <row r="4" spans="1:5" x14ac:dyDescent="0.25">
      <c r="A4" s="356" t="s">
        <v>8</v>
      </c>
      <c r="B4" s="357"/>
      <c r="C4" s="357"/>
      <c r="D4" s="357"/>
      <c r="E4" s="357"/>
    </row>
    <row r="5" spans="1:5" x14ac:dyDescent="0.25">
      <c r="A5" s="358" t="s">
        <v>9</v>
      </c>
      <c r="B5" s="359"/>
      <c r="C5" s="359"/>
      <c r="D5" s="359"/>
      <c r="E5" s="359"/>
    </row>
    <row r="6" spans="1:5" x14ac:dyDescent="0.25">
      <c r="A6" s="358" t="s">
        <v>1610</v>
      </c>
      <c r="B6" s="359"/>
      <c r="C6" s="359"/>
      <c r="D6" s="359"/>
      <c r="E6" s="359"/>
    </row>
    <row r="7" spans="1:5" x14ac:dyDescent="0.25">
      <c r="A7" s="360" t="s">
        <v>10</v>
      </c>
      <c r="B7" s="360"/>
      <c r="C7" s="360"/>
      <c r="D7" s="360"/>
      <c r="E7" s="360"/>
    </row>
    <row r="8" spans="1:5" x14ac:dyDescent="0.25">
      <c r="A8" s="23"/>
      <c r="B8" s="23"/>
      <c r="C8" s="23"/>
    </row>
    <row r="9" spans="1:5" ht="15.75" x14ac:dyDescent="0.25">
      <c r="A9" s="348" t="s">
        <v>7</v>
      </c>
      <c r="B9" s="350" t="s">
        <v>1596</v>
      </c>
      <c r="C9" s="351"/>
      <c r="D9" s="351"/>
      <c r="E9" s="351"/>
    </row>
    <row r="10" spans="1:5" x14ac:dyDescent="0.25">
      <c r="A10" s="349" t="s">
        <v>4</v>
      </c>
      <c r="B10" s="112">
        <v>1930</v>
      </c>
      <c r="C10" s="112">
        <v>1931</v>
      </c>
      <c r="D10" s="112">
        <v>1932</v>
      </c>
      <c r="E10" s="112">
        <v>1933</v>
      </c>
    </row>
    <row r="11" spans="1:5" x14ac:dyDescent="0.25">
      <c r="A11" s="12" t="s">
        <v>1538</v>
      </c>
      <c r="B11" s="240">
        <v>2882971.91</v>
      </c>
      <c r="C11" s="346" t="s">
        <v>1615</v>
      </c>
      <c r="D11" s="240">
        <v>5342200</v>
      </c>
      <c r="E11" s="240">
        <v>4885455.8499999996</v>
      </c>
    </row>
    <row r="12" spans="1:5" s="94" customFormat="1" x14ac:dyDescent="0.25">
      <c r="A12" s="14" t="s">
        <v>55</v>
      </c>
      <c r="B12" s="240"/>
      <c r="C12" s="346"/>
      <c r="D12" s="241"/>
      <c r="E12" s="242"/>
    </row>
    <row r="13" spans="1:5" s="94" customFormat="1" x14ac:dyDescent="0.25">
      <c r="A13" s="36" t="s">
        <v>1609</v>
      </c>
      <c r="B13" s="242">
        <v>120000</v>
      </c>
      <c r="C13" s="346"/>
      <c r="D13" s="242">
        <v>130000</v>
      </c>
      <c r="E13" s="242">
        <v>132500</v>
      </c>
    </row>
    <row r="14" spans="1:5" x14ac:dyDescent="0.25">
      <c r="A14" s="36" t="s">
        <v>1539</v>
      </c>
      <c r="B14" s="242">
        <v>15000</v>
      </c>
      <c r="C14" s="346"/>
      <c r="D14" s="242">
        <v>13800</v>
      </c>
      <c r="E14" s="242">
        <v>0</v>
      </c>
    </row>
    <row r="15" spans="1:5" s="95" customFormat="1" x14ac:dyDescent="0.25">
      <c r="A15" s="36" t="s">
        <v>1540</v>
      </c>
      <c r="B15" s="242">
        <v>0</v>
      </c>
      <c r="C15" s="346"/>
      <c r="D15" s="242">
        <v>20000</v>
      </c>
      <c r="E15" s="242">
        <v>0</v>
      </c>
    </row>
    <row r="16" spans="1:5" s="95" customFormat="1" ht="17.25" customHeight="1" x14ac:dyDescent="0.25">
      <c r="A16" s="36" t="s">
        <v>1541</v>
      </c>
      <c r="B16" s="242">
        <v>5000</v>
      </c>
      <c r="C16" s="346"/>
      <c r="D16" s="242">
        <v>2000</v>
      </c>
      <c r="E16" s="242">
        <v>2000</v>
      </c>
    </row>
    <row r="17" spans="1:5" s="95" customFormat="1" x14ac:dyDescent="0.25">
      <c r="A17" s="36" t="s">
        <v>1542</v>
      </c>
      <c r="B17" s="242">
        <v>9000</v>
      </c>
      <c r="C17" s="346"/>
      <c r="D17" s="242">
        <v>0</v>
      </c>
      <c r="E17" s="242">
        <v>0</v>
      </c>
    </row>
    <row r="18" spans="1:5" s="95" customFormat="1" x14ac:dyDescent="0.25">
      <c r="A18" s="36" t="s">
        <v>1543</v>
      </c>
      <c r="B18" s="242">
        <v>0</v>
      </c>
      <c r="C18" s="346"/>
      <c r="D18" s="242">
        <v>5000</v>
      </c>
      <c r="E18" s="242">
        <v>0</v>
      </c>
    </row>
    <row r="19" spans="1:5" s="95" customFormat="1" x14ac:dyDescent="0.25">
      <c r="A19" s="36" t="s">
        <v>1544</v>
      </c>
      <c r="B19" s="242">
        <v>0</v>
      </c>
      <c r="C19" s="346"/>
      <c r="D19" s="242">
        <v>72000</v>
      </c>
      <c r="E19" s="242">
        <v>60540</v>
      </c>
    </row>
    <row r="20" spans="1:5" s="95" customFormat="1" x14ac:dyDescent="0.25">
      <c r="A20" s="36" t="s">
        <v>1545</v>
      </c>
      <c r="B20" s="242">
        <v>0</v>
      </c>
      <c r="C20" s="346"/>
      <c r="D20" s="242">
        <v>0</v>
      </c>
      <c r="E20" s="242">
        <v>0</v>
      </c>
    </row>
    <row r="21" spans="1:5" s="94" customFormat="1" x14ac:dyDescent="0.25">
      <c r="A21" s="12" t="s">
        <v>60</v>
      </c>
      <c r="B21" s="243">
        <f>SUM(B13:B20)</f>
        <v>149000</v>
      </c>
      <c r="C21" s="346"/>
      <c r="D21" s="243">
        <f t="shared" ref="D21:E21" si="0">SUM(D13:D20)</f>
        <v>242800</v>
      </c>
      <c r="E21" s="243">
        <f t="shared" si="0"/>
        <v>195040</v>
      </c>
    </row>
    <row r="22" spans="1:5" s="95" customFormat="1" x14ac:dyDescent="0.25">
      <c r="A22" s="19" t="s">
        <v>55</v>
      </c>
      <c r="B22" s="244"/>
      <c r="C22" s="346"/>
      <c r="D22" s="244"/>
      <c r="E22" s="244"/>
    </row>
    <row r="23" spans="1:5" s="95" customFormat="1" x14ac:dyDescent="0.25">
      <c r="A23" s="110" t="s">
        <v>1546</v>
      </c>
      <c r="B23" s="241">
        <v>22500</v>
      </c>
      <c r="C23" s="346"/>
      <c r="D23" s="244"/>
      <c r="E23" s="244"/>
    </row>
    <row r="24" spans="1:5" s="95" customFormat="1" x14ac:dyDescent="0.25">
      <c r="A24" s="36" t="s">
        <v>56</v>
      </c>
      <c r="B24" s="241">
        <v>0</v>
      </c>
      <c r="C24" s="346"/>
      <c r="D24" s="242">
        <v>52000</v>
      </c>
      <c r="E24" s="242">
        <v>45000</v>
      </c>
    </row>
    <row r="25" spans="1:5" s="91" customFormat="1" x14ac:dyDescent="0.25">
      <c r="A25" s="36" t="s">
        <v>1547</v>
      </c>
      <c r="B25" s="241">
        <v>0</v>
      </c>
      <c r="C25" s="346"/>
      <c r="D25" s="242">
        <v>10000</v>
      </c>
      <c r="E25" s="242">
        <v>10000</v>
      </c>
    </row>
    <row r="26" spans="1:5" s="95" customFormat="1" x14ac:dyDescent="0.25">
      <c r="A26" s="36" t="s">
        <v>350</v>
      </c>
      <c r="B26" s="241">
        <v>0</v>
      </c>
      <c r="C26" s="346"/>
      <c r="D26" s="242">
        <v>100000</v>
      </c>
      <c r="E26" s="242">
        <v>101200</v>
      </c>
    </row>
    <row r="27" spans="1:5" s="95" customFormat="1" x14ac:dyDescent="0.25">
      <c r="A27" s="36" t="s">
        <v>1</v>
      </c>
      <c r="B27" s="241">
        <v>0</v>
      </c>
      <c r="C27" s="346"/>
      <c r="D27" s="242">
        <v>10000</v>
      </c>
      <c r="E27" s="242">
        <v>3500</v>
      </c>
    </row>
    <row r="28" spans="1:5" s="95" customFormat="1" x14ac:dyDescent="0.25">
      <c r="A28" s="36" t="s">
        <v>1548</v>
      </c>
      <c r="B28" s="241">
        <v>0</v>
      </c>
      <c r="C28" s="346"/>
      <c r="D28" s="242">
        <v>3000</v>
      </c>
      <c r="E28" s="242">
        <v>2500</v>
      </c>
    </row>
    <row r="29" spans="1:5" s="94" customFormat="1" x14ac:dyDescent="0.25">
      <c r="A29" s="36" t="s">
        <v>57</v>
      </c>
      <c r="B29" s="241">
        <v>0</v>
      </c>
      <c r="C29" s="346"/>
      <c r="D29" s="242">
        <v>2000</v>
      </c>
      <c r="E29" s="242">
        <v>0</v>
      </c>
    </row>
    <row r="30" spans="1:5" s="94" customFormat="1" x14ac:dyDescent="0.25">
      <c r="A30" s="36" t="s">
        <v>2</v>
      </c>
      <c r="B30" s="241">
        <v>0</v>
      </c>
      <c r="C30" s="346"/>
      <c r="D30" s="242">
        <v>1000</v>
      </c>
      <c r="E30" s="242">
        <v>100</v>
      </c>
    </row>
    <row r="31" spans="1:5" s="94" customFormat="1" x14ac:dyDescent="0.25">
      <c r="A31" s="36" t="s">
        <v>351</v>
      </c>
      <c r="B31" s="241">
        <v>0</v>
      </c>
      <c r="C31" s="346"/>
      <c r="D31" s="242">
        <v>5000</v>
      </c>
      <c r="E31" s="242">
        <v>5000</v>
      </c>
    </row>
    <row r="32" spans="1:5" s="94" customFormat="1" x14ac:dyDescent="0.25">
      <c r="A32" s="36" t="s">
        <v>1549</v>
      </c>
      <c r="B32" s="241">
        <v>0</v>
      </c>
      <c r="C32" s="346"/>
      <c r="D32" s="242">
        <v>0</v>
      </c>
      <c r="E32" s="242">
        <v>60000</v>
      </c>
    </row>
    <row r="33" spans="1:5" s="94" customFormat="1" x14ac:dyDescent="0.25">
      <c r="A33" s="36" t="s">
        <v>1567</v>
      </c>
      <c r="B33" s="241">
        <v>0</v>
      </c>
      <c r="C33" s="346"/>
      <c r="D33" s="241">
        <v>0</v>
      </c>
      <c r="E33" s="242">
        <v>0</v>
      </c>
    </row>
    <row r="34" spans="1:5" s="95" customFormat="1" x14ac:dyDescent="0.25">
      <c r="A34" s="36" t="s">
        <v>1550</v>
      </c>
      <c r="B34" s="241">
        <v>0</v>
      </c>
      <c r="C34" s="346"/>
      <c r="D34" s="241">
        <v>0</v>
      </c>
      <c r="E34" s="242">
        <v>0</v>
      </c>
    </row>
    <row r="35" spans="1:5" s="94" customFormat="1" x14ac:dyDescent="0.25">
      <c r="A35" s="12" t="s">
        <v>1551</v>
      </c>
      <c r="B35" s="245">
        <f>SUM(B23:B34)</f>
        <v>22500</v>
      </c>
      <c r="C35" s="346"/>
      <c r="D35" s="245">
        <f t="shared" ref="D35:E35" si="1">SUM(D23:D34)</f>
        <v>183000</v>
      </c>
      <c r="E35" s="245">
        <f t="shared" si="1"/>
        <v>227300</v>
      </c>
    </row>
    <row r="36" spans="1:5" s="95" customFormat="1" x14ac:dyDescent="0.25">
      <c r="A36" s="13" t="s">
        <v>55</v>
      </c>
      <c r="B36" s="243"/>
      <c r="C36" s="346"/>
      <c r="D36" s="243"/>
      <c r="E36" s="243"/>
    </row>
    <row r="37" spans="1:5" s="95" customFormat="1" x14ac:dyDescent="0.25">
      <c r="A37" s="36" t="s">
        <v>1568</v>
      </c>
      <c r="B37" s="242">
        <v>106920</v>
      </c>
      <c r="C37" s="346"/>
      <c r="D37" s="241">
        <v>0</v>
      </c>
      <c r="E37" s="242">
        <v>0</v>
      </c>
    </row>
    <row r="38" spans="1:5" s="95" customFormat="1" x14ac:dyDescent="0.25">
      <c r="A38" s="36" t="s">
        <v>1552</v>
      </c>
      <c r="B38" s="242">
        <v>40000</v>
      </c>
      <c r="C38" s="346"/>
      <c r="D38" s="242">
        <v>72000</v>
      </c>
      <c r="E38" s="242">
        <v>46000</v>
      </c>
    </row>
    <row r="39" spans="1:5" s="95" customFormat="1" x14ac:dyDescent="0.25">
      <c r="A39" s="36" t="s">
        <v>1553</v>
      </c>
      <c r="B39" s="242">
        <v>148500</v>
      </c>
      <c r="C39" s="346"/>
      <c r="D39" s="242">
        <v>239000</v>
      </c>
      <c r="E39" s="242">
        <v>191700</v>
      </c>
    </row>
    <row r="40" spans="1:5" s="94" customFormat="1" x14ac:dyDescent="0.25">
      <c r="A40" s="36" t="s">
        <v>1554</v>
      </c>
      <c r="B40" s="242">
        <v>166250</v>
      </c>
      <c r="C40" s="346"/>
      <c r="D40" s="242">
        <v>0</v>
      </c>
      <c r="E40" s="242">
        <v>0</v>
      </c>
    </row>
    <row r="41" spans="1:5" s="94" customFormat="1" x14ac:dyDescent="0.25">
      <c r="A41" s="36" t="s">
        <v>1555</v>
      </c>
      <c r="B41" s="242">
        <v>3000</v>
      </c>
      <c r="C41" s="346"/>
      <c r="D41" s="242">
        <v>6000</v>
      </c>
      <c r="E41" s="242">
        <v>4500</v>
      </c>
    </row>
    <row r="42" spans="1:5" s="95" customFormat="1" x14ac:dyDescent="0.25">
      <c r="A42" s="36" t="s">
        <v>1569</v>
      </c>
      <c r="B42" s="242">
        <v>21000</v>
      </c>
      <c r="C42" s="346"/>
      <c r="D42" s="242">
        <v>20000</v>
      </c>
      <c r="E42" s="242">
        <v>20000</v>
      </c>
    </row>
    <row r="43" spans="1:5" s="94" customFormat="1" x14ac:dyDescent="0.25">
      <c r="A43" s="36" t="s">
        <v>1556</v>
      </c>
      <c r="B43" s="242">
        <v>0</v>
      </c>
      <c r="C43" s="346"/>
      <c r="D43" s="242">
        <v>0</v>
      </c>
      <c r="E43" s="242">
        <v>0</v>
      </c>
    </row>
    <row r="44" spans="1:5" s="94" customFormat="1" x14ac:dyDescent="0.25">
      <c r="A44" s="111" t="s">
        <v>1557</v>
      </c>
      <c r="B44" s="243">
        <f>SUM(B37:B43)</f>
        <v>485670</v>
      </c>
      <c r="C44" s="346"/>
      <c r="D44" s="243">
        <f t="shared" ref="D44:E44" si="2">SUM(D37:D43)</f>
        <v>337000</v>
      </c>
      <c r="E44" s="243">
        <f t="shared" si="2"/>
        <v>262200</v>
      </c>
    </row>
    <row r="45" spans="1:5" s="95" customFormat="1" x14ac:dyDescent="0.25">
      <c r="A45" s="19" t="s">
        <v>55</v>
      </c>
      <c r="B45" s="244"/>
      <c r="C45" s="346"/>
      <c r="D45" s="244"/>
      <c r="E45" s="242"/>
    </row>
    <row r="46" spans="1:5" s="95" customFormat="1" x14ac:dyDescent="0.25">
      <c r="A46" s="36" t="s">
        <v>1558</v>
      </c>
      <c r="B46" s="240">
        <v>579150</v>
      </c>
      <c r="C46" s="346"/>
      <c r="D46" s="242">
        <v>918000</v>
      </c>
      <c r="E46" s="240">
        <v>520500</v>
      </c>
    </row>
    <row r="47" spans="1:5" s="95" customFormat="1" x14ac:dyDescent="0.25">
      <c r="A47" s="19" t="s">
        <v>55</v>
      </c>
      <c r="B47" s="244"/>
      <c r="C47" s="346"/>
      <c r="D47" s="244"/>
      <c r="E47" s="242"/>
    </row>
    <row r="48" spans="1:5" s="94" customFormat="1" x14ac:dyDescent="0.25">
      <c r="A48" s="50" t="s">
        <v>1559</v>
      </c>
      <c r="B48" s="243">
        <f>SUM(B49:B56)</f>
        <v>1472143.3599999999</v>
      </c>
      <c r="C48" s="346"/>
      <c r="D48" s="243">
        <f>SUM(D49:D56)</f>
        <v>5000</v>
      </c>
      <c r="E48" s="243">
        <f t="shared" ref="E48" si="3">SUM(E49:E56)</f>
        <v>973000</v>
      </c>
    </row>
    <row r="49" spans="1:5" s="95" customFormat="1" x14ac:dyDescent="0.25">
      <c r="A49" s="50" t="s">
        <v>0</v>
      </c>
      <c r="B49" s="244"/>
      <c r="C49" s="346"/>
      <c r="D49" s="244"/>
      <c r="E49" s="242"/>
    </row>
    <row r="50" spans="1:5" s="91" customFormat="1" x14ac:dyDescent="0.25">
      <c r="A50" s="36" t="s">
        <v>1560</v>
      </c>
      <c r="B50" s="242">
        <v>541310</v>
      </c>
      <c r="C50" s="346"/>
      <c r="D50" s="244"/>
      <c r="E50" s="242">
        <v>918000</v>
      </c>
    </row>
    <row r="51" spans="1:5" s="91" customFormat="1" x14ac:dyDescent="0.25">
      <c r="A51" s="19" t="s">
        <v>55</v>
      </c>
      <c r="B51" s="241">
        <v>0</v>
      </c>
      <c r="C51" s="346"/>
      <c r="D51" s="244"/>
      <c r="E51" s="242"/>
    </row>
    <row r="52" spans="1:5" s="87" customFormat="1" x14ac:dyDescent="0.25">
      <c r="A52" s="50" t="s">
        <v>1561</v>
      </c>
      <c r="B52" s="242">
        <v>0</v>
      </c>
      <c r="C52" s="346"/>
      <c r="D52" s="244"/>
      <c r="E52" s="242"/>
    </row>
    <row r="53" spans="1:5" s="94" customFormat="1" x14ac:dyDescent="0.25">
      <c r="A53" s="51" t="s">
        <v>1562</v>
      </c>
      <c r="B53" s="242">
        <v>925833.36</v>
      </c>
      <c r="C53" s="346"/>
      <c r="D53" s="244"/>
      <c r="E53" s="242">
        <v>7500</v>
      </c>
    </row>
    <row r="54" spans="1:5" s="95" customFormat="1" x14ac:dyDescent="0.25">
      <c r="A54" s="50" t="s">
        <v>1563</v>
      </c>
      <c r="B54" s="241">
        <v>0</v>
      </c>
      <c r="C54" s="346"/>
      <c r="D54" s="244"/>
      <c r="E54" s="242"/>
    </row>
    <row r="55" spans="1:5" s="94" customFormat="1" x14ac:dyDescent="0.25">
      <c r="A55" s="36" t="s">
        <v>1564</v>
      </c>
      <c r="B55" s="242">
        <v>5000</v>
      </c>
      <c r="C55" s="346"/>
      <c r="D55" s="242">
        <v>5000</v>
      </c>
      <c r="E55" s="242">
        <v>5000</v>
      </c>
    </row>
    <row r="56" spans="1:5" s="95" customFormat="1" x14ac:dyDescent="0.25">
      <c r="A56" s="36" t="s">
        <v>1565</v>
      </c>
      <c r="B56" s="241">
        <v>0</v>
      </c>
      <c r="C56" s="346"/>
      <c r="D56" s="244"/>
      <c r="E56" s="242">
        <v>42500</v>
      </c>
    </row>
    <row r="57" spans="1:5" s="94" customFormat="1" x14ac:dyDescent="0.25">
      <c r="A57" s="111" t="s">
        <v>1566</v>
      </c>
      <c r="B57" s="245">
        <f>B21+B35+B44+B46+B48</f>
        <v>2708463.36</v>
      </c>
      <c r="C57" s="346"/>
      <c r="D57" s="245">
        <f>D21+D35+D44+D46</f>
        <v>1680800</v>
      </c>
      <c r="E57" s="245">
        <f t="shared" ref="E57" si="4">E21+E35+E44+E46+E48</f>
        <v>2178040</v>
      </c>
    </row>
    <row r="58" spans="1:5" s="94" customFormat="1" x14ac:dyDescent="0.25">
      <c r="A58" s="110"/>
      <c r="B58" s="244"/>
      <c r="C58" s="346"/>
      <c r="D58" s="244"/>
      <c r="E58" s="242"/>
    </row>
    <row r="59" spans="1:5" x14ac:dyDescent="0.25">
      <c r="A59" s="28"/>
      <c r="B59" s="241"/>
      <c r="C59" s="347"/>
      <c r="D59" s="241"/>
      <c r="E59" s="241"/>
    </row>
    <row r="60" spans="1:5" ht="15.75" thickBot="1" x14ac:dyDescent="0.3">
      <c r="A60" s="42" t="s">
        <v>131</v>
      </c>
      <c r="B60" s="246">
        <f>B57+B11</f>
        <v>5591435.2699999996</v>
      </c>
      <c r="C60" s="246">
        <v>0</v>
      </c>
      <c r="D60" s="246">
        <f>D57+D11</f>
        <v>7023000</v>
      </c>
      <c r="E60" s="246">
        <f t="shared" ref="E60" si="5">E57+E11</f>
        <v>7063495.8499999996</v>
      </c>
    </row>
    <row r="61" spans="1:5" ht="15.75" thickTop="1" x14ac:dyDescent="0.25"/>
    <row r="62" spans="1:5" x14ac:dyDescent="0.25">
      <c r="A62" s="13" t="s">
        <v>1601</v>
      </c>
    </row>
    <row r="63" spans="1:5" x14ac:dyDescent="0.25">
      <c r="A63" s="12" t="s">
        <v>1597</v>
      </c>
      <c r="B63" s="12"/>
      <c r="D63" s="13"/>
      <c r="E63" s="13"/>
    </row>
    <row r="64" spans="1:5" x14ac:dyDescent="0.25">
      <c r="A64" s="13" t="s">
        <v>1614</v>
      </c>
      <c r="D64" s="13"/>
      <c r="E64" s="13"/>
    </row>
  </sheetData>
  <mergeCells count="9">
    <mergeCell ref="C11:C59"/>
    <mergeCell ref="A9:A10"/>
    <mergeCell ref="B9:E9"/>
    <mergeCell ref="A2:E2"/>
    <mergeCell ref="A3:E3"/>
    <mergeCell ref="A4:E4"/>
    <mergeCell ref="A5:E5"/>
    <mergeCell ref="A6:E6"/>
    <mergeCell ref="A7:E7"/>
  </mergeCells>
  <pageMargins left="0.7" right="0.7" top="0.75" bottom="0.75" header="0.3" footer="0.3"/>
  <pageSetup orientation="portrait" r:id="rId1"/>
  <ignoredErrors>
    <ignoredError sqref="D57"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J252"/>
  <sheetViews>
    <sheetView showGridLines="0" topLeftCell="A244" zoomScale="85" zoomScaleNormal="85" workbookViewId="0">
      <selection activeCell="A245" sqref="A245"/>
    </sheetView>
  </sheetViews>
  <sheetFormatPr baseColWidth="10" defaultColWidth="11.42578125" defaultRowHeight="15" x14ac:dyDescent="0.25"/>
  <cols>
    <col min="1" max="1" width="77.28515625" style="13" customWidth="1"/>
    <col min="2" max="2" width="26" style="90" bestFit="1" customWidth="1"/>
    <col min="3" max="16384" width="11.42578125" style="90"/>
  </cols>
  <sheetData>
    <row r="1" spans="1:7" x14ac:dyDescent="0.25">
      <c r="A1" s="23"/>
    </row>
    <row r="2" spans="1:7" ht="21" x14ac:dyDescent="0.25">
      <c r="A2" s="352" t="s">
        <v>948</v>
      </c>
      <c r="B2" s="353"/>
    </row>
    <row r="3" spans="1:7" ht="18.75" x14ac:dyDescent="0.25">
      <c r="A3" s="354" t="s">
        <v>949</v>
      </c>
      <c r="B3" s="355"/>
    </row>
    <row r="4" spans="1:7" x14ac:dyDescent="0.25">
      <c r="A4" s="356" t="s">
        <v>8</v>
      </c>
      <c r="B4" s="357"/>
    </row>
    <row r="5" spans="1:7" x14ac:dyDescent="0.25">
      <c r="A5" s="358" t="s">
        <v>9</v>
      </c>
      <c r="B5" s="359"/>
    </row>
    <row r="6" spans="1:7" x14ac:dyDescent="0.25">
      <c r="A6" s="358" t="s">
        <v>47</v>
      </c>
      <c r="B6" s="359"/>
    </row>
    <row r="7" spans="1:7" x14ac:dyDescent="0.25">
      <c r="A7" s="360" t="s">
        <v>10</v>
      </c>
      <c r="B7" s="360"/>
    </row>
    <row r="8" spans="1:7" x14ac:dyDescent="0.25">
      <c r="A8" s="23"/>
      <c r="B8" s="102"/>
    </row>
    <row r="9" spans="1:7" ht="15.75" x14ac:dyDescent="0.25">
      <c r="A9" s="348" t="s">
        <v>48</v>
      </c>
      <c r="B9" s="113" t="s">
        <v>1596</v>
      </c>
      <c r="C9" s="116"/>
      <c r="D9" s="116"/>
      <c r="E9" s="116"/>
      <c r="F9" s="116"/>
      <c r="G9" s="116"/>
    </row>
    <row r="10" spans="1:7" x14ac:dyDescent="0.25">
      <c r="A10" s="349"/>
      <c r="B10" s="114">
        <v>1967</v>
      </c>
    </row>
    <row r="11" spans="1:7" x14ac:dyDescent="0.25">
      <c r="A11" s="12" t="s">
        <v>996</v>
      </c>
      <c r="B11" s="241"/>
    </row>
    <row r="12" spans="1:7" x14ac:dyDescent="0.25">
      <c r="A12" s="12" t="s">
        <v>989</v>
      </c>
      <c r="B12" s="241"/>
    </row>
    <row r="13" spans="1:7" x14ac:dyDescent="0.25">
      <c r="A13" s="98" t="s">
        <v>1039</v>
      </c>
      <c r="B13" s="242">
        <v>2858800</v>
      </c>
    </row>
    <row r="14" spans="1:7" x14ac:dyDescent="0.25">
      <c r="A14" s="99" t="s">
        <v>780</v>
      </c>
      <c r="B14" s="242">
        <v>730000</v>
      </c>
    </row>
    <row r="15" spans="1:7" x14ac:dyDescent="0.25">
      <c r="A15" s="99" t="s">
        <v>284</v>
      </c>
      <c r="B15" s="242">
        <v>200</v>
      </c>
    </row>
    <row r="16" spans="1:7" x14ac:dyDescent="0.25">
      <c r="A16" s="98" t="s">
        <v>271</v>
      </c>
      <c r="B16" s="242">
        <v>400000</v>
      </c>
    </row>
    <row r="17" spans="1:2" x14ac:dyDescent="0.25">
      <c r="A17" s="98" t="s">
        <v>299</v>
      </c>
      <c r="B17" s="242">
        <v>600</v>
      </c>
    </row>
    <row r="18" spans="1:2" x14ac:dyDescent="0.25">
      <c r="A18" s="98" t="s">
        <v>285</v>
      </c>
      <c r="B18" s="242">
        <v>400000</v>
      </c>
    </row>
    <row r="19" spans="1:2" x14ac:dyDescent="0.25">
      <c r="A19" s="98" t="s">
        <v>1148</v>
      </c>
      <c r="B19" s="242">
        <v>100000</v>
      </c>
    </row>
    <row r="20" spans="1:2" x14ac:dyDescent="0.25">
      <c r="A20" s="98" t="s">
        <v>471</v>
      </c>
      <c r="B20" s="242">
        <v>6000</v>
      </c>
    </row>
    <row r="21" spans="1:2" x14ac:dyDescent="0.25">
      <c r="A21" s="98" t="s">
        <v>561</v>
      </c>
      <c r="B21" s="242">
        <v>334200</v>
      </c>
    </row>
    <row r="22" spans="1:2" x14ac:dyDescent="0.25">
      <c r="A22" s="52" t="s">
        <v>1007</v>
      </c>
      <c r="B22" s="244">
        <v>6100</v>
      </c>
    </row>
    <row r="23" spans="1:2" x14ac:dyDescent="0.25">
      <c r="A23" s="52" t="s">
        <v>802</v>
      </c>
      <c r="B23" s="244">
        <v>25100</v>
      </c>
    </row>
    <row r="24" spans="1:2" x14ac:dyDescent="0.25">
      <c r="A24" s="52" t="s">
        <v>805</v>
      </c>
      <c r="B24" s="244">
        <v>7000</v>
      </c>
    </row>
    <row r="25" spans="1:2" x14ac:dyDescent="0.25">
      <c r="A25" s="52" t="s">
        <v>1008</v>
      </c>
      <c r="B25" s="244">
        <v>9000</v>
      </c>
    </row>
    <row r="26" spans="1:2" x14ac:dyDescent="0.25">
      <c r="A26" s="52" t="s">
        <v>1009</v>
      </c>
      <c r="B26" s="244">
        <v>29700</v>
      </c>
    </row>
    <row r="27" spans="1:2" x14ac:dyDescent="0.25">
      <c r="A27" s="52" t="s">
        <v>1094</v>
      </c>
      <c r="B27" s="244">
        <v>30000</v>
      </c>
    </row>
    <row r="28" spans="1:2" x14ac:dyDescent="0.25">
      <c r="A28" s="56" t="s">
        <v>806</v>
      </c>
      <c r="B28" s="244">
        <v>144000</v>
      </c>
    </row>
    <row r="29" spans="1:2" x14ac:dyDescent="0.25">
      <c r="A29" s="59" t="s">
        <v>1130</v>
      </c>
      <c r="B29" s="244">
        <v>28900</v>
      </c>
    </row>
    <row r="30" spans="1:2" x14ac:dyDescent="0.25">
      <c r="A30" s="59" t="s">
        <v>1157</v>
      </c>
      <c r="B30" s="244">
        <v>500</v>
      </c>
    </row>
    <row r="31" spans="1:2" x14ac:dyDescent="0.25">
      <c r="A31" s="59" t="s">
        <v>807</v>
      </c>
      <c r="B31" s="244">
        <v>100</v>
      </c>
    </row>
    <row r="32" spans="1:2" x14ac:dyDescent="0.25">
      <c r="A32" s="59" t="s">
        <v>1129</v>
      </c>
      <c r="B32" s="244">
        <v>175200</v>
      </c>
    </row>
    <row r="33" spans="1:2" x14ac:dyDescent="0.25">
      <c r="A33" s="52" t="s">
        <v>1010</v>
      </c>
      <c r="B33" s="244">
        <v>29200</v>
      </c>
    </row>
    <row r="34" spans="1:2" x14ac:dyDescent="0.25">
      <c r="A34" s="52" t="s">
        <v>255</v>
      </c>
      <c r="B34" s="244">
        <v>18000</v>
      </c>
    </row>
    <row r="35" spans="1:2" x14ac:dyDescent="0.25">
      <c r="A35" s="52" t="s">
        <v>1084</v>
      </c>
      <c r="B35" s="244">
        <v>118500</v>
      </c>
    </row>
    <row r="36" spans="1:2" x14ac:dyDescent="0.25">
      <c r="A36" s="52" t="s">
        <v>1085</v>
      </c>
      <c r="B36" s="244">
        <v>6000</v>
      </c>
    </row>
    <row r="37" spans="1:2" x14ac:dyDescent="0.25">
      <c r="A37" s="52" t="s">
        <v>145</v>
      </c>
      <c r="B37" s="244">
        <v>150000</v>
      </c>
    </row>
    <row r="38" spans="1:2" x14ac:dyDescent="0.25">
      <c r="A38" s="52" t="s">
        <v>1061</v>
      </c>
      <c r="B38" s="244">
        <v>363400</v>
      </c>
    </row>
    <row r="39" spans="1:2" x14ac:dyDescent="0.25">
      <c r="A39" s="52" t="s">
        <v>958</v>
      </c>
      <c r="B39" s="244">
        <v>6000</v>
      </c>
    </row>
    <row r="40" spans="1:2" x14ac:dyDescent="0.25">
      <c r="A40" s="52" t="s">
        <v>1012</v>
      </c>
      <c r="B40" s="244">
        <v>300</v>
      </c>
    </row>
    <row r="41" spans="1:2" x14ac:dyDescent="0.25">
      <c r="A41" s="52" t="s">
        <v>723</v>
      </c>
      <c r="B41" s="244">
        <v>3000</v>
      </c>
    </row>
    <row r="42" spans="1:2" x14ac:dyDescent="0.25">
      <c r="A42" s="52" t="s">
        <v>845</v>
      </c>
      <c r="B42" s="244">
        <v>200</v>
      </c>
    </row>
    <row r="43" spans="1:2" x14ac:dyDescent="0.25">
      <c r="A43" s="52" t="s">
        <v>632</v>
      </c>
      <c r="B43" s="244">
        <v>3000</v>
      </c>
    </row>
    <row r="44" spans="1:2" x14ac:dyDescent="0.25">
      <c r="A44" s="52" t="s">
        <v>344</v>
      </c>
      <c r="B44" s="244">
        <v>1200</v>
      </c>
    </row>
    <row r="45" spans="1:2" x14ac:dyDescent="0.25">
      <c r="A45" s="52" t="s">
        <v>274</v>
      </c>
      <c r="B45" s="244">
        <v>1200</v>
      </c>
    </row>
    <row r="46" spans="1:2" x14ac:dyDescent="0.25">
      <c r="A46" s="52" t="s">
        <v>1015</v>
      </c>
      <c r="B46" s="244">
        <v>16000</v>
      </c>
    </row>
    <row r="47" spans="1:2" x14ac:dyDescent="0.25">
      <c r="A47" s="52" t="s">
        <v>272</v>
      </c>
      <c r="B47" s="244">
        <v>57200</v>
      </c>
    </row>
    <row r="48" spans="1:2" x14ac:dyDescent="0.25">
      <c r="A48" s="52" t="s">
        <v>1158</v>
      </c>
      <c r="B48" s="244">
        <v>5400</v>
      </c>
    </row>
    <row r="49" spans="1:2" x14ac:dyDescent="0.25">
      <c r="A49" s="52" t="s">
        <v>292</v>
      </c>
      <c r="B49" s="244">
        <v>3000</v>
      </c>
    </row>
    <row r="50" spans="1:2" x14ac:dyDescent="0.25">
      <c r="A50" s="52" t="s">
        <v>1016</v>
      </c>
      <c r="B50" s="244">
        <v>25600</v>
      </c>
    </row>
    <row r="51" spans="1:2" x14ac:dyDescent="0.25">
      <c r="A51" s="52" t="s">
        <v>528</v>
      </c>
      <c r="B51" s="244">
        <v>4000</v>
      </c>
    </row>
    <row r="52" spans="1:2" x14ac:dyDescent="0.25">
      <c r="A52" s="52" t="s">
        <v>846</v>
      </c>
      <c r="B52" s="244">
        <v>22100</v>
      </c>
    </row>
    <row r="53" spans="1:2" x14ac:dyDescent="0.25">
      <c r="A53" s="52" t="s">
        <v>1134</v>
      </c>
      <c r="B53" s="244">
        <v>25000</v>
      </c>
    </row>
    <row r="54" spans="1:2" x14ac:dyDescent="0.25">
      <c r="A54" s="52" t="s">
        <v>132</v>
      </c>
      <c r="B54" s="244">
        <v>30000</v>
      </c>
    </row>
    <row r="55" spans="1:2" x14ac:dyDescent="0.25">
      <c r="A55" s="52" t="s">
        <v>1017</v>
      </c>
      <c r="B55" s="244">
        <v>4000</v>
      </c>
    </row>
    <row r="56" spans="1:2" x14ac:dyDescent="0.25">
      <c r="A56" s="52" t="s">
        <v>1087</v>
      </c>
      <c r="B56" s="244">
        <v>50000</v>
      </c>
    </row>
    <row r="57" spans="1:2" x14ac:dyDescent="0.25">
      <c r="A57" s="52" t="s">
        <v>286</v>
      </c>
      <c r="B57" s="244">
        <v>15000</v>
      </c>
    </row>
    <row r="58" spans="1:2" x14ac:dyDescent="0.25">
      <c r="A58" s="52" t="s">
        <v>1041</v>
      </c>
      <c r="B58" s="244">
        <v>10000</v>
      </c>
    </row>
    <row r="59" spans="1:2" x14ac:dyDescent="0.25">
      <c r="A59" s="52" t="s">
        <v>695</v>
      </c>
      <c r="B59" s="244">
        <v>1100</v>
      </c>
    </row>
    <row r="60" spans="1:2" x14ac:dyDescent="0.25">
      <c r="A60" s="52" t="s">
        <v>847</v>
      </c>
      <c r="B60" s="244">
        <v>3000</v>
      </c>
    </row>
    <row r="61" spans="1:2" x14ac:dyDescent="0.25">
      <c r="A61" s="52" t="s">
        <v>136</v>
      </c>
      <c r="B61" s="244">
        <v>8000</v>
      </c>
    </row>
    <row r="62" spans="1:2" x14ac:dyDescent="0.25">
      <c r="A62" s="52" t="s">
        <v>1159</v>
      </c>
      <c r="B62" s="244">
        <v>0</v>
      </c>
    </row>
    <row r="63" spans="1:2" x14ac:dyDescent="0.25">
      <c r="A63" s="52" t="s">
        <v>817</v>
      </c>
      <c r="B63" s="244">
        <v>8000</v>
      </c>
    </row>
    <row r="64" spans="1:2" x14ac:dyDescent="0.25">
      <c r="A64" s="52" t="s">
        <v>1160</v>
      </c>
      <c r="B64" s="244">
        <v>27300</v>
      </c>
    </row>
    <row r="65" spans="1:2" x14ac:dyDescent="0.25">
      <c r="A65" s="52" t="s">
        <v>815</v>
      </c>
      <c r="B65" s="244">
        <v>10000</v>
      </c>
    </row>
    <row r="66" spans="1:2" x14ac:dyDescent="0.25">
      <c r="A66" s="52" t="s">
        <v>1062</v>
      </c>
      <c r="B66" s="244">
        <v>0</v>
      </c>
    </row>
    <row r="67" spans="1:2" x14ac:dyDescent="0.25">
      <c r="A67" s="28" t="s">
        <v>818</v>
      </c>
      <c r="B67" s="243">
        <f t="shared" ref="B67" si="0">SUM(B13:B66)</f>
        <v>6310100</v>
      </c>
    </row>
    <row r="68" spans="1:2" x14ac:dyDescent="0.25">
      <c r="A68" s="23"/>
      <c r="B68" s="244"/>
    </row>
    <row r="69" spans="1:2" x14ac:dyDescent="0.25">
      <c r="A69" s="28" t="s">
        <v>511</v>
      </c>
      <c r="B69" s="244">
        <v>0</v>
      </c>
    </row>
    <row r="70" spans="1:2" x14ac:dyDescent="0.25">
      <c r="A70" s="28" t="s">
        <v>819</v>
      </c>
      <c r="B70" s="244">
        <v>0</v>
      </c>
    </row>
    <row r="71" spans="1:2" x14ac:dyDescent="0.25">
      <c r="A71" s="53" t="s">
        <v>595</v>
      </c>
      <c r="B71" s="244">
        <v>300000</v>
      </c>
    </row>
    <row r="72" spans="1:2" x14ac:dyDescent="0.25">
      <c r="A72" s="52" t="s">
        <v>569</v>
      </c>
      <c r="B72" s="244">
        <v>1000000</v>
      </c>
    </row>
    <row r="73" spans="1:2" x14ac:dyDescent="0.25">
      <c r="A73" s="52" t="s">
        <v>375</v>
      </c>
      <c r="B73" s="244">
        <v>225600</v>
      </c>
    </row>
    <row r="74" spans="1:2" x14ac:dyDescent="0.25">
      <c r="A74" s="52" t="s">
        <v>1018</v>
      </c>
      <c r="B74" s="244">
        <v>1758900</v>
      </c>
    </row>
    <row r="75" spans="1:2" x14ac:dyDescent="0.25">
      <c r="A75" s="52" t="s">
        <v>1019</v>
      </c>
      <c r="B75" s="244">
        <v>175900</v>
      </c>
    </row>
    <row r="76" spans="1:2" x14ac:dyDescent="0.25">
      <c r="A76" s="52" t="s">
        <v>1098</v>
      </c>
      <c r="B76" s="286">
        <v>770600</v>
      </c>
    </row>
    <row r="77" spans="1:2" x14ac:dyDescent="0.25">
      <c r="A77" s="52" t="s">
        <v>1150</v>
      </c>
      <c r="B77" s="244">
        <v>600000</v>
      </c>
    </row>
    <row r="78" spans="1:2" x14ac:dyDescent="0.25">
      <c r="A78" s="52" t="s">
        <v>1118</v>
      </c>
      <c r="B78" s="244">
        <v>0</v>
      </c>
    </row>
    <row r="79" spans="1:2" x14ac:dyDescent="0.25">
      <c r="A79" s="53" t="s">
        <v>412</v>
      </c>
      <c r="B79" s="244">
        <v>26677000</v>
      </c>
    </row>
    <row r="80" spans="1:2" x14ac:dyDescent="0.25">
      <c r="A80" s="53" t="s">
        <v>848</v>
      </c>
      <c r="B80" s="244">
        <v>20000</v>
      </c>
    </row>
    <row r="81" spans="1:2" x14ac:dyDescent="0.25">
      <c r="A81" s="28" t="s">
        <v>856</v>
      </c>
      <c r="B81" s="287">
        <f t="shared" ref="B81" si="1">SUM(B71:B80)</f>
        <v>31528000</v>
      </c>
    </row>
    <row r="82" spans="1:2" x14ac:dyDescent="0.25">
      <c r="A82" s="28"/>
      <c r="B82" s="287"/>
    </row>
    <row r="83" spans="1:2" x14ac:dyDescent="0.25">
      <c r="A83" s="28" t="s">
        <v>152</v>
      </c>
      <c r="B83" s="244">
        <v>0</v>
      </c>
    </row>
    <row r="84" spans="1:2" x14ac:dyDescent="0.25">
      <c r="A84" s="53" t="s">
        <v>119</v>
      </c>
      <c r="B84" s="244">
        <v>26424000</v>
      </c>
    </row>
    <row r="85" spans="1:2" x14ac:dyDescent="0.25">
      <c r="A85" s="60" t="s">
        <v>473</v>
      </c>
      <c r="B85" s="244">
        <v>35599000</v>
      </c>
    </row>
    <row r="86" spans="1:2" x14ac:dyDescent="0.25">
      <c r="A86" s="53" t="s">
        <v>1020</v>
      </c>
      <c r="B86" s="244">
        <v>115000</v>
      </c>
    </row>
    <row r="87" spans="1:2" x14ac:dyDescent="0.25">
      <c r="A87" s="53" t="s">
        <v>1021</v>
      </c>
      <c r="B87" s="244">
        <v>0</v>
      </c>
    </row>
    <row r="88" spans="1:2" x14ac:dyDescent="0.25">
      <c r="A88" s="52" t="s">
        <v>118</v>
      </c>
      <c r="B88" s="244">
        <v>70000</v>
      </c>
    </row>
    <row r="89" spans="1:2" x14ac:dyDescent="0.25">
      <c r="A89" s="52" t="s">
        <v>121</v>
      </c>
      <c r="B89" s="244">
        <v>1000</v>
      </c>
    </row>
    <row r="90" spans="1:2" x14ac:dyDescent="0.25">
      <c r="A90" s="52" t="s">
        <v>1099</v>
      </c>
      <c r="B90" s="244">
        <v>260000</v>
      </c>
    </row>
    <row r="91" spans="1:2" x14ac:dyDescent="0.25">
      <c r="A91" s="52" t="s">
        <v>276</v>
      </c>
      <c r="B91" s="244">
        <v>730000</v>
      </c>
    </row>
    <row r="92" spans="1:2" x14ac:dyDescent="0.25">
      <c r="A92" s="60" t="s">
        <v>1161</v>
      </c>
      <c r="B92" s="244">
        <v>0</v>
      </c>
    </row>
    <row r="93" spans="1:2" x14ac:dyDescent="0.25">
      <c r="A93" s="60" t="s">
        <v>849</v>
      </c>
      <c r="B93" s="244">
        <v>40000</v>
      </c>
    </row>
    <row r="94" spans="1:2" x14ac:dyDescent="0.25">
      <c r="A94" s="98" t="s">
        <v>1162</v>
      </c>
      <c r="B94" s="242">
        <v>0</v>
      </c>
    </row>
    <row r="95" spans="1:2" x14ac:dyDescent="0.25">
      <c r="A95" s="98" t="s">
        <v>1022</v>
      </c>
      <c r="B95" s="242">
        <v>0</v>
      </c>
    </row>
    <row r="96" spans="1:2" x14ac:dyDescent="0.25">
      <c r="A96" s="98" t="s">
        <v>1142</v>
      </c>
      <c r="B96" s="242">
        <v>9248400</v>
      </c>
    </row>
    <row r="97" spans="1:2" x14ac:dyDescent="0.25">
      <c r="A97" s="98" t="s">
        <v>138</v>
      </c>
      <c r="B97" s="242">
        <v>0</v>
      </c>
    </row>
    <row r="98" spans="1:2" x14ac:dyDescent="0.25">
      <c r="A98" s="98" t="s">
        <v>867</v>
      </c>
      <c r="B98" s="242">
        <v>0</v>
      </c>
    </row>
    <row r="99" spans="1:2" x14ac:dyDescent="0.25">
      <c r="A99" s="98" t="s">
        <v>147</v>
      </c>
      <c r="B99" s="242">
        <v>1380000</v>
      </c>
    </row>
    <row r="100" spans="1:2" x14ac:dyDescent="0.25">
      <c r="A100" s="98" t="s">
        <v>123</v>
      </c>
      <c r="B100" s="242">
        <v>0</v>
      </c>
    </row>
    <row r="101" spans="1:2" x14ac:dyDescent="0.25">
      <c r="A101" s="99" t="s">
        <v>1023</v>
      </c>
      <c r="B101" s="242">
        <v>0</v>
      </c>
    </row>
    <row r="102" spans="1:2" x14ac:dyDescent="0.25">
      <c r="A102" s="99" t="s">
        <v>1024</v>
      </c>
      <c r="B102" s="242">
        <v>1195000</v>
      </c>
    </row>
    <row r="103" spans="1:2" x14ac:dyDescent="0.25">
      <c r="A103" s="99" t="s">
        <v>1025</v>
      </c>
      <c r="B103" s="242">
        <v>138000</v>
      </c>
    </row>
    <row r="104" spans="1:2" x14ac:dyDescent="0.25">
      <c r="A104" s="99" t="s">
        <v>868</v>
      </c>
      <c r="B104" s="242">
        <v>0</v>
      </c>
    </row>
    <row r="105" spans="1:2" x14ac:dyDescent="0.25">
      <c r="A105" s="99" t="s">
        <v>1163</v>
      </c>
      <c r="B105" s="242">
        <v>80000</v>
      </c>
    </row>
    <row r="106" spans="1:2" x14ac:dyDescent="0.25">
      <c r="A106" s="99" t="s">
        <v>869</v>
      </c>
      <c r="B106" s="242">
        <v>3000</v>
      </c>
    </row>
    <row r="107" spans="1:2" x14ac:dyDescent="0.25">
      <c r="A107" s="99" t="s">
        <v>1026</v>
      </c>
      <c r="B107" s="242">
        <v>0</v>
      </c>
    </row>
    <row r="108" spans="1:2" x14ac:dyDescent="0.25">
      <c r="A108" s="98" t="s">
        <v>1103</v>
      </c>
      <c r="B108" s="242">
        <v>0</v>
      </c>
    </row>
    <row r="109" spans="1:2" x14ac:dyDescent="0.25">
      <c r="A109" s="98" t="s">
        <v>615</v>
      </c>
      <c r="B109" s="242">
        <v>91500</v>
      </c>
    </row>
    <row r="110" spans="1:2" x14ac:dyDescent="0.25">
      <c r="A110" s="98" t="s">
        <v>618</v>
      </c>
      <c r="B110" s="242">
        <v>200000</v>
      </c>
    </row>
    <row r="111" spans="1:2" x14ac:dyDescent="0.25">
      <c r="A111" s="98" t="s">
        <v>153</v>
      </c>
      <c r="B111" s="242">
        <v>18800</v>
      </c>
    </row>
    <row r="112" spans="1:2" x14ac:dyDescent="0.25">
      <c r="A112" s="98" t="s">
        <v>1104</v>
      </c>
      <c r="B112" s="242">
        <v>0</v>
      </c>
    </row>
    <row r="113" spans="1:2" x14ac:dyDescent="0.25">
      <c r="A113" s="98" t="s">
        <v>1027</v>
      </c>
      <c r="B113" s="242">
        <v>130000</v>
      </c>
    </row>
    <row r="114" spans="1:2" x14ac:dyDescent="0.25">
      <c r="A114" s="98" t="s">
        <v>148</v>
      </c>
      <c r="B114" s="242">
        <v>11500</v>
      </c>
    </row>
    <row r="115" spans="1:2" x14ac:dyDescent="0.25">
      <c r="A115" s="98" t="s">
        <v>122</v>
      </c>
      <c r="B115" s="242">
        <v>150000</v>
      </c>
    </row>
    <row r="116" spans="1:2" x14ac:dyDescent="0.25">
      <c r="A116" s="98" t="s">
        <v>1063</v>
      </c>
      <c r="B116" s="242">
        <v>15000</v>
      </c>
    </row>
    <row r="117" spans="1:2" x14ac:dyDescent="0.25">
      <c r="A117" s="98" t="s">
        <v>1099</v>
      </c>
      <c r="B117" s="242">
        <v>405800</v>
      </c>
    </row>
    <row r="118" spans="1:2" x14ac:dyDescent="0.25">
      <c r="A118" s="98" t="s">
        <v>276</v>
      </c>
      <c r="B118" s="242">
        <v>400700</v>
      </c>
    </row>
    <row r="119" spans="1:2" x14ac:dyDescent="0.25">
      <c r="A119" s="98" t="s">
        <v>121</v>
      </c>
      <c r="B119" s="242">
        <v>41000</v>
      </c>
    </row>
    <row r="120" spans="1:2" x14ac:dyDescent="0.25">
      <c r="A120" s="98" t="s">
        <v>1028</v>
      </c>
      <c r="B120" s="242">
        <v>0</v>
      </c>
    </row>
    <row r="121" spans="1:2" x14ac:dyDescent="0.25">
      <c r="A121" s="52" t="s">
        <v>1029</v>
      </c>
      <c r="B121" s="244">
        <v>0</v>
      </c>
    </row>
    <row r="122" spans="1:2" x14ac:dyDescent="0.25">
      <c r="A122" s="52" t="s">
        <v>541</v>
      </c>
      <c r="B122" s="244">
        <v>1000</v>
      </c>
    </row>
    <row r="123" spans="1:2" x14ac:dyDescent="0.25">
      <c r="A123" s="52" t="s">
        <v>1189</v>
      </c>
      <c r="B123" s="244">
        <v>2128600</v>
      </c>
    </row>
    <row r="124" spans="1:2" x14ac:dyDescent="0.25">
      <c r="A124" s="52" t="s">
        <v>383</v>
      </c>
      <c r="B124" s="244">
        <v>0</v>
      </c>
    </row>
    <row r="125" spans="1:2" x14ac:dyDescent="0.25">
      <c r="A125" s="28" t="s">
        <v>60</v>
      </c>
      <c r="B125" s="243">
        <f t="shared" ref="B125" si="2">SUM(B83:B124)</f>
        <v>78877300</v>
      </c>
    </row>
    <row r="126" spans="1:2" x14ac:dyDescent="0.25">
      <c r="A126" s="28" t="s">
        <v>945</v>
      </c>
      <c r="B126" s="244">
        <v>0</v>
      </c>
    </row>
    <row r="127" spans="1:2" x14ac:dyDescent="0.25">
      <c r="A127" s="28"/>
      <c r="B127" s="244"/>
    </row>
    <row r="128" spans="1:2" x14ac:dyDescent="0.25">
      <c r="A128" s="52" t="s">
        <v>1030</v>
      </c>
      <c r="B128" s="244">
        <v>210000</v>
      </c>
    </row>
    <row r="129" spans="1:2" x14ac:dyDescent="0.25">
      <c r="A129" s="53" t="s">
        <v>850</v>
      </c>
      <c r="B129" s="244">
        <v>801100</v>
      </c>
    </row>
    <row r="130" spans="1:2" x14ac:dyDescent="0.25">
      <c r="A130" s="53" t="s">
        <v>1031</v>
      </c>
      <c r="B130" s="244">
        <v>62700</v>
      </c>
    </row>
    <row r="131" spans="1:2" x14ac:dyDescent="0.25">
      <c r="A131" s="53" t="s">
        <v>1064</v>
      </c>
      <c r="B131" s="244">
        <v>2695681</v>
      </c>
    </row>
    <row r="132" spans="1:2" x14ac:dyDescent="0.25">
      <c r="A132" s="53" t="s">
        <v>1032</v>
      </c>
      <c r="B132" s="244">
        <v>5000000</v>
      </c>
    </row>
    <row r="133" spans="1:2" x14ac:dyDescent="0.25">
      <c r="A133" s="52" t="s">
        <v>1065</v>
      </c>
      <c r="B133" s="244">
        <v>36300</v>
      </c>
    </row>
    <row r="134" spans="1:2" x14ac:dyDescent="0.25">
      <c r="A134" s="53" t="s">
        <v>1066</v>
      </c>
      <c r="B134" s="244">
        <v>877194</v>
      </c>
    </row>
    <row r="135" spans="1:2" x14ac:dyDescent="0.25">
      <c r="A135" s="53" t="s">
        <v>1033</v>
      </c>
      <c r="B135" s="244">
        <v>9898000</v>
      </c>
    </row>
    <row r="136" spans="1:2" x14ac:dyDescent="0.25">
      <c r="A136" s="53" t="s">
        <v>1034</v>
      </c>
      <c r="B136" s="244">
        <v>641300</v>
      </c>
    </row>
    <row r="137" spans="1:2" x14ac:dyDescent="0.25">
      <c r="A137" s="53" t="s">
        <v>1035</v>
      </c>
      <c r="B137" s="244">
        <v>2204500</v>
      </c>
    </row>
    <row r="138" spans="1:2" x14ac:dyDescent="0.25">
      <c r="A138" s="53" t="s">
        <v>870</v>
      </c>
      <c r="B138" s="244">
        <v>1000000</v>
      </c>
    </row>
    <row r="139" spans="1:2" x14ac:dyDescent="0.25">
      <c r="A139" s="53" t="s">
        <v>418</v>
      </c>
      <c r="B139" s="244">
        <v>0</v>
      </c>
    </row>
    <row r="140" spans="1:2" x14ac:dyDescent="0.25">
      <c r="A140" s="53" t="s">
        <v>1107</v>
      </c>
      <c r="B140" s="244">
        <v>347900</v>
      </c>
    </row>
    <row r="141" spans="1:2" x14ac:dyDescent="0.25">
      <c r="A141" s="53" t="s">
        <v>1109</v>
      </c>
      <c r="B141" s="244">
        <v>7499756</v>
      </c>
    </row>
    <row r="142" spans="1:2" x14ac:dyDescent="0.25">
      <c r="A142" s="53" t="s">
        <v>1166</v>
      </c>
      <c r="B142" s="244">
        <v>8000</v>
      </c>
    </row>
    <row r="143" spans="1:2" x14ac:dyDescent="0.25">
      <c r="A143" s="53" t="s">
        <v>182</v>
      </c>
      <c r="B143" s="244">
        <v>1381320</v>
      </c>
    </row>
    <row r="144" spans="1:2" x14ac:dyDescent="0.25">
      <c r="A144" s="53" t="s">
        <v>1036</v>
      </c>
      <c r="B144" s="244">
        <v>183000</v>
      </c>
    </row>
    <row r="145" spans="1:2" x14ac:dyDescent="0.25">
      <c r="A145" s="53" t="s">
        <v>843</v>
      </c>
      <c r="B145" s="244">
        <v>3108245</v>
      </c>
    </row>
    <row r="146" spans="1:2" x14ac:dyDescent="0.25">
      <c r="A146" s="53" t="s">
        <v>129</v>
      </c>
      <c r="B146" s="244">
        <v>347800</v>
      </c>
    </row>
    <row r="147" spans="1:2" x14ac:dyDescent="0.25">
      <c r="A147" s="53" t="s">
        <v>1037</v>
      </c>
      <c r="B147" s="244">
        <v>0</v>
      </c>
    </row>
    <row r="148" spans="1:2" x14ac:dyDescent="0.25">
      <c r="A148" s="53" t="s">
        <v>1168</v>
      </c>
      <c r="B148" s="244">
        <v>1427105</v>
      </c>
    </row>
    <row r="149" spans="1:2" x14ac:dyDescent="0.25">
      <c r="A149" s="53" t="s">
        <v>154</v>
      </c>
      <c r="B149" s="244">
        <v>3105499</v>
      </c>
    </row>
    <row r="150" spans="1:2" x14ac:dyDescent="0.25">
      <c r="A150" s="28" t="s">
        <v>901</v>
      </c>
      <c r="B150" s="243">
        <f t="shared" ref="B150" si="3">SUM(B128:B149)</f>
        <v>40835400</v>
      </c>
    </row>
    <row r="151" spans="1:2" x14ac:dyDescent="0.25">
      <c r="A151" s="28"/>
      <c r="B151" s="244"/>
    </row>
    <row r="152" spans="1:2" x14ac:dyDescent="0.25">
      <c r="A152" s="28" t="s">
        <v>993</v>
      </c>
      <c r="B152" s="244">
        <v>0</v>
      </c>
    </row>
    <row r="153" spans="1:2" x14ac:dyDescent="0.25">
      <c r="A153" s="52" t="s">
        <v>902</v>
      </c>
      <c r="B153" s="244">
        <v>700000</v>
      </c>
    </row>
    <row r="154" spans="1:2" x14ac:dyDescent="0.25">
      <c r="A154" s="52" t="s">
        <v>1059</v>
      </c>
      <c r="B154" s="244">
        <v>500</v>
      </c>
    </row>
    <row r="155" spans="1:2" x14ac:dyDescent="0.25">
      <c r="A155" s="53" t="s">
        <v>905</v>
      </c>
      <c r="B155" s="244">
        <v>185500</v>
      </c>
    </row>
    <row r="156" spans="1:2" x14ac:dyDescent="0.25">
      <c r="A156" s="53" t="s">
        <v>906</v>
      </c>
      <c r="B156" s="244">
        <v>0</v>
      </c>
    </row>
    <row r="157" spans="1:2" x14ac:dyDescent="0.25">
      <c r="A157" s="52" t="s">
        <v>907</v>
      </c>
      <c r="B157" s="244">
        <v>1500</v>
      </c>
    </row>
    <row r="158" spans="1:2" x14ac:dyDescent="0.25">
      <c r="A158" s="52" t="s">
        <v>908</v>
      </c>
      <c r="B158" s="244">
        <v>3400</v>
      </c>
    </row>
    <row r="159" spans="1:2" x14ac:dyDescent="0.25">
      <c r="A159" s="52" t="s">
        <v>1068</v>
      </c>
      <c r="B159" s="244">
        <v>230800</v>
      </c>
    </row>
    <row r="160" spans="1:2" x14ac:dyDescent="0.25">
      <c r="A160" s="52" t="s">
        <v>1069</v>
      </c>
      <c r="B160" s="244">
        <v>1500</v>
      </c>
    </row>
    <row r="161" spans="1:2" x14ac:dyDescent="0.25">
      <c r="A161" s="52" t="s">
        <v>414</v>
      </c>
      <c r="B161" s="244">
        <v>3675100</v>
      </c>
    </row>
    <row r="162" spans="1:2" x14ac:dyDescent="0.25">
      <c r="A162" s="52" t="s">
        <v>140</v>
      </c>
      <c r="B162" s="244">
        <v>263700</v>
      </c>
    </row>
    <row r="163" spans="1:2" x14ac:dyDescent="0.25">
      <c r="A163" s="52" t="s">
        <v>1071</v>
      </c>
      <c r="B163" s="244">
        <v>0</v>
      </c>
    </row>
    <row r="164" spans="1:2" x14ac:dyDescent="0.25">
      <c r="A164" s="53" t="s">
        <v>2978</v>
      </c>
      <c r="B164" s="244">
        <v>0</v>
      </c>
    </row>
    <row r="165" spans="1:2" x14ac:dyDescent="0.25">
      <c r="A165" s="53" t="s">
        <v>1043</v>
      </c>
      <c r="B165" s="244">
        <v>0</v>
      </c>
    </row>
    <row r="166" spans="1:2" x14ac:dyDescent="0.25">
      <c r="A166" s="53" t="s">
        <v>912</v>
      </c>
      <c r="B166" s="244">
        <v>300000</v>
      </c>
    </row>
    <row r="167" spans="1:2" x14ac:dyDescent="0.25">
      <c r="A167" s="53" t="s">
        <v>1093</v>
      </c>
      <c r="B167" s="244">
        <v>541300</v>
      </c>
    </row>
    <row r="168" spans="1:2" x14ac:dyDescent="0.25">
      <c r="A168" s="53" t="s">
        <v>1169</v>
      </c>
      <c r="B168" s="244">
        <v>4000</v>
      </c>
    </row>
    <row r="169" spans="1:2" x14ac:dyDescent="0.25">
      <c r="A169" s="53" t="s">
        <v>1152</v>
      </c>
      <c r="B169" s="244">
        <v>134700</v>
      </c>
    </row>
    <row r="170" spans="1:2" x14ac:dyDescent="0.25">
      <c r="A170" s="28" t="s">
        <v>915</v>
      </c>
      <c r="B170" s="243">
        <f t="shared" ref="B170" si="4">SUM(B153:B169)</f>
        <v>6042000</v>
      </c>
    </row>
    <row r="171" spans="1:2" x14ac:dyDescent="0.25">
      <c r="A171" s="28"/>
      <c r="B171" s="243"/>
    </row>
    <row r="172" spans="1:2" x14ac:dyDescent="0.25">
      <c r="A172" s="25" t="s">
        <v>691</v>
      </c>
      <c r="B172" s="244">
        <v>0</v>
      </c>
    </row>
    <row r="173" spans="1:2" x14ac:dyDescent="0.25">
      <c r="A173" s="52" t="s">
        <v>88</v>
      </c>
      <c r="B173" s="244">
        <v>80300</v>
      </c>
    </row>
    <row r="174" spans="1:2" x14ac:dyDescent="0.25">
      <c r="A174" s="52" t="s">
        <v>89</v>
      </c>
      <c r="B174" s="244">
        <v>30000</v>
      </c>
    </row>
    <row r="175" spans="1:2" x14ac:dyDescent="0.25">
      <c r="A175" s="52" t="s">
        <v>90</v>
      </c>
      <c r="B175" s="244">
        <v>6600</v>
      </c>
    </row>
    <row r="176" spans="1:2" x14ac:dyDescent="0.25">
      <c r="A176" s="52" t="s">
        <v>251</v>
      </c>
      <c r="B176" s="244">
        <v>1000</v>
      </c>
    </row>
    <row r="177" spans="1:2" x14ac:dyDescent="0.25">
      <c r="A177" s="52" t="s">
        <v>91</v>
      </c>
      <c r="B177" s="244">
        <v>185900</v>
      </c>
    </row>
    <row r="178" spans="1:2" x14ac:dyDescent="0.25">
      <c r="A178" s="52" t="s">
        <v>381</v>
      </c>
      <c r="B178" s="244">
        <v>4400</v>
      </c>
    </row>
    <row r="179" spans="1:2" x14ac:dyDescent="0.25">
      <c r="A179" s="28" t="s">
        <v>919</v>
      </c>
      <c r="B179" s="244">
        <v>0</v>
      </c>
    </row>
    <row r="180" spans="1:2" x14ac:dyDescent="0.25">
      <c r="A180" s="52" t="s">
        <v>252</v>
      </c>
      <c r="B180" s="244">
        <v>106100</v>
      </c>
    </row>
    <row r="181" spans="1:2" x14ac:dyDescent="0.25">
      <c r="A181" s="52" t="s">
        <v>419</v>
      </c>
      <c r="B181" s="244">
        <v>0</v>
      </c>
    </row>
    <row r="182" spans="1:2" x14ac:dyDescent="0.25">
      <c r="A182" s="52" t="s">
        <v>401</v>
      </c>
      <c r="B182" s="244">
        <v>0</v>
      </c>
    </row>
    <row r="183" spans="1:2" x14ac:dyDescent="0.25">
      <c r="A183" s="52" t="s">
        <v>379</v>
      </c>
      <c r="B183" s="244">
        <v>400</v>
      </c>
    </row>
    <row r="184" spans="1:2" x14ac:dyDescent="0.25">
      <c r="A184" s="52" t="s">
        <v>297</v>
      </c>
      <c r="B184" s="244">
        <v>3500</v>
      </c>
    </row>
    <row r="185" spans="1:2" x14ac:dyDescent="0.25">
      <c r="A185" s="52" t="s">
        <v>380</v>
      </c>
      <c r="B185" s="244">
        <v>10400</v>
      </c>
    </row>
    <row r="186" spans="1:2" x14ac:dyDescent="0.25">
      <c r="A186" s="53" t="s">
        <v>821</v>
      </c>
      <c r="B186" s="244">
        <v>0</v>
      </c>
    </row>
    <row r="187" spans="1:2" x14ac:dyDescent="0.25">
      <c r="A187" s="53" t="s">
        <v>740</v>
      </c>
      <c r="B187" s="244">
        <v>0</v>
      </c>
    </row>
    <row r="188" spans="1:2" x14ac:dyDescent="0.25">
      <c r="A188" s="53" t="s">
        <v>420</v>
      </c>
      <c r="B188" s="244">
        <v>0</v>
      </c>
    </row>
    <row r="189" spans="1:2" x14ac:dyDescent="0.25">
      <c r="A189" s="52" t="s">
        <v>164</v>
      </c>
      <c r="B189" s="244">
        <v>12200</v>
      </c>
    </row>
    <row r="190" spans="1:2" x14ac:dyDescent="0.25">
      <c r="A190" s="52" t="s">
        <v>130</v>
      </c>
      <c r="B190" s="244">
        <v>0</v>
      </c>
    </row>
    <row r="191" spans="1:2" x14ac:dyDescent="0.25">
      <c r="A191" s="52" t="s">
        <v>158</v>
      </c>
      <c r="B191" s="244">
        <v>5000</v>
      </c>
    </row>
    <row r="192" spans="1:2" x14ac:dyDescent="0.25">
      <c r="A192" s="52" t="s">
        <v>920</v>
      </c>
      <c r="B192" s="244">
        <v>0</v>
      </c>
    </row>
    <row r="193" spans="1:2" x14ac:dyDescent="0.25">
      <c r="A193" s="52" t="s">
        <v>722</v>
      </c>
      <c r="B193" s="244">
        <v>0</v>
      </c>
    </row>
    <row r="194" spans="1:2" x14ac:dyDescent="0.25">
      <c r="A194" s="52" t="s">
        <v>786</v>
      </c>
      <c r="B194" s="244">
        <v>13600</v>
      </c>
    </row>
    <row r="195" spans="1:2" x14ac:dyDescent="0.25">
      <c r="A195" s="52" t="s">
        <v>421</v>
      </c>
      <c r="B195" s="244">
        <v>705900</v>
      </c>
    </row>
    <row r="196" spans="1:2" x14ac:dyDescent="0.25">
      <c r="A196" s="52" t="s">
        <v>741</v>
      </c>
      <c r="B196" s="244">
        <v>6900</v>
      </c>
    </row>
    <row r="197" spans="1:2" x14ac:dyDescent="0.25">
      <c r="A197" s="52" t="s">
        <v>422</v>
      </c>
      <c r="B197" s="244">
        <v>0</v>
      </c>
    </row>
    <row r="198" spans="1:2" x14ac:dyDescent="0.25">
      <c r="A198" s="52" t="s">
        <v>921</v>
      </c>
      <c r="B198" s="244">
        <v>0</v>
      </c>
    </row>
    <row r="199" spans="1:2" x14ac:dyDescent="0.25">
      <c r="A199" s="52" t="s">
        <v>784</v>
      </c>
      <c r="B199" s="244">
        <v>2060000</v>
      </c>
    </row>
    <row r="200" spans="1:2" x14ac:dyDescent="0.25">
      <c r="A200" s="28" t="s">
        <v>922</v>
      </c>
      <c r="B200" s="244">
        <v>0</v>
      </c>
    </row>
    <row r="201" spans="1:2" x14ac:dyDescent="0.25">
      <c r="A201" s="52" t="s">
        <v>539</v>
      </c>
      <c r="B201" s="244">
        <v>105000</v>
      </c>
    </row>
    <row r="202" spans="1:2" x14ac:dyDescent="0.25">
      <c r="A202" s="52" t="s">
        <v>143</v>
      </c>
      <c r="B202" s="244">
        <v>0</v>
      </c>
    </row>
    <row r="203" spans="1:2" x14ac:dyDescent="0.25">
      <c r="A203" s="52" t="s">
        <v>382</v>
      </c>
      <c r="B203" s="244">
        <v>0</v>
      </c>
    </row>
    <row r="204" spans="1:2" x14ac:dyDescent="0.25">
      <c r="A204" s="52" t="s">
        <v>923</v>
      </c>
      <c r="B204" s="244">
        <v>0</v>
      </c>
    </row>
    <row r="205" spans="1:2" x14ac:dyDescent="0.25">
      <c r="A205" s="52" t="s">
        <v>472</v>
      </c>
      <c r="B205" s="244">
        <v>0</v>
      </c>
    </row>
    <row r="206" spans="1:2" x14ac:dyDescent="0.25">
      <c r="A206" s="52" t="s">
        <v>924</v>
      </c>
      <c r="B206" s="244">
        <v>0</v>
      </c>
    </row>
    <row r="207" spans="1:2" x14ac:dyDescent="0.25">
      <c r="A207" s="52" t="s">
        <v>927</v>
      </c>
      <c r="B207" s="244">
        <v>0</v>
      </c>
    </row>
    <row r="208" spans="1:2" x14ac:dyDescent="0.25">
      <c r="A208" s="52" t="s">
        <v>283</v>
      </c>
      <c r="B208" s="244">
        <v>4000</v>
      </c>
    </row>
    <row r="209" spans="1:2" x14ac:dyDescent="0.25">
      <c r="A209" s="52" t="s">
        <v>1038</v>
      </c>
      <c r="B209" s="244">
        <v>1200</v>
      </c>
    </row>
    <row r="210" spans="1:2" x14ac:dyDescent="0.25">
      <c r="A210" s="52" t="s">
        <v>697</v>
      </c>
      <c r="B210" s="244">
        <v>27000</v>
      </c>
    </row>
    <row r="211" spans="1:2" x14ac:dyDescent="0.25">
      <c r="A211" s="52" t="s">
        <v>510</v>
      </c>
      <c r="B211" s="244">
        <v>80000</v>
      </c>
    </row>
    <row r="212" spans="1:2" x14ac:dyDescent="0.25">
      <c r="A212" s="52" t="s">
        <v>151</v>
      </c>
      <c r="B212" s="244">
        <v>0</v>
      </c>
    </row>
    <row r="213" spans="1:2" x14ac:dyDescent="0.25">
      <c r="A213" s="52" t="s">
        <v>1172</v>
      </c>
      <c r="B213" s="244">
        <v>0</v>
      </c>
    </row>
    <row r="214" spans="1:2" x14ac:dyDescent="0.25">
      <c r="A214" s="52" t="s">
        <v>355</v>
      </c>
      <c r="B214" s="244">
        <v>277200</v>
      </c>
    </row>
    <row r="215" spans="1:2" x14ac:dyDescent="0.25">
      <c r="A215" s="52" t="s">
        <v>384</v>
      </c>
      <c r="B215" s="244">
        <v>539000</v>
      </c>
    </row>
    <row r="216" spans="1:2" x14ac:dyDescent="0.25">
      <c r="A216" s="52" t="s">
        <v>385</v>
      </c>
      <c r="B216" s="244">
        <v>87000</v>
      </c>
    </row>
    <row r="217" spans="1:2" x14ac:dyDescent="0.25">
      <c r="A217" s="52" t="s">
        <v>543</v>
      </c>
      <c r="B217" s="244">
        <v>15000</v>
      </c>
    </row>
    <row r="218" spans="1:2" x14ac:dyDescent="0.25">
      <c r="A218" s="52" t="s">
        <v>356</v>
      </c>
      <c r="B218" s="244">
        <v>1000</v>
      </c>
    </row>
    <row r="219" spans="1:2" x14ac:dyDescent="0.25">
      <c r="A219" s="28" t="s">
        <v>918</v>
      </c>
      <c r="B219" s="243">
        <f t="shared" ref="B219" si="5">SUM(B173:B218)</f>
        <v>4368600</v>
      </c>
    </row>
    <row r="220" spans="1:2" x14ac:dyDescent="0.25">
      <c r="A220" s="28"/>
      <c r="B220" s="243"/>
    </row>
    <row r="221" spans="1:2" x14ac:dyDescent="0.25">
      <c r="A221" s="28" t="s">
        <v>287</v>
      </c>
      <c r="B221" s="243">
        <f t="shared" ref="B221" si="6">SUM(B222:B238)</f>
        <v>10270900</v>
      </c>
    </row>
    <row r="222" spans="1:2" x14ac:dyDescent="0.25">
      <c r="A222" s="52" t="s">
        <v>1074</v>
      </c>
      <c r="B222" s="244">
        <v>0</v>
      </c>
    </row>
    <row r="223" spans="1:2" x14ac:dyDescent="0.25">
      <c r="A223" s="52" t="s">
        <v>1057</v>
      </c>
      <c r="B223" s="244">
        <v>2200000</v>
      </c>
    </row>
    <row r="224" spans="1:2" x14ac:dyDescent="0.25">
      <c r="A224" s="52" t="s">
        <v>1153</v>
      </c>
      <c r="B224" s="244">
        <v>13000</v>
      </c>
    </row>
    <row r="225" spans="1:2" x14ac:dyDescent="0.25">
      <c r="A225" s="52" t="s">
        <v>686</v>
      </c>
      <c r="B225" s="244">
        <v>287900</v>
      </c>
    </row>
    <row r="226" spans="1:2" x14ac:dyDescent="0.25">
      <c r="A226" s="52" t="s">
        <v>268</v>
      </c>
      <c r="B226" s="244">
        <v>0</v>
      </c>
    </row>
    <row r="227" spans="1:2" x14ac:dyDescent="0.25">
      <c r="A227" s="52" t="s">
        <v>725</v>
      </c>
      <c r="B227" s="244">
        <v>3000</v>
      </c>
    </row>
    <row r="228" spans="1:2" x14ac:dyDescent="0.25">
      <c r="A228" s="52" t="s">
        <v>1126</v>
      </c>
      <c r="B228" s="244">
        <v>6000</v>
      </c>
    </row>
    <row r="229" spans="1:2" x14ac:dyDescent="0.25">
      <c r="A229" s="52" t="s">
        <v>728</v>
      </c>
      <c r="B229" s="244">
        <v>30000</v>
      </c>
    </row>
    <row r="230" spans="1:2" x14ac:dyDescent="0.25">
      <c r="A230" s="53" t="s">
        <v>574</v>
      </c>
      <c r="B230" s="244">
        <v>4000</v>
      </c>
    </row>
    <row r="231" spans="1:2" x14ac:dyDescent="0.25">
      <c r="A231" s="52" t="s">
        <v>1079</v>
      </c>
      <c r="B231" s="244">
        <v>7000000</v>
      </c>
    </row>
    <row r="232" spans="1:2" x14ac:dyDescent="0.25">
      <c r="A232" s="53" t="s">
        <v>1081</v>
      </c>
      <c r="B232" s="244">
        <v>100000</v>
      </c>
    </row>
    <row r="233" spans="1:2" x14ac:dyDescent="0.25">
      <c r="A233" s="53" t="s">
        <v>738</v>
      </c>
      <c r="B233" s="244">
        <v>0</v>
      </c>
    </row>
    <row r="234" spans="1:2" x14ac:dyDescent="0.25">
      <c r="A234" s="53" t="s">
        <v>774</v>
      </c>
      <c r="B234" s="244">
        <v>0</v>
      </c>
    </row>
    <row r="235" spans="1:2" x14ac:dyDescent="0.25">
      <c r="A235" s="53" t="s">
        <v>1082</v>
      </c>
      <c r="B235" s="244">
        <v>624000</v>
      </c>
    </row>
    <row r="236" spans="1:2" x14ac:dyDescent="0.25">
      <c r="A236" s="53" t="s">
        <v>1155</v>
      </c>
      <c r="B236" s="244">
        <v>3000</v>
      </c>
    </row>
    <row r="237" spans="1:2" x14ac:dyDescent="0.25">
      <c r="A237" s="52" t="s">
        <v>776</v>
      </c>
      <c r="B237" s="244">
        <v>0</v>
      </c>
    </row>
    <row r="238" spans="1:2" x14ac:dyDescent="0.25">
      <c r="A238" s="53" t="s">
        <v>1156</v>
      </c>
      <c r="B238" s="244">
        <v>0</v>
      </c>
    </row>
    <row r="239" spans="1:2" x14ac:dyDescent="0.25">
      <c r="A239" s="28" t="s">
        <v>542</v>
      </c>
      <c r="B239" s="243">
        <f>B67+B81+B125+B150+B170+B219+B221</f>
        <v>178232300</v>
      </c>
    </row>
    <row r="240" spans="1:2" x14ac:dyDescent="0.25">
      <c r="A240" s="23"/>
      <c r="B240" s="244"/>
    </row>
    <row r="241" spans="1:10" ht="45" x14ac:dyDescent="0.25">
      <c r="A241" s="100" t="s">
        <v>1193</v>
      </c>
      <c r="B241" s="288">
        <v>0</v>
      </c>
    </row>
    <row r="242" spans="1:10" x14ac:dyDescent="0.25">
      <c r="A242" s="98" t="s">
        <v>1194</v>
      </c>
      <c r="B242" s="244">
        <v>0</v>
      </c>
    </row>
    <row r="243" spans="1:10" x14ac:dyDescent="0.25">
      <c r="A243" s="98" t="s">
        <v>239</v>
      </c>
      <c r="B243" s="244">
        <v>0</v>
      </c>
    </row>
    <row r="244" spans="1:10" x14ac:dyDescent="0.25">
      <c r="A244" s="98" t="s">
        <v>240</v>
      </c>
      <c r="B244" s="244">
        <v>0</v>
      </c>
    </row>
    <row r="245" spans="1:10" x14ac:dyDescent="0.25">
      <c r="A245" s="28" t="s">
        <v>1520</v>
      </c>
      <c r="B245" s="243">
        <v>47662910</v>
      </c>
    </row>
    <row r="246" spans="1:10" ht="15.75" thickBot="1" x14ac:dyDescent="0.3">
      <c r="A246" s="18" t="s">
        <v>2976</v>
      </c>
      <c r="B246" s="246">
        <f>B239+B245</f>
        <v>225895210</v>
      </c>
    </row>
    <row r="247" spans="1:10" ht="15.75" thickTop="1" x14ac:dyDescent="0.25">
      <c r="A247" s="367" t="s">
        <v>2974</v>
      </c>
      <c r="B247" s="367"/>
    </row>
    <row r="248" spans="1:10" x14ac:dyDescent="0.25">
      <c r="A248" s="363"/>
      <c r="B248" s="363"/>
    </row>
    <row r="251" spans="1:10" x14ac:dyDescent="0.25">
      <c r="B251" s="344"/>
      <c r="C251" s="344"/>
      <c r="D251" s="344"/>
      <c r="E251" s="344"/>
      <c r="F251" s="344"/>
      <c r="G251" s="344"/>
      <c r="H251" s="344"/>
      <c r="I251" s="344"/>
      <c r="J251" s="344"/>
    </row>
    <row r="252" spans="1:10" x14ac:dyDescent="0.25">
      <c r="B252" s="344"/>
      <c r="C252" s="344"/>
      <c r="D252" s="344"/>
      <c r="E252" s="344"/>
      <c r="F252" s="344"/>
      <c r="G252" s="344"/>
      <c r="H252" s="344"/>
      <c r="I252" s="344"/>
      <c r="J252" s="344"/>
    </row>
  </sheetData>
  <mergeCells count="8">
    <mergeCell ref="A9:A10"/>
    <mergeCell ref="A247:B248"/>
    <mergeCell ref="A2:B2"/>
    <mergeCell ref="A3:B3"/>
    <mergeCell ref="A4:B4"/>
    <mergeCell ref="A5:B5"/>
    <mergeCell ref="A6:B6"/>
    <mergeCell ref="A7:B7"/>
  </mergeCells>
  <pageMargins left="0.7" right="0.7" top="0.75" bottom="0.75" header="0.3" footer="0.3"/>
  <pageSetup orientation="portrait" r:id="rId1"/>
  <ignoredErrors>
    <ignoredError sqref="B219 B170 B81"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2:J308"/>
  <sheetViews>
    <sheetView showGridLines="0" topLeftCell="A293" zoomScale="75" zoomScaleNormal="75" workbookViewId="0">
      <selection activeCell="B316" sqref="B316"/>
    </sheetView>
  </sheetViews>
  <sheetFormatPr baseColWidth="10" defaultColWidth="11.42578125" defaultRowHeight="15" x14ac:dyDescent="0.25"/>
  <cols>
    <col min="1" max="1" width="95" style="13" bestFit="1" customWidth="1"/>
    <col min="2" max="2" width="21.85546875" style="90" bestFit="1" customWidth="1"/>
    <col min="3" max="3" width="11.42578125" style="90"/>
    <col min="4" max="4" width="14.28515625" style="90" bestFit="1" customWidth="1"/>
    <col min="5" max="16384" width="11.42578125" style="90"/>
  </cols>
  <sheetData>
    <row r="2" spans="1:2" ht="21" customHeight="1" x14ac:dyDescent="0.25">
      <c r="A2" s="352" t="s">
        <v>948</v>
      </c>
      <c r="B2" s="353"/>
    </row>
    <row r="3" spans="1:2" ht="18.75" customHeight="1" x14ac:dyDescent="0.25">
      <c r="A3" s="354" t="s">
        <v>1264</v>
      </c>
      <c r="B3" s="355"/>
    </row>
    <row r="4" spans="1:2" ht="15" customHeight="1" x14ac:dyDescent="0.25">
      <c r="A4" s="356" t="s">
        <v>8</v>
      </c>
      <c r="B4" s="357"/>
    </row>
    <row r="5" spans="1:2" ht="15" customHeight="1" x14ac:dyDescent="0.25">
      <c r="A5" s="358" t="s">
        <v>9</v>
      </c>
      <c r="B5" s="359"/>
    </row>
    <row r="6" spans="1:2" ht="15" customHeight="1" x14ac:dyDescent="0.25">
      <c r="A6" s="358" t="s">
        <v>50</v>
      </c>
      <c r="B6" s="359"/>
    </row>
    <row r="7" spans="1:2" ht="15" customHeight="1" x14ac:dyDescent="0.25">
      <c r="A7" s="360" t="s">
        <v>10</v>
      </c>
      <c r="B7" s="360"/>
    </row>
    <row r="8" spans="1:2" x14ac:dyDescent="0.25">
      <c r="A8" s="348" t="s">
        <v>48</v>
      </c>
      <c r="B8" s="8" t="s">
        <v>1596</v>
      </c>
    </row>
    <row r="9" spans="1:2" x14ac:dyDescent="0.25">
      <c r="A9" s="349"/>
      <c r="B9" s="86">
        <v>1968</v>
      </c>
    </row>
    <row r="10" spans="1:2" x14ac:dyDescent="0.25">
      <c r="A10" s="12" t="s">
        <v>1263</v>
      </c>
      <c r="B10" s="245"/>
    </row>
    <row r="11" spans="1:2" s="94" customFormat="1" x14ac:dyDescent="0.25">
      <c r="A11" s="12" t="s">
        <v>155</v>
      </c>
      <c r="B11" s="240">
        <v>162046000</v>
      </c>
    </row>
    <row r="12" spans="1:2" x14ac:dyDescent="0.25">
      <c r="A12" s="66" t="s">
        <v>156</v>
      </c>
      <c r="B12" s="251">
        <v>46464900</v>
      </c>
    </row>
    <row r="13" spans="1:2" x14ac:dyDescent="0.25">
      <c r="A13" s="41" t="s">
        <v>777</v>
      </c>
      <c r="B13" s="242">
        <v>29543000</v>
      </c>
    </row>
    <row r="14" spans="1:2" x14ac:dyDescent="0.25">
      <c r="A14" s="99" t="s">
        <v>412</v>
      </c>
      <c r="B14" s="242">
        <f t="shared" ref="B14:B27" si="0">0+0</f>
        <v>0</v>
      </c>
    </row>
    <row r="15" spans="1:2" x14ac:dyDescent="0.25">
      <c r="A15" s="99" t="s">
        <v>423</v>
      </c>
      <c r="B15" s="242">
        <f t="shared" si="0"/>
        <v>0</v>
      </c>
    </row>
    <row r="16" spans="1:2" x14ac:dyDescent="0.25">
      <c r="A16" s="99" t="s">
        <v>424</v>
      </c>
      <c r="B16" s="242">
        <f t="shared" si="0"/>
        <v>0</v>
      </c>
    </row>
    <row r="17" spans="1:2" x14ac:dyDescent="0.25">
      <c r="A17" s="99" t="s">
        <v>425</v>
      </c>
      <c r="B17" s="242">
        <f t="shared" si="0"/>
        <v>0</v>
      </c>
    </row>
    <row r="18" spans="1:2" x14ac:dyDescent="0.25">
      <c r="A18" s="99" t="s">
        <v>157</v>
      </c>
      <c r="B18" s="242">
        <f t="shared" si="0"/>
        <v>0</v>
      </c>
    </row>
    <row r="19" spans="1:2" x14ac:dyDescent="0.25">
      <c r="A19" s="99" t="s">
        <v>679</v>
      </c>
      <c r="B19" s="242">
        <f t="shared" si="0"/>
        <v>0</v>
      </c>
    </row>
    <row r="20" spans="1:2" x14ac:dyDescent="0.25">
      <c r="A20" s="99" t="s">
        <v>357</v>
      </c>
      <c r="B20" s="242">
        <f t="shared" si="0"/>
        <v>0</v>
      </c>
    </row>
    <row r="21" spans="1:2" x14ac:dyDescent="0.25">
      <c r="A21" s="99" t="s">
        <v>596</v>
      </c>
      <c r="B21" s="242">
        <f t="shared" si="0"/>
        <v>0</v>
      </c>
    </row>
    <row r="22" spans="1:2" x14ac:dyDescent="0.25">
      <c r="A22" s="99" t="s">
        <v>808</v>
      </c>
      <c r="B22" s="242">
        <f t="shared" si="0"/>
        <v>0</v>
      </c>
    </row>
    <row r="23" spans="1:2" x14ac:dyDescent="0.25">
      <c r="A23" s="99" t="s">
        <v>597</v>
      </c>
      <c r="B23" s="242">
        <f t="shared" si="0"/>
        <v>0</v>
      </c>
    </row>
    <row r="24" spans="1:2" x14ac:dyDescent="0.25">
      <c r="A24" s="99" t="s">
        <v>598</v>
      </c>
      <c r="B24" s="242">
        <f t="shared" si="0"/>
        <v>0</v>
      </c>
    </row>
    <row r="25" spans="1:2" x14ac:dyDescent="0.25">
      <c r="A25" s="99" t="s">
        <v>680</v>
      </c>
      <c r="B25" s="242">
        <f t="shared" si="0"/>
        <v>0</v>
      </c>
    </row>
    <row r="26" spans="1:2" x14ac:dyDescent="0.25">
      <c r="A26" s="99" t="s">
        <v>599</v>
      </c>
      <c r="B26" s="242">
        <f t="shared" si="0"/>
        <v>0</v>
      </c>
    </row>
    <row r="27" spans="1:2" x14ac:dyDescent="0.25">
      <c r="A27" s="99" t="s">
        <v>1262</v>
      </c>
      <c r="B27" s="242">
        <f t="shared" si="0"/>
        <v>0</v>
      </c>
    </row>
    <row r="28" spans="1:2" x14ac:dyDescent="0.25">
      <c r="A28" s="16"/>
      <c r="B28" s="242"/>
    </row>
    <row r="29" spans="1:2" s="94" customFormat="1" x14ac:dyDescent="0.25">
      <c r="A29" s="12" t="s">
        <v>778</v>
      </c>
      <c r="B29" s="240">
        <v>9829500</v>
      </c>
    </row>
    <row r="30" spans="1:2" x14ac:dyDescent="0.25">
      <c r="A30" s="99" t="s">
        <v>689</v>
      </c>
      <c r="B30" s="242">
        <f t="shared" ref="B30:B39" si="1">0+0</f>
        <v>0</v>
      </c>
    </row>
    <row r="31" spans="1:2" x14ac:dyDescent="0.25">
      <c r="A31" s="99" t="s">
        <v>158</v>
      </c>
      <c r="B31" s="242">
        <f t="shared" si="1"/>
        <v>0</v>
      </c>
    </row>
    <row r="32" spans="1:2" x14ac:dyDescent="0.25">
      <c r="A32" s="99" t="s">
        <v>288</v>
      </c>
      <c r="B32" s="242">
        <f t="shared" si="1"/>
        <v>0</v>
      </c>
    </row>
    <row r="33" spans="1:2" x14ac:dyDescent="0.25">
      <c r="A33" s="99" t="s">
        <v>871</v>
      </c>
      <c r="B33" s="242">
        <f t="shared" si="1"/>
        <v>0</v>
      </c>
    </row>
    <row r="34" spans="1:2" x14ac:dyDescent="0.25">
      <c r="A34" s="99" t="s">
        <v>159</v>
      </c>
      <c r="B34" s="242">
        <f t="shared" si="1"/>
        <v>0</v>
      </c>
    </row>
    <row r="35" spans="1:2" x14ac:dyDescent="0.25">
      <c r="A35" s="99" t="s">
        <v>826</v>
      </c>
      <c r="B35" s="242">
        <f t="shared" si="1"/>
        <v>0</v>
      </c>
    </row>
    <row r="36" spans="1:2" x14ac:dyDescent="0.25">
      <c r="A36" s="99" t="s">
        <v>289</v>
      </c>
      <c r="B36" s="242">
        <f t="shared" si="1"/>
        <v>0</v>
      </c>
    </row>
    <row r="37" spans="1:2" x14ac:dyDescent="0.25">
      <c r="A37" s="99" t="s">
        <v>252</v>
      </c>
      <c r="B37" s="242">
        <f t="shared" si="1"/>
        <v>0</v>
      </c>
    </row>
    <row r="38" spans="1:2" x14ac:dyDescent="0.25">
      <c r="A38" s="99" t="s">
        <v>1261</v>
      </c>
      <c r="B38" s="242">
        <f t="shared" si="1"/>
        <v>0</v>
      </c>
    </row>
    <row r="39" spans="1:2" x14ac:dyDescent="0.25">
      <c r="A39" s="99" t="s">
        <v>535</v>
      </c>
      <c r="B39" s="242">
        <f t="shared" si="1"/>
        <v>0</v>
      </c>
    </row>
    <row r="40" spans="1:2" x14ac:dyDescent="0.25">
      <c r="A40" s="16"/>
      <c r="B40" s="242"/>
    </row>
    <row r="41" spans="1:2" s="94" customFormat="1" x14ac:dyDescent="0.25">
      <c r="A41" s="12" t="s">
        <v>1624</v>
      </c>
      <c r="B41" s="240">
        <v>577600</v>
      </c>
    </row>
    <row r="42" spans="1:2" x14ac:dyDescent="0.25">
      <c r="A42" s="99" t="s">
        <v>742</v>
      </c>
      <c r="B42" s="242">
        <f>0+0</f>
        <v>0</v>
      </c>
    </row>
    <row r="43" spans="1:2" x14ac:dyDescent="0.25">
      <c r="A43" s="99" t="s">
        <v>1260</v>
      </c>
      <c r="B43" s="242">
        <f>0+0</f>
        <v>0</v>
      </c>
    </row>
    <row r="44" spans="1:2" x14ac:dyDescent="0.25">
      <c r="A44" s="99" t="s">
        <v>290</v>
      </c>
      <c r="B44" s="242">
        <f>0+0</f>
        <v>0</v>
      </c>
    </row>
    <row r="45" spans="1:2" x14ac:dyDescent="0.25">
      <c r="A45" s="99" t="s">
        <v>1259</v>
      </c>
      <c r="B45" s="242">
        <f>0+0</f>
        <v>0</v>
      </c>
    </row>
    <row r="46" spans="1:2" x14ac:dyDescent="0.25">
      <c r="A46" s="99" t="s">
        <v>1258</v>
      </c>
      <c r="B46" s="242">
        <f>0+0</f>
        <v>0</v>
      </c>
    </row>
    <row r="47" spans="1:2" x14ac:dyDescent="0.25">
      <c r="B47" s="242"/>
    </row>
    <row r="48" spans="1:2" s="94" customFormat="1" x14ac:dyDescent="0.25">
      <c r="A48" s="12" t="s">
        <v>1625</v>
      </c>
      <c r="B48" s="240">
        <v>4476900</v>
      </c>
    </row>
    <row r="49" spans="1:2" x14ac:dyDescent="0.25">
      <c r="A49" s="99" t="s">
        <v>476</v>
      </c>
      <c r="B49" s="242">
        <f t="shared" ref="B49:B62" si="2">0+0</f>
        <v>0</v>
      </c>
    </row>
    <row r="50" spans="1:2" x14ac:dyDescent="0.25">
      <c r="A50" s="99" t="s">
        <v>477</v>
      </c>
      <c r="B50" s="242">
        <f t="shared" si="2"/>
        <v>0</v>
      </c>
    </row>
    <row r="51" spans="1:2" x14ac:dyDescent="0.25">
      <c r="A51" s="99" t="s">
        <v>1257</v>
      </c>
      <c r="B51" s="242">
        <f t="shared" si="2"/>
        <v>0</v>
      </c>
    </row>
    <row r="52" spans="1:2" x14ac:dyDescent="0.25">
      <c r="A52" s="99" t="s">
        <v>1256</v>
      </c>
      <c r="B52" s="242">
        <f t="shared" si="2"/>
        <v>0</v>
      </c>
    </row>
    <row r="53" spans="1:2" x14ac:dyDescent="0.25">
      <c r="A53" s="99" t="s">
        <v>1255</v>
      </c>
      <c r="B53" s="242">
        <f t="shared" si="2"/>
        <v>0</v>
      </c>
    </row>
    <row r="54" spans="1:2" x14ac:dyDescent="0.25">
      <c r="A54" s="99" t="s">
        <v>1254</v>
      </c>
      <c r="B54" s="242">
        <f t="shared" si="2"/>
        <v>0</v>
      </c>
    </row>
    <row r="55" spans="1:2" x14ac:dyDescent="0.25">
      <c r="A55" s="99" t="s">
        <v>160</v>
      </c>
      <c r="B55" s="242">
        <f t="shared" si="2"/>
        <v>0</v>
      </c>
    </row>
    <row r="56" spans="1:2" x14ac:dyDescent="0.25">
      <c r="A56" s="99" t="s">
        <v>1253</v>
      </c>
      <c r="B56" s="242">
        <f t="shared" si="2"/>
        <v>0</v>
      </c>
    </row>
    <row r="57" spans="1:2" x14ac:dyDescent="0.25">
      <c r="A57" s="99" t="s">
        <v>161</v>
      </c>
      <c r="B57" s="242">
        <f t="shared" si="2"/>
        <v>0</v>
      </c>
    </row>
    <row r="58" spans="1:2" x14ac:dyDescent="0.25">
      <c r="A58" s="99" t="s">
        <v>426</v>
      </c>
      <c r="B58" s="242">
        <f t="shared" si="2"/>
        <v>0</v>
      </c>
    </row>
    <row r="59" spans="1:2" x14ac:dyDescent="0.25">
      <c r="A59" s="99" t="s">
        <v>575</v>
      </c>
      <c r="B59" s="242">
        <f t="shared" si="2"/>
        <v>0</v>
      </c>
    </row>
    <row r="60" spans="1:2" x14ac:dyDescent="0.25">
      <c r="A60" s="99" t="s">
        <v>872</v>
      </c>
      <c r="B60" s="242">
        <f t="shared" si="2"/>
        <v>0</v>
      </c>
    </row>
    <row r="61" spans="1:2" x14ac:dyDescent="0.25">
      <c r="A61" s="99" t="s">
        <v>478</v>
      </c>
      <c r="B61" s="242">
        <f t="shared" si="2"/>
        <v>0</v>
      </c>
    </row>
    <row r="62" spans="1:2" x14ac:dyDescent="0.25">
      <c r="A62" s="99" t="s">
        <v>1252</v>
      </c>
      <c r="B62" s="242">
        <f t="shared" si="2"/>
        <v>0</v>
      </c>
    </row>
    <row r="63" spans="1:2" x14ac:dyDescent="0.25">
      <c r="A63" s="16"/>
      <c r="B63" s="242"/>
    </row>
    <row r="64" spans="1:2" s="94" customFormat="1" x14ac:dyDescent="0.25">
      <c r="A64" s="12" t="s">
        <v>657</v>
      </c>
      <c r="B64" s="240">
        <v>362900</v>
      </c>
    </row>
    <row r="65" spans="1:2" x14ac:dyDescent="0.25">
      <c r="A65" s="99" t="s">
        <v>809</v>
      </c>
      <c r="B65" s="242">
        <f t="shared" ref="B65:B79" si="3">0+0</f>
        <v>0</v>
      </c>
    </row>
    <row r="66" spans="1:2" x14ac:dyDescent="0.25">
      <c r="A66" s="99" t="s">
        <v>291</v>
      </c>
      <c r="B66" s="242">
        <f t="shared" si="3"/>
        <v>0</v>
      </c>
    </row>
    <row r="67" spans="1:2" x14ac:dyDescent="0.25">
      <c r="A67" s="67" t="s">
        <v>576</v>
      </c>
      <c r="B67" s="242">
        <f t="shared" si="3"/>
        <v>0</v>
      </c>
    </row>
    <row r="68" spans="1:2" x14ac:dyDescent="0.25">
      <c r="A68" s="99" t="s">
        <v>658</v>
      </c>
      <c r="B68" s="242">
        <f t="shared" si="3"/>
        <v>0</v>
      </c>
    </row>
    <row r="69" spans="1:2" x14ac:dyDescent="0.25">
      <c r="A69" s="99" t="s">
        <v>659</v>
      </c>
      <c r="B69" s="242">
        <f t="shared" si="3"/>
        <v>0</v>
      </c>
    </row>
    <row r="70" spans="1:2" x14ac:dyDescent="0.25">
      <c r="A70" s="99" t="s">
        <v>665</v>
      </c>
      <c r="B70" s="242">
        <f t="shared" si="3"/>
        <v>0</v>
      </c>
    </row>
    <row r="71" spans="1:2" x14ac:dyDescent="0.25">
      <c r="A71" s="99" t="s">
        <v>162</v>
      </c>
      <c r="B71" s="242">
        <f t="shared" si="3"/>
        <v>0</v>
      </c>
    </row>
    <row r="72" spans="1:2" x14ac:dyDescent="0.25">
      <c r="A72" s="99" t="s">
        <v>666</v>
      </c>
      <c r="B72" s="242">
        <f t="shared" si="3"/>
        <v>0</v>
      </c>
    </row>
    <row r="73" spans="1:2" x14ac:dyDescent="0.25">
      <c r="A73" s="99" t="s">
        <v>292</v>
      </c>
      <c r="B73" s="242">
        <f t="shared" si="3"/>
        <v>0</v>
      </c>
    </row>
    <row r="74" spans="1:2" x14ac:dyDescent="0.25">
      <c r="A74" s="99" t="s">
        <v>293</v>
      </c>
      <c r="B74" s="242">
        <f t="shared" si="3"/>
        <v>0</v>
      </c>
    </row>
    <row r="75" spans="1:2" x14ac:dyDescent="0.25">
      <c r="A75" s="99" t="s">
        <v>294</v>
      </c>
      <c r="B75" s="242">
        <f t="shared" si="3"/>
        <v>0</v>
      </c>
    </row>
    <row r="76" spans="1:2" x14ac:dyDescent="0.25">
      <c r="A76" s="99" t="s">
        <v>1251</v>
      </c>
      <c r="B76" s="242">
        <f t="shared" si="3"/>
        <v>0</v>
      </c>
    </row>
    <row r="77" spans="1:2" x14ac:dyDescent="0.25">
      <c r="A77" s="99" t="s">
        <v>163</v>
      </c>
      <c r="B77" s="242">
        <f t="shared" si="3"/>
        <v>0</v>
      </c>
    </row>
    <row r="78" spans="1:2" x14ac:dyDescent="0.25">
      <c r="A78" s="99" t="s">
        <v>813</v>
      </c>
      <c r="B78" s="242">
        <f t="shared" si="3"/>
        <v>0</v>
      </c>
    </row>
    <row r="79" spans="1:2" x14ac:dyDescent="0.25">
      <c r="A79" s="99" t="s">
        <v>295</v>
      </c>
      <c r="B79" s="242">
        <f t="shared" si="3"/>
        <v>0</v>
      </c>
    </row>
    <row r="80" spans="1:2" x14ac:dyDescent="0.25">
      <c r="A80" s="16"/>
      <c r="B80" s="242"/>
    </row>
    <row r="81" spans="1:2" s="94" customFormat="1" x14ac:dyDescent="0.25">
      <c r="A81" s="12" t="s">
        <v>15</v>
      </c>
      <c r="B81" s="240">
        <v>1175000</v>
      </c>
    </row>
    <row r="82" spans="1:2" x14ac:dyDescent="0.25">
      <c r="A82" s="99" t="s">
        <v>296</v>
      </c>
      <c r="B82" s="242">
        <f t="shared" ref="B82:B87" si="4">0+0</f>
        <v>0</v>
      </c>
    </row>
    <row r="83" spans="1:2" x14ac:dyDescent="0.25">
      <c r="A83" s="99" t="s">
        <v>297</v>
      </c>
      <c r="B83" s="242">
        <f t="shared" si="4"/>
        <v>0</v>
      </c>
    </row>
    <row r="84" spans="1:2" x14ac:dyDescent="0.25">
      <c r="A84" s="99" t="s">
        <v>16</v>
      </c>
      <c r="B84" s="242">
        <f t="shared" si="4"/>
        <v>0</v>
      </c>
    </row>
    <row r="85" spans="1:2" x14ac:dyDescent="0.25">
      <c r="A85" s="99" t="s">
        <v>164</v>
      </c>
      <c r="B85" s="242">
        <f t="shared" si="4"/>
        <v>0</v>
      </c>
    </row>
    <row r="86" spans="1:2" x14ac:dyDescent="0.25">
      <c r="A86" s="99" t="s">
        <v>298</v>
      </c>
      <c r="B86" s="242">
        <f t="shared" si="4"/>
        <v>0</v>
      </c>
    </row>
    <row r="87" spans="1:2" x14ac:dyDescent="0.25">
      <c r="A87" s="99" t="s">
        <v>299</v>
      </c>
      <c r="B87" s="242">
        <f t="shared" si="4"/>
        <v>0</v>
      </c>
    </row>
    <row r="88" spans="1:2" x14ac:dyDescent="0.25">
      <c r="A88" s="16"/>
      <c r="B88" s="242"/>
    </row>
    <row r="89" spans="1:2" x14ac:dyDescent="0.25">
      <c r="A89" s="16"/>
      <c r="B89" s="242"/>
    </row>
    <row r="90" spans="1:2" x14ac:dyDescent="0.25">
      <c r="A90" s="21" t="s">
        <v>165</v>
      </c>
      <c r="B90" s="242">
        <v>115581100</v>
      </c>
    </row>
    <row r="91" spans="1:2" s="94" customFormat="1" x14ac:dyDescent="0.25">
      <c r="A91" s="12" t="s">
        <v>17</v>
      </c>
      <c r="B91" s="240">
        <v>75100100</v>
      </c>
    </row>
    <row r="92" spans="1:2" x14ac:dyDescent="0.25">
      <c r="A92" s="99" t="s">
        <v>18</v>
      </c>
      <c r="B92" s="242">
        <f t="shared" ref="B92:B107" si="5">0+0</f>
        <v>0</v>
      </c>
    </row>
    <row r="93" spans="1:2" x14ac:dyDescent="0.25">
      <c r="A93" s="99" t="s">
        <v>166</v>
      </c>
      <c r="B93" s="242">
        <f t="shared" si="5"/>
        <v>0</v>
      </c>
    </row>
    <row r="94" spans="1:2" x14ac:dyDescent="0.25">
      <c r="A94" s="99" t="s">
        <v>167</v>
      </c>
      <c r="B94" s="242">
        <f t="shared" si="5"/>
        <v>0</v>
      </c>
    </row>
    <row r="95" spans="1:2" x14ac:dyDescent="0.25">
      <c r="A95" s="99" t="s">
        <v>168</v>
      </c>
      <c r="B95" s="242">
        <f t="shared" si="5"/>
        <v>0</v>
      </c>
    </row>
    <row r="96" spans="1:2" x14ac:dyDescent="0.25">
      <c r="A96" s="99" t="s">
        <v>169</v>
      </c>
      <c r="B96" s="242">
        <f t="shared" si="5"/>
        <v>0</v>
      </c>
    </row>
    <row r="97" spans="1:2" x14ac:dyDescent="0.25">
      <c r="A97" s="99" t="s">
        <v>170</v>
      </c>
      <c r="B97" s="242">
        <f t="shared" si="5"/>
        <v>0</v>
      </c>
    </row>
    <row r="98" spans="1:2" x14ac:dyDescent="0.25">
      <c r="A98" s="99" t="s">
        <v>873</v>
      </c>
      <c r="B98" s="242">
        <f t="shared" si="5"/>
        <v>0</v>
      </c>
    </row>
    <row r="99" spans="1:2" x14ac:dyDescent="0.25">
      <c r="A99" s="99" t="s">
        <v>1250</v>
      </c>
      <c r="B99" s="242">
        <f t="shared" si="5"/>
        <v>0</v>
      </c>
    </row>
    <row r="100" spans="1:2" x14ac:dyDescent="0.25">
      <c r="A100" s="99" t="s">
        <v>171</v>
      </c>
      <c r="B100" s="242">
        <f t="shared" si="5"/>
        <v>0</v>
      </c>
    </row>
    <row r="101" spans="1:2" x14ac:dyDescent="0.25">
      <c r="A101" s="99" t="s">
        <v>172</v>
      </c>
      <c r="B101" s="242">
        <f t="shared" si="5"/>
        <v>0</v>
      </c>
    </row>
    <row r="102" spans="1:2" x14ac:dyDescent="0.25">
      <c r="A102" s="99" t="s">
        <v>427</v>
      </c>
      <c r="B102" s="242">
        <f t="shared" si="5"/>
        <v>0</v>
      </c>
    </row>
    <row r="103" spans="1:2" x14ac:dyDescent="0.25">
      <c r="A103" s="99" t="s">
        <v>479</v>
      </c>
      <c r="B103" s="242">
        <f t="shared" si="5"/>
        <v>0</v>
      </c>
    </row>
    <row r="104" spans="1:2" x14ac:dyDescent="0.25">
      <c r="A104" s="99" t="s">
        <v>428</v>
      </c>
      <c r="B104" s="242">
        <f t="shared" si="5"/>
        <v>0</v>
      </c>
    </row>
    <row r="105" spans="1:2" x14ac:dyDescent="0.25">
      <c r="A105" s="99" t="s">
        <v>157</v>
      </c>
      <c r="B105" s="242">
        <f t="shared" si="5"/>
        <v>0</v>
      </c>
    </row>
    <row r="106" spans="1:2" x14ac:dyDescent="0.25">
      <c r="A106" s="99" t="s">
        <v>300</v>
      </c>
      <c r="B106" s="242">
        <f t="shared" si="5"/>
        <v>0</v>
      </c>
    </row>
    <row r="107" spans="1:2" x14ac:dyDescent="0.25">
      <c r="A107" s="99" t="s">
        <v>480</v>
      </c>
      <c r="B107" s="242">
        <f t="shared" si="5"/>
        <v>0</v>
      </c>
    </row>
    <row r="108" spans="1:2" x14ac:dyDescent="0.25">
      <c r="A108" s="16"/>
      <c r="B108" s="242"/>
    </row>
    <row r="109" spans="1:2" s="94" customFormat="1" x14ac:dyDescent="0.25">
      <c r="A109" s="12" t="s">
        <v>19</v>
      </c>
      <c r="B109" s="240">
        <v>1733100</v>
      </c>
    </row>
    <row r="110" spans="1:2" x14ac:dyDescent="0.25">
      <c r="A110" s="99" t="s">
        <v>173</v>
      </c>
      <c r="B110" s="242">
        <f t="shared" ref="B110:B124" si="6">0+0</f>
        <v>0</v>
      </c>
    </row>
    <row r="111" spans="1:2" x14ac:dyDescent="0.25">
      <c r="A111" s="99" t="s">
        <v>1249</v>
      </c>
      <c r="B111" s="242">
        <f t="shared" si="6"/>
        <v>0</v>
      </c>
    </row>
    <row r="112" spans="1:2" x14ac:dyDescent="0.25">
      <c r="A112" s="99" t="s">
        <v>174</v>
      </c>
      <c r="B112" s="242">
        <f t="shared" si="6"/>
        <v>0</v>
      </c>
    </row>
    <row r="113" spans="1:2" x14ac:dyDescent="0.25">
      <c r="A113" s="99" t="s">
        <v>600</v>
      </c>
      <c r="B113" s="242">
        <f t="shared" si="6"/>
        <v>0</v>
      </c>
    </row>
    <row r="114" spans="1:2" x14ac:dyDescent="0.25">
      <c r="A114" s="99" t="s">
        <v>779</v>
      </c>
      <c r="B114" s="242">
        <f t="shared" si="6"/>
        <v>0</v>
      </c>
    </row>
    <row r="115" spans="1:2" x14ac:dyDescent="0.25">
      <c r="A115" s="99" t="s">
        <v>664</v>
      </c>
      <c r="B115" s="242">
        <f t="shared" si="6"/>
        <v>0</v>
      </c>
    </row>
    <row r="116" spans="1:2" x14ac:dyDescent="0.25">
      <c r="A116" s="99" t="s">
        <v>301</v>
      </c>
      <c r="B116" s="242">
        <f t="shared" si="6"/>
        <v>0</v>
      </c>
    </row>
    <row r="117" spans="1:2" x14ac:dyDescent="0.25">
      <c r="A117" s="99" t="s">
        <v>175</v>
      </c>
      <c r="B117" s="242">
        <f t="shared" si="6"/>
        <v>0</v>
      </c>
    </row>
    <row r="118" spans="1:2" x14ac:dyDescent="0.25">
      <c r="A118" s="99" t="s">
        <v>481</v>
      </c>
      <c r="B118" s="242">
        <f t="shared" si="6"/>
        <v>0</v>
      </c>
    </row>
    <row r="119" spans="1:2" x14ac:dyDescent="0.25">
      <c r="A119" s="99" t="s">
        <v>302</v>
      </c>
      <c r="B119" s="242">
        <f t="shared" si="6"/>
        <v>0</v>
      </c>
    </row>
    <row r="120" spans="1:2" x14ac:dyDescent="0.25">
      <c r="A120" s="99" t="s">
        <v>429</v>
      </c>
      <c r="B120" s="242">
        <f t="shared" si="6"/>
        <v>0</v>
      </c>
    </row>
    <row r="121" spans="1:2" x14ac:dyDescent="0.25">
      <c r="A121" s="99" t="s">
        <v>176</v>
      </c>
      <c r="B121" s="242">
        <f t="shared" si="6"/>
        <v>0</v>
      </c>
    </row>
    <row r="122" spans="1:2" x14ac:dyDescent="0.25">
      <c r="A122" s="99" t="s">
        <v>303</v>
      </c>
      <c r="B122" s="242">
        <f t="shared" si="6"/>
        <v>0</v>
      </c>
    </row>
    <row r="123" spans="1:2" x14ac:dyDescent="0.25">
      <c r="A123" s="99" t="s">
        <v>177</v>
      </c>
      <c r="B123" s="242">
        <f t="shared" si="6"/>
        <v>0</v>
      </c>
    </row>
    <row r="124" spans="1:2" x14ac:dyDescent="0.25">
      <c r="A124" s="99" t="s">
        <v>178</v>
      </c>
      <c r="B124" s="242">
        <f t="shared" si="6"/>
        <v>0</v>
      </c>
    </row>
    <row r="125" spans="1:2" x14ac:dyDescent="0.25">
      <c r="A125" s="16"/>
      <c r="B125" s="242"/>
    </row>
    <row r="126" spans="1:2" s="94" customFormat="1" x14ac:dyDescent="0.25">
      <c r="A126" s="12" t="s">
        <v>20</v>
      </c>
      <c r="B126" s="240">
        <v>23482000</v>
      </c>
    </row>
    <row r="127" spans="1:2" x14ac:dyDescent="0.25">
      <c r="A127" s="99" t="s">
        <v>304</v>
      </c>
      <c r="B127" s="242">
        <f t="shared" ref="B127:B136" si="7">0+0</f>
        <v>0</v>
      </c>
    </row>
    <row r="128" spans="1:2" x14ac:dyDescent="0.25">
      <c r="A128" s="99" t="s">
        <v>851</v>
      </c>
      <c r="B128" s="242">
        <f t="shared" si="7"/>
        <v>0</v>
      </c>
    </row>
    <row r="129" spans="1:2" x14ac:dyDescent="0.25">
      <c r="A129" s="99" t="s">
        <v>21</v>
      </c>
      <c r="B129" s="242">
        <f t="shared" si="7"/>
        <v>0</v>
      </c>
    </row>
    <row r="130" spans="1:2" x14ac:dyDescent="0.25">
      <c r="A130" s="99" t="s">
        <v>577</v>
      </c>
      <c r="B130" s="242">
        <f t="shared" si="7"/>
        <v>0</v>
      </c>
    </row>
    <row r="131" spans="1:2" x14ac:dyDescent="0.25">
      <c r="A131" s="99" t="s">
        <v>22</v>
      </c>
      <c r="B131" s="242">
        <f t="shared" si="7"/>
        <v>0</v>
      </c>
    </row>
    <row r="132" spans="1:2" x14ac:dyDescent="0.25">
      <c r="A132" s="99" t="s">
        <v>482</v>
      </c>
      <c r="B132" s="242">
        <f t="shared" si="7"/>
        <v>0</v>
      </c>
    </row>
    <row r="133" spans="1:2" x14ac:dyDescent="0.25">
      <c r="A133" s="99" t="s">
        <v>305</v>
      </c>
      <c r="B133" s="242">
        <f t="shared" si="7"/>
        <v>0</v>
      </c>
    </row>
    <row r="134" spans="1:2" x14ac:dyDescent="0.25">
      <c r="A134" s="99" t="s">
        <v>179</v>
      </c>
      <c r="B134" s="242">
        <f t="shared" si="7"/>
        <v>0</v>
      </c>
    </row>
    <row r="135" spans="1:2" x14ac:dyDescent="0.25">
      <c r="A135" s="99" t="s">
        <v>23</v>
      </c>
      <c r="B135" s="242">
        <f t="shared" si="7"/>
        <v>0</v>
      </c>
    </row>
    <row r="136" spans="1:2" x14ac:dyDescent="0.25">
      <c r="A136" s="99" t="s">
        <v>180</v>
      </c>
      <c r="B136" s="242">
        <f t="shared" si="7"/>
        <v>0</v>
      </c>
    </row>
    <row r="137" spans="1:2" x14ac:dyDescent="0.25">
      <c r="A137" s="16"/>
      <c r="B137" s="242"/>
    </row>
    <row r="138" spans="1:2" x14ac:dyDescent="0.25">
      <c r="A138" s="16"/>
      <c r="B138" s="242"/>
    </row>
    <row r="139" spans="1:2" s="94" customFormat="1" x14ac:dyDescent="0.25">
      <c r="A139" s="12" t="s">
        <v>24</v>
      </c>
      <c r="B139" s="240">
        <v>10856500</v>
      </c>
    </row>
    <row r="140" spans="1:2" x14ac:dyDescent="0.25">
      <c r="A140" s="99" t="s">
        <v>181</v>
      </c>
      <c r="B140" s="242">
        <f t="shared" ref="B140:B150" si="8">0+0</f>
        <v>0</v>
      </c>
    </row>
    <row r="141" spans="1:2" x14ac:dyDescent="0.25">
      <c r="A141" s="99" t="s">
        <v>1248</v>
      </c>
      <c r="B141" s="242">
        <f t="shared" si="8"/>
        <v>0</v>
      </c>
    </row>
    <row r="142" spans="1:2" x14ac:dyDescent="0.25">
      <c r="A142" s="99" t="s">
        <v>1247</v>
      </c>
      <c r="B142" s="242">
        <f t="shared" si="8"/>
        <v>0</v>
      </c>
    </row>
    <row r="143" spans="1:2" x14ac:dyDescent="0.25">
      <c r="A143" s="99" t="s">
        <v>183</v>
      </c>
      <c r="B143" s="242">
        <f t="shared" si="8"/>
        <v>0</v>
      </c>
    </row>
    <row r="144" spans="1:2" x14ac:dyDescent="0.25">
      <c r="A144" s="99" t="s">
        <v>430</v>
      </c>
      <c r="B144" s="242">
        <f t="shared" si="8"/>
        <v>0</v>
      </c>
    </row>
    <row r="145" spans="1:2" x14ac:dyDescent="0.25">
      <c r="A145" s="99" t="s">
        <v>1246</v>
      </c>
      <c r="B145" s="242">
        <f t="shared" si="8"/>
        <v>0</v>
      </c>
    </row>
    <row r="146" spans="1:2" x14ac:dyDescent="0.25">
      <c r="A146" s="99" t="s">
        <v>431</v>
      </c>
      <c r="B146" s="242">
        <f t="shared" si="8"/>
        <v>0</v>
      </c>
    </row>
    <row r="147" spans="1:2" x14ac:dyDescent="0.25">
      <c r="A147" s="99" t="s">
        <v>1245</v>
      </c>
      <c r="B147" s="242">
        <f t="shared" si="8"/>
        <v>0</v>
      </c>
    </row>
    <row r="148" spans="1:2" x14ac:dyDescent="0.25">
      <c r="A148" s="99" t="s">
        <v>184</v>
      </c>
      <c r="B148" s="242">
        <f t="shared" si="8"/>
        <v>0</v>
      </c>
    </row>
    <row r="149" spans="1:2" x14ac:dyDescent="0.25">
      <c r="A149" s="99" t="s">
        <v>1244</v>
      </c>
      <c r="B149" s="242">
        <f t="shared" si="8"/>
        <v>0</v>
      </c>
    </row>
    <row r="150" spans="1:2" x14ac:dyDescent="0.25">
      <c r="A150" s="99" t="s">
        <v>731</v>
      </c>
      <c r="B150" s="242">
        <f t="shared" si="8"/>
        <v>0</v>
      </c>
    </row>
    <row r="151" spans="1:2" x14ac:dyDescent="0.25">
      <c r="A151" s="16"/>
      <c r="B151" s="242"/>
    </row>
    <row r="152" spans="1:2" s="94" customFormat="1" x14ac:dyDescent="0.25">
      <c r="A152" s="12" t="s">
        <v>25</v>
      </c>
      <c r="B152" s="240">
        <v>4409400</v>
      </c>
    </row>
    <row r="153" spans="1:2" x14ac:dyDescent="0.25">
      <c r="A153" s="99" t="s">
        <v>544</v>
      </c>
      <c r="B153" s="242">
        <f t="shared" ref="B153:B164" si="9">0+0</f>
        <v>0</v>
      </c>
    </row>
    <row r="154" spans="1:2" x14ac:dyDescent="0.25">
      <c r="A154" s="99" t="s">
        <v>306</v>
      </c>
      <c r="B154" s="242">
        <f t="shared" si="9"/>
        <v>0</v>
      </c>
    </row>
    <row r="155" spans="1:2" x14ac:dyDescent="0.25">
      <c r="A155" s="99" t="s">
        <v>432</v>
      </c>
      <c r="B155" s="242">
        <f t="shared" si="9"/>
        <v>0</v>
      </c>
    </row>
    <row r="156" spans="1:2" x14ac:dyDescent="0.25">
      <c r="A156" s="99" t="s">
        <v>622</v>
      </c>
      <c r="B156" s="242">
        <f t="shared" si="9"/>
        <v>0</v>
      </c>
    </row>
    <row r="157" spans="1:2" x14ac:dyDescent="0.25">
      <c r="A157" s="99" t="s">
        <v>185</v>
      </c>
      <c r="B157" s="242">
        <f t="shared" si="9"/>
        <v>0</v>
      </c>
    </row>
    <row r="158" spans="1:2" x14ac:dyDescent="0.25">
      <c r="A158" s="99" t="s">
        <v>483</v>
      </c>
      <c r="B158" s="242">
        <f t="shared" si="9"/>
        <v>0</v>
      </c>
    </row>
    <row r="159" spans="1:2" x14ac:dyDescent="0.25">
      <c r="A159" s="99" t="s">
        <v>578</v>
      </c>
      <c r="B159" s="242">
        <f t="shared" si="9"/>
        <v>0</v>
      </c>
    </row>
    <row r="160" spans="1:2" x14ac:dyDescent="0.25">
      <c r="A160" s="99" t="s">
        <v>433</v>
      </c>
      <c r="B160" s="242">
        <f t="shared" si="9"/>
        <v>0</v>
      </c>
    </row>
    <row r="161" spans="1:2" x14ac:dyDescent="0.25">
      <c r="A161" s="99" t="s">
        <v>186</v>
      </c>
      <c r="B161" s="242">
        <f t="shared" si="9"/>
        <v>0</v>
      </c>
    </row>
    <row r="162" spans="1:2" x14ac:dyDescent="0.25">
      <c r="A162" s="99" t="s">
        <v>787</v>
      </c>
      <c r="B162" s="242">
        <f t="shared" si="9"/>
        <v>0</v>
      </c>
    </row>
    <row r="163" spans="1:2" x14ac:dyDescent="0.25">
      <c r="A163" s="99" t="s">
        <v>180</v>
      </c>
      <c r="B163" s="242">
        <f t="shared" si="9"/>
        <v>0</v>
      </c>
    </row>
    <row r="164" spans="1:2" x14ac:dyDescent="0.25">
      <c r="A164" s="99" t="s">
        <v>1243</v>
      </c>
      <c r="B164" s="242">
        <f t="shared" si="9"/>
        <v>0</v>
      </c>
    </row>
    <row r="165" spans="1:2" x14ac:dyDescent="0.25">
      <c r="A165" s="16"/>
      <c r="B165" s="242"/>
    </row>
    <row r="166" spans="1:2" x14ac:dyDescent="0.25">
      <c r="A166" s="16"/>
      <c r="B166" s="242"/>
    </row>
    <row r="167" spans="1:2" x14ac:dyDescent="0.25">
      <c r="A167" s="16" t="s">
        <v>1626</v>
      </c>
      <c r="B167" s="242">
        <v>14779300</v>
      </c>
    </row>
    <row r="168" spans="1:2" x14ac:dyDescent="0.25">
      <c r="A168" s="16"/>
      <c r="B168" s="242"/>
    </row>
    <row r="169" spans="1:2" x14ac:dyDescent="0.25">
      <c r="A169" s="21" t="s">
        <v>26</v>
      </c>
      <c r="B169" s="242">
        <v>4987700</v>
      </c>
    </row>
    <row r="170" spans="1:2" x14ac:dyDescent="0.25">
      <c r="A170" s="16"/>
      <c r="B170" s="242"/>
    </row>
    <row r="171" spans="1:2" s="94" customFormat="1" x14ac:dyDescent="0.25">
      <c r="A171" s="12" t="s">
        <v>1242</v>
      </c>
      <c r="B171" s="240">
        <v>1271700</v>
      </c>
    </row>
    <row r="172" spans="1:2" x14ac:dyDescent="0.25">
      <c r="A172" s="99" t="s">
        <v>788</v>
      </c>
      <c r="B172" s="242">
        <f t="shared" ref="B172:B188" si="10">0+0</f>
        <v>0</v>
      </c>
    </row>
    <row r="173" spans="1:2" x14ac:dyDescent="0.25">
      <c r="A173" s="99" t="s">
        <v>484</v>
      </c>
      <c r="B173" s="242">
        <f t="shared" si="10"/>
        <v>0</v>
      </c>
    </row>
    <row r="174" spans="1:2" x14ac:dyDescent="0.25">
      <c r="A174" s="99" t="s">
        <v>188</v>
      </c>
      <c r="B174" s="242">
        <f t="shared" si="10"/>
        <v>0</v>
      </c>
    </row>
    <row r="175" spans="1:2" x14ac:dyDescent="0.25">
      <c r="A175" s="99" t="s">
        <v>579</v>
      </c>
      <c r="B175" s="242">
        <f t="shared" si="10"/>
        <v>0</v>
      </c>
    </row>
    <row r="176" spans="1:2" x14ac:dyDescent="0.25">
      <c r="A176" s="99" t="s">
        <v>803</v>
      </c>
      <c r="B176" s="242">
        <f t="shared" si="10"/>
        <v>0</v>
      </c>
    </row>
    <row r="177" spans="1:2" x14ac:dyDescent="0.25">
      <c r="A177" s="99" t="s">
        <v>27</v>
      </c>
      <c r="B177" s="242">
        <f t="shared" si="10"/>
        <v>0</v>
      </c>
    </row>
    <row r="178" spans="1:2" x14ac:dyDescent="0.25">
      <c r="A178" s="99" t="s">
        <v>307</v>
      </c>
      <c r="B178" s="242">
        <f t="shared" si="10"/>
        <v>0</v>
      </c>
    </row>
    <row r="179" spans="1:2" x14ac:dyDescent="0.25">
      <c r="A179" s="99" t="s">
        <v>308</v>
      </c>
      <c r="B179" s="242">
        <f t="shared" si="10"/>
        <v>0</v>
      </c>
    </row>
    <row r="180" spans="1:2" x14ac:dyDescent="0.25">
      <c r="A180" s="99" t="s">
        <v>402</v>
      </c>
      <c r="B180" s="242">
        <f t="shared" si="10"/>
        <v>0</v>
      </c>
    </row>
    <row r="181" spans="1:2" x14ac:dyDescent="0.25">
      <c r="A181" s="99" t="s">
        <v>485</v>
      </c>
      <c r="B181" s="242">
        <f t="shared" si="10"/>
        <v>0</v>
      </c>
    </row>
    <row r="182" spans="1:2" x14ac:dyDescent="0.25">
      <c r="A182" s="99" t="s">
        <v>789</v>
      </c>
      <c r="B182" s="242">
        <f t="shared" si="10"/>
        <v>0</v>
      </c>
    </row>
    <row r="183" spans="1:2" x14ac:dyDescent="0.25">
      <c r="A183" s="99" t="s">
        <v>790</v>
      </c>
      <c r="B183" s="242">
        <f t="shared" si="10"/>
        <v>0</v>
      </c>
    </row>
    <row r="184" spans="1:2" x14ac:dyDescent="0.25">
      <c r="A184" s="99" t="s">
        <v>580</v>
      </c>
      <c r="B184" s="242">
        <f t="shared" si="10"/>
        <v>0</v>
      </c>
    </row>
    <row r="185" spans="1:2" x14ac:dyDescent="0.25">
      <c r="A185" s="99" t="s">
        <v>309</v>
      </c>
      <c r="B185" s="242">
        <f t="shared" si="10"/>
        <v>0</v>
      </c>
    </row>
    <row r="186" spans="1:2" x14ac:dyDescent="0.25">
      <c r="A186" s="99" t="s">
        <v>189</v>
      </c>
      <c r="B186" s="242">
        <f t="shared" si="10"/>
        <v>0</v>
      </c>
    </row>
    <row r="187" spans="1:2" x14ac:dyDescent="0.25">
      <c r="A187" s="99" t="s">
        <v>190</v>
      </c>
      <c r="B187" s="242">
        <f t="shared" si="10"/>
        <v>0</v>
      </c>
    </row>
    <row r="188" spans="1:2" x14ac:dyDescent="0.25">
      <c r="A188" s="99" t="s">
        <v>1241</v>
      </c>
      <c r="B188" s="242">
        <f t="shared" si="10"/>
        <v>0</v>
      </c>
    </row>
    <row r="189" spans="1:2" x14ac:dyDescent="0.25">
      <c r="A189" s="16"/>
      <c r="B189" s="242"/>
    </row>
    <row r="190" spans="1:2" s="94" customFormat="1" x14ac:dyDescent="0.25">
      <c r="A190" s="12" t="s">
        <v>191</v>
      </c>
      <c r="B190" s="240">
        <v>3479000</v>
      </c>
    </row>
    <row r="191" spans="1:2" x14ac:dyDescent="0.25">
      <c r="A191" s="99" t="s">
        <v>310</v>
      </c>
      <c r="B191" s="242">
        <f>0+0</f>
        <v>0</v>
      </c>
    </row>
    <row r="192" spans="1:2" x14ac:dyDescent="0.25">
      <c r="A192" s="99" t="s">
        <v>311</v>
      </c>
      <c r="B192" s="242">
        <f>0+0</f>
        <v>0</v>
      </c>
    </row>
    <row r="193" spans="1:2" x14ac:dyDescent="0.25">
      <c r="A193" s="99" t="s">
        <v>486</v>
      </c>
      <c r="B193" s="242">
        <f>0+0</f>
        <v>0</v>
      </c>
    </row>
    <row r="194" spans="1:2" x14ac:dyDescent="0.25">
      <c r="A194" s="99" t="s">
        <v>312</v>
      </c>
      <c r="B194" s="242">
        <f>0+0</f>
        <v>0</v>
      </c>
    </row>
    <row r="195" spans="1:2" x14ac:dyDescent="0.25">
      <c r="A195" s="16"/>
      <c r="B195" s="242"/>
    </row>
    <row r="196" spans="1:2" s="94" customFormat="1" x14ac:dyDescent="0.25">
      <c r="A196" s="12" t="s">
        <v>28</v>
      </c>
      <c r="B196" s="240">
        <v>237000</v>
      </c>
    </row>
    <row r="197" spans="1:2" x14ac:dyDescent="0.25">
      <c r="A197" s="99" t="s">
        <v>1240</v>
      </c>
      <c r="B197" s="242">
        <f t="shared" ref="B197:B206" si="11">0+0</f>
        <v>0</v>
      </c>
    </row>
    <row r="198" spans="1:2" x14ac:dyDescent="0.25">
      <c r="A198" s="99" t="s">
        <v>601</v>
      </c>
      <c r="B198" s="242">
        <f t="shared" si="11"/>
        <v>0</v>
      </c>
    </row>
    <row r="199" spans="1:2" x14ac:dyDescent="0.25">
      <c r="A199" s="99" t="s">
        <v>602</v>
      </c>
      <c r="B199" s="242">
        <f t="shared" si="11"/>
        <v>0</v>
      </c>
    </row>
    <row r="200" spans="1:2" x14ac:dyDescent="0.25">
      <c r="A200" s="99" t="s">
        <v>670</v>
      </c>
      <c r="B200" s="242">
        <f t="shared" si="11"/>
        <v>0</v>
      </c>
    </row>
    <row r="201" spans="1:2" x14ac:dyDescent="0.25">
      <c r="A201" s="99" t="s">
        <v>192</v>
      </c>
      <c r="B201" s="242">
        <f t="shared" si="11"/>
        <v>0</v>
      </c>
    </row>
    <row r="202" spans="1:2" x14ac:dyDescent="0.25">
      <c r="A202" s="99" t="s">
        <v>827</v>
      </c>
      <c r="B202" s="242">
        <f t="shared" si="11"/>
        <v>0</v>
      </c>
    </row>
    <row r="203" spans="1:2" x14ac:dyDescent="0.25">
      <c r="A203" s="99" t="s">
        <v>274</v>
      </c>
      <c r="B203" s="242">
        <f t="shared" si="11"/>
        <v>0</v>
      </c>
    </row>
    <row r="204" spans="1:2" x14ac:dyDescent="0.25">
      <c r="A204" s="99" t="s">
        <v>743</v>
      </c>
      <c r="B204" s="242">
        <f t="shared" si="11"/>
        <v>0</v>
      </c>
    </row>
    <row r="205" spans="1:2" x14ac:dyDescent="0.25">
      <c r="A205" s="99" t="s">
        <v>1239</v>
      </c>
      <c r="B205" s="242">
        <f t="shared" si="11"/>
        <v>0</v>
      </c>
    </row>
    <row r="206" spans="1:2" x14ac:dyDescent="0.25">
      <c r="A206" s="99" t="s">
        <v>313</v>
      </c>
      <c r="B206" s="242">
        <f t="shared" si="11"/>
        <v>0</v>
      </c>
    </row>
    <row r="207" spans="1:2" x14ac:dyDescent="0.25">
      <c r="A207" s="16"/>
      <c r="B207" s="242"/>
    </row>
    <row r="208" spans="1:2" x14ac:dyDescent="0.25">
      <c r="A208" s="16"/>
      <c r="B208" s="242"/>
    </row>
    <row r="209" spans="1:2" x14ac:dyDescent="0.25">
      <c r="A209" s="21" t="s">
        <v>314</v>
      </c>
      <c r="B209" s="242">
        <v>8526700</v>
      </c>
    </row>
    <row r="210" spans="1:2" x14ac:dyDescent="0.25">
      <c r="A210" s="16"/>
      <c r="B210" s="242"/>
    </row>
    <row r="211" spans="1:2" s="94" customFormat="1" x14ac:dyDescent="0.25">
      <c r="A211" s="12" t="s">
        <v>358</v>
      </c>
      <c r="B211" s="240">
        <v>323800</v>
      </c>
    </row>
    <row r="212" spans="1:2" x14ac:dyDescent="0.25">
      <c r="A212" s="99" t="s">
        <v>692</v>
      </c>
      <c r="B212" s="242">
        <f>0+0</f>
        <v>0</v>
      </c>
    </row>
    <row r="213" spans="1:2" x14ac:dyDescent="0.25">
      <c r="A213" s="99" t="s">
        <v>1238</v>
      </c>
      <c r="B213" s="242">
        <f>0+0</f>
        <v>0</v>
      </c>
    </row>
    <row r="214" spans="1:2" x14ac:dyDescent="0.25">
      <c r="A214" s="99" t="s">
        <v>315</v>
      </c>
      <c r="B214" s="242">
        <f>0+0</f>
        <v>0</v>
      </c>
    </row>
    <row r="215" spans="1:2" x14ac:dyDescent="0.25">
      <c r="A215" s="16"/>
      <c r="B215" s="242"/>
    </row>
    <row r="216" spans="1:2" s="94" customFormat="1" x14ac:dyDescent="0.25">
      <c r="A216" s="12" t="s">
        <v>193</v>
      </c>
      <c r="B216" s="240">
        <v>8202900</v>
      </c>
    </row>
    <row r="217" spans="1:2" x14ac:dyDescent="0.25">
      <c r="A217" s="99" t="s">
        <v>194</v>
      </c>
      <c r="B217" s="242">
        <f t="shared" ref="B217:B227" si="12">0+0</f>
        <v>0</v>
      </c>
    </row>
    <row r="218" spans="1:2" x14ac:dyDescent="0.25">
      <c r="A218" s="99" t="s">
        <v>29</v>
      </c>
      <c r="B218" s="242">
        <f t="shared" si="12"/>
        <v>0</v>
      </c>
    </row>
    <row r="219" spans="1:2" x14ac:dyDescent="0.25">
      <c r="A219" s="99" t="s">
        <v>681</v>
      </c>
      <c r="B219" s="242">
        <f t="shared" si="12"/>
        <v>0</v>
      </c>
    </row>
    <row r="220" spans="1:2" x14ac:dyDescent="0.25">
      <c r="A220" s="99" t="s">
        <v>852</v>
      </c>
      <c r="B220" s="242">
        <f t="shared" si="12"/>
        <v>0</v>
      </c>
    </row>
    <row r="221" spans="1:2" x14ac:dyDescent="0.25">
      <c r="A221" s="99" t="s">
        <v>316</v>
      </c>
      <c r="B221" s="242">
        <f t="shared" si="12"/>
        <v>0</v>
      </c>
    </row>
    <row r="222" spans="1:2" x14ac:dyDescent="0.25">
      <c r="A222" s="99" t="s">
        <v>1237</v>
      </c>
      <c r="B222" s="242">
        <f t="shared" si="12"/>
        <v>0</v>
      </c>
    </row>
    <row r="223" spans="1:2" x14ac:dyDescent="0.25">
      <c r="A223" s="99" t="s">
        <v>1236</v>
      </c>
      <c r="B223" s="242">
        <f t="shared" si="12"/>
        <v>0</v>
      </c>
    </row>
    <row r="224" spans="1:2" x14ac:dyDescent="0.25">
      <c r="A224" s="99" t="s">
        <v>1235</v>
      </c>
      <c r="B224" s="242">
        <f t="shared" si="12"/>
        <v>0</v>
      </c>
    </row>
    <row r="225" spans="1:2" x14ac:dyDescent="0.25">
      <c r="A225" s="99" t="s">
        <v>744</v>
      </c>
      <c r="B225" s="242">
        <f t="shared" si="12"/>
        <v>0</v>
      </c>
    </row>
    <row r="226" spans="1:2" x14ac:dyDescent="0.25">
      <c r="A226" s="99" t="s">
        <v>698</v>
      </c>
      <c r="B226" s="242">
        <f t="shared" si="12"/>
        <v>0</v>
      </c>
    </row>
    <row r="227" spans="1:2" x14ac:dyDescent="0.25">
      <c r="A227" s="99" t="s">
        <v>180</v>
      </c>
      <c r="B227" s="242">
        <f t="shared" si="12"/>
        <v>0</v>
      </c>
    </row>
    <row r="228" spans="1:2" x14ac:dyDescent="0.25">
      <c r="A228" s="21"/>
      <c r="B228" s="242"/>
    </row>
    <row r="229" spans="1:2" x14ac:dyDescent="0.25">
      <c r="A229" s="21"/>
      <c r="B229" s="242"/>
    </row>
    <row r="230" spans="1:2" s="94" customFormat="1" x14ac:dyDescent="0.25">
      <c r="A230" s="34" t="s">
        <v>195</v>
      </c>
      <c r="B230" s="240">
        <v>1264900</v>
      </c>
    </row>
    <row r="231" spans="1:2" x14ac:dyDescent="0.25">
      <c r="A231" s="21"/>
      <c r="B231" s="242"/>
    </row>
    <row r="232" spans="1:2" s="94" customFormat="1" x14ac:dyDescent="0.25">
      <c r="A232" s="12" t="s">
        <v>487</v>
      </c>
      <c r="B232" s="240">
        <v>826800</v>
      </c>
    </row>
    <row r="233" spans="1:2" x14ac:dyDescent="0.25">
      <c r="A233" s="99" t="s">
        <v>699</v>
      </c>
      <c r="B233" s="242">
        <f t="shared" ref="B233:B244" si="13">0+0</f>
        <v>0</v>
      </c>
    </row>
    <row r="234" spans="1:2" x14ac:dyDescent="0.25">
      <c r="A234" s="99" t="s">
        <v>1234</v>
      </c>
      <c r="B234" s="242">
        <f t="shared" si="13"/>
        <v>0</v>
      </c>
    </row>
    <row r="235" spans="1:2" x14ac:dyDescent="0.25">
      <c r="A235" s="99" t="s">
        <v>1233</v>
      </c>
      <c r="B235" s="242">
        <f t="shared" si="13"/>
        <v>0</v>
      </c>
    </row>
    <row r="236" spans="1:2" x14ac:dyDescent="0.25">
      <c r="A236" s="99" t="s">
        <v>488</v>
      </c>
      <c r="B236" s="242">
        <f t="shared" si="13"/>
        <v>0</v>
      </c>
    </row>
    <row r="237" spans="1:2" x14ac:dyDescent="0.25">
      <c r="A237" s="99" t="s">
        <v>545</v>
      </c>
      <c r="B237" s="242">
        <f t="shared" si="13"/>
        <v>0</v>
      </c>
    </row>
    <row r="238" spans="1:2" x14ac:dyDescent="0.25">
      <c r="A238" s="99" t="s">
        <v>543</v>
      </c>
      <c r="B238" s="242">
        <f t="shared" si="13"/>
        <v>0</v>
      </c>
    </row>
    <row r="239" spans="1:2" x14ac:dyDescent="0.25">
      <c r="A239" s="99" t="s">
        <v>603</v>
      </c>
      <c r="B239" s="242">
        <f t="shared" si="13"/>
        <v>0</v>
      </c>
    </row>
    <row r="240" spans="1:2" x14ac:dyDescent="0.25">
      <c r="A240" s="99" t="s">
        <v>1232</v>
      </c>
      <c r="B240" s="242">
        <f t="shared" si="13"/>
        <v>0</v>
      </c>
    </row>
    <row r="241" spans="1:2" x14ac:dyDescent="0.25">
      <c r="A241" s="99" t="s">
        <v>386</v>
      </c>
      <c r="B241" s="242">
        <f t="shared" si="13"/>
        <v>0</v>
      </c>
    </row>
    <row r="242" spans="1:2" x14ac:dyDescent="0.25">
      <c r="A242" s="99" t="s">
        <v>359</v>
      </c>
      <c r="B242" s="242">
        <f t="shared" si="13"/>
        <v>0</v>
      </c>
    </row>
    <row r="243" spans="1:2" x14ac:dyDescent="0.25">
      <c r="A243" s="99" t="s">
        <v>196</v>
      </c>
      <c r="B243" s="242">
        <f t="shared" si="13"/>
        <v>0</v>
      </c>
    </row>
    <row r="244" spans="1:2" x14ac:dyDescent="0.25">
      <c r="A244" s="99" t="s">
        <v>1231</v>
      </c>
      <c r="B244" s="242">
        <f t="shared" si="13"/>
        <v>0</v>
      </c>
    </row>
    <row r="245" spans="1:2" x14ac:dyDescent="0.25">
      <c r="A245" s="16"/>
      <c r="B245" s="242"/>
    </row>
    <row r="246" spans="1:2" s="94" customFormat="1" x14ac:dyDescent="0.25">
      <c r="A246" s="12" t="s">
        <v>30</v>
      </c>
      <c r="B246" s="240">
        <v>396300</v>
      </c>
    </row>
    <row r="247" spans="1:2" x14ac:dyDescent="0.25">
      <c r="A247" s="99" t="s">
        <v>88</v>
      </c>
      <c r="B247" s="242">
        <f t="shared" ref="B247:B254" si="14">0+0</f>
        <v>0</v>
      </c>
    </row>
    <row r="248" spans="1:2" x14ac:dyDescent="0.25">
      <c r="A248" s="99" t="s">
        <v>197</v>
      </c>
      <c r="B248" s="242">
        <f t="shared" si="14"/>
        <v>0</v>
      </c>
    </row>
    <row r="249" spans="1:2" x14ac:dyDescent="0.25">
      <c r="A249" s="99" t="s">
        <v>198</v>
      </c>
      <c r="B249" s="242">
        <f t="shared" si="14"/>
        <v>0</v>
      </c>
    </row>
    <row r="250" spans="1:2" x14ac:dyDescent="0.25">
      <c r="A250" s="99" t="s">
        <v>31</v>
      </c>
      <c r="B250" s="242">
        <f t="shared" si="14"/>
        <v>0</v>
      </c>
    </row>
    <row r="251" spans="1:2" x14ac:dyDescent="0.25">
      <c r="A251" s="99" t="s">
        <v>1195</v>
      </c>
      <c r="B251" s="242">
        <f t="shared" si="14"/>
        <v>0</v>
      </c>
    </row>
    <row r="252" spans="1:2" x14ac:dyDescent="0.25">
      <c r="A252" s="99" t="s">
        <v>1196</v>
      </c>
      <c r="B252" s="242">
        <f t="shared" si="14"/>
        <v>0</v>
      </c>
    </row>
    <row r="253" spans="1:2" x14ac:dyDescent="0.25">
      <c r="A253" s="99" t="s">
        <v>199</v>
      </c>
      <c r="B253" s="242">
        <f t="shared" si="14"/>
        <v>0</v>
      </c>
    </row>
    <row r="254" spans="1:2" x14ac:dyDescent="0.25">
      <c r="A254" s="99" t="s">
        <v>200</v>
      </c>
      <c r="B254" s="242">
        <f t="shared" si="14"/>
        <v>0</v>
      </c>
    </row>
    <row r="255" spans="1:2" x14ac:dyDescent="0.25">
      <c r="A255" s="16"/>
      <c r="B255" s="242"/>
    </row>
    <row r="256" spans="1:2" s="94" customFormat="1" x14ac:dyDescent="0.25">
      <c r="A256" s="12" t="s">
        <v>28</v>
      </c>
      <c r="B256" s="240">
        <v>41800</v>
      </c>
    </row>
    <row r="257" spans="1:2" x14ac:dyDescent="0.25">
      <c r="A257" s="99" t="s">
        <v>581</v>
      </c>
      <c r="B257" s="242">
        <f>0+0</f>
        <v>0</v>
      </c>
    </row>
    <row r="258" spans="1:2" x14ac:dyDescent="0.25">
      <c r="A258" s="99" t="s">
        <v>201</v>
      </c>
      <c r="B258" s="242">
        <f>0+0</f>
        <v>0</v>
      </c>
    </row>
    <row r="259" spans="1:2" x14ac:dyDescent="0.25">
      <c r="A259" s="99" t="s">
        <v>700</v>
      </c>
      <c r="B259" s="242">
        <f>0+0</f>
        <v>0</v>
      </c>
    </row>
    <row r="260" spans="1:2" x14ac:dyDescent="0.25">
      <c r="A260" s="99" t="s">
        <v>434</v>
      </c>
      <c r="B260" s="242">
        <f>0+0</f>
        <v>0</v>
      </c>
    </row>
    <row r="261" spans="1:2" x14ac:dyDescent="0.25">
      <c r="A261" s="99" t="s">
        <v>180</v>
      </c>
      <c r="B261" s="242">
        <f>0+0</f>
        <v>0</v>
      </c>
    </row>
    <row r="262" spans="1:2" x14ac:dyDescent="0.25">
      <c r="A262" s="16"/>
      <c r="B262" s="242"/>
    </row>
    <row r="263" spans="1:2" x14ac:dyDescent="0.25">
      <c r="A263" s="16"/>
      <c r="B263" s="242"/>
    </row>
    <row r="264" spans="1:2" s="94" customFormat="1" x14ac:dyDescent="0.25">
      <c r="A264" s="12" t="s">
        <v>1230</v>
      </c>
      <c r="B264" s="240">
        <f>0+0</f>
        <v>0</v>
      </c>
    </row>
    <row r="265" spans="1:2" x14ac:dyDescent="0.25">
      <c r="A265" s="66" t="s">
        <v>202</v>
      </c>
      <c r="B265" s="242">
        <f>0+0</f>
        <v>0</v>
      </c>
    </row>
    <row r="266" spans="1:2" x14ac:dyDescent="0.25">
      <c r="A266" s="12"/>
      <c r="B266" s="242"/>
    </row>
    <row r="267" spans="1:2" s="94" customFormat="1" x14ac:dyDescent="0.25">
      <c r="A267" s="101" t="s">
        <v>1229</v>
      </c>
      <c r="B267" s="240">
        <f t="shared" ref="B267:B273" si="15">0+0</f>
        <v>0</v>
      </c>
    </row>
    <row r="268" spans="1:2" x14ac:dyDescent="0.25">
      <c r="A268" s="99" t="s">
        <v>1228</v>
      </c>
      <c r="B268" s="242">
        <f t="shared" si="15"/>
        <v>0</v>
      </c>
    </row>
    <row r="269" spans="1:2" x14ac:dyDescent="0.25">
      <c r="A269" s="99" t="s">
        <v>1227</v>
      </c>
      <c r="B269" s="242">
        <f t="shared" si="15"/>
        <v>0</v>
      </c>
    </row>
    <row r="270" spans="1:2" x14ac:dyDescent="0.25">
      <c r="A270" s="99" t="s">
        <v>1226</v>
      </c>
      <c r="B270" s="242">
        <f t="shared" si="15"/>
        <v>0</v>
      </c>
    </row>
    <row r="271" spans="1:2" x14ac:dyDescent="0.25">
      <c r="A271" s="99" t="s">
        <v>1225</v>
      </c>
      <c r="B271" s="242">
        <f t="shared" si="15"/>
        <v>0</v>
      </c>
    </row>
    <row r="272" spans="1:2" x14ac:dyDescent="0.25">
      <c r="A272" s="99" t="s">
        <v>1224</v>
      </c>
      <c r="B272" s="242">
        <f t="shared" si="15"/>
        <v>0</v>
      </c>
    </row>
    <row r="273" spans="1:2" x14ac:dyDescent="0.25">
      <c r="A273" s="99" t="s">
        <v>1223</v>
      </c>
      <c r="B273" s="242">
        <f t="shared" si="15"/>
        <v>0</v>
      </c>
    </row>
    <row r="274" spans="1:2" x14ac:dyDescent="0.25">
      <c r="A274" s="16"/>
      <c r="B274" s="242"/>
    </row>
    <row r="275" spans="1:2" s="94" customFormat="1" x14ac:dyDescent="0.25">
      <c r="A275" s="12" t="s">
        <v>1222</v>
      </c>
      <c r="B275" s="240">
        <f>0+0</f>
        <v>0</v>
      </c>
    </row>
    <row r="276" spans="1:2" x14ac:dyDescent="0.25">
      <c r="A276" s="99" t="s">
        <v>1221</v>
      </c>
      <c r="B276" s="242">
        <f>0+0</f>
        <v>0</v>
      </c>
    </row>
    <row r="277" spans="1:2" x14ac:dyDescent="0.25">
      <c r="A277" s="16"/>
      <c r="B277" s="242"/>
    </row>
    <row r="278" spans="1:2" x14ac:dyDescent="0.25">
      <c r="A278" s="21" t="s">
        <v>203</v>
      </c>
      <c r="B278" s="242">
        <f>0+0</f>
        <v>0</v>
      </c>
    </row>
    <row r="279" spans="1:2" x14ac:dyDescent="0.25">
      <c r="A279" s="16"/>
      <c r="B279" s="242"/>
    </row>
    <row r="280" spans="1:2" s="94" customFormat="1" x14ac:dyDescent="0.25">
      <c r="A280" s="12" t="s">
        <v>317</v>
      </c>
      <c r="B280" s="240">
        <f>0+0</f>
        <v>0</v>
      </c>
    </row>
    <row r="281" spans="1:2" x14ac:dyDescent="0.25">
      <c r="A281" s="16"/>
      <c r="B281" s="242"/>
    </row>
    <row r="282" spans="1:2" s="94" customFormat="1" x14ac:dyDescent="0.25">
      <c r="A282" s="12" t="s">
        <v>1220</v>
      </c>
      <c r="B282" s="240">
        <f>0+0</f>
        <v>0</v>
      </c>
    </row>
    <row r="283" spans="1:2" x14ac:dyDescent="0.25">
      <c r="A283" s="99" t="s">
        <v>682</v>
      </c>
      <c r="B283" s="242">
        <f>0+0</f>
        <v>0</v>
      </c>
    </row>
    <row r="284" spans="1:2" x14ac:dyDescent="0.25">
      <c r="A284" s="99" t="s">
        <v>546</v>
      </c>
      <c r="B284" s="242">
        <f>0+0</f>
        <v>0</v>
      </c>
    </row>
    <row r="285" spans="1:2" x14ac:dyDescent="0.25">
      <c r="A285" s="99" t="s">
        <v>1219</v>
      </c>
      <c r="B285" s="242">
        <f>0+0</f>
        <v>0</v>
      </c>
    </row>
    <row r="286" spans="1:2" x14ac:dyDescent="0.25">
      <c r="A286" s="16"/>
      <c r="B286" s="242"/>
    </row>
    <row r="287" spans="1:2" s="94" customFormat="1" x14ac:dyDescent="0.25">
      <c r="A287" s="12" t="s">
        <v>318</v>
      </c>
      <c r="B287" s="240">
        <f>0+0</f>
        <v>0</v>
      </c>
    </row>
    <row r="288" spans="1:2" x14ac:dyDescent="0.25">
      <c r="A288" s="99" t="s">
        <v>241</v>
      </c>
      <c r="B288" s="242">
        <f>0+0</f>
        <v>0</v>
      </c>
    </row>
    <row r="289" spans="1:4" x14ac:dyDescent="0.25">
      <c r="A289" s="16"/>
      <c r="B289" s="242"/>
    </row>
    <row r="290" spans="1:4" s="94" customFormat="1" x14ac:dyDescent="0.25">
      <c r="A290" s="12" t="s">
        <v>1218</v>
      </c>
      <c r="B290" s="240">
        <f>0+0</f>
        <v>0</v>
      </c>
    </row>
    <row r="291" spans="1:4" x14ac:dyDescent="0.25">
      <c r="A291" s="99" t="s">
        <v>760</v>
      </c>
      <c r="B291" s="242">
        <f>0+0</f>
        <v>0</v>
      </c>
    </row>
    <row r="292" spans="1:4" x14ac:dyDescent="0.25">
      <c r="A292" s="12"/>
      <c r="B292" s="242"/>
    </row>
    <row r="293" spans="1:4" s="94" customFormat="1" x14ac:dyDescent="0.25">
      <c r="A293" s="12" t="s">
        <v>204</v>
      </c>
      <c r="B293" s="240">
        <f>0+0</f>
        <v>0</v>
      </c>
    </row>
    <row r="294" spans="1:4" x14ac:dyDescent="0.25">
      <c r="A294" s="99" t="s">
        <v>604</v>
      </c>
      <c r="B294" s="242">
        <f>0+0</f>
        <v>0</v>
      </c>
    </row>
    <row r="295" spans="1:4" x14ac:dyDescent="0.25">
      <c r="A295" s="16"/>
      <c r="B295" s="242"/>
    </row>
    <row r="296" spans="1:4" x14ac:dyDescent="0.25">
      <c r="A296" s="16"/>
      <c r="B296" s="242"/>
    </row>
    <row r="297" spans="1:4" s="94" customFormat="1" x14ac:dyDescent="0.25">
      <c r="A297" s="12" t="s">
        <v>205</v>
      </c>
      <c r="B297" s="240">
        <f>0+0</f>
        <v>0</v>
      </c>
    </row>
    <row r="298" spans="1:4" x14ac:dyDescent="0.25">
      <c r="A298" s="16"/>
      <c r="B298" s="242"/>
    </row>
    <row r="299" spans="1:4" x14ac:dyDescent="0.25">
      <c r="A299" s="16" t="s">
        <v>1217</v>
      </c>
      <c r="B299" s="242">
        <f>0+0</f>
        <v>0</v>
      </c>
    </row>
    <row r="300" spans="1:4" x14ac:dyDescent="0.25">
      <c r="A300" s="16" t="s">
        <v>1216</v>
      </c>
      <c r="B300" s="242">
        <f>0+0</f>
        <v>0</v>
      </c>
    </row>
    <row r="301" spans="1:4" ht="30" x14ac:dyDescent="0.25">
      <c r="A301" s="30" t="s">
        <v>1215</v>
      </c>
      <c r="B301" s="242">
        <f>0+0</f>
        <v>0</v>
      </c>
    </row>
    <row r="302" spans="1:4" x14ac:dyDescent="0.25">
      <c r="A302" s="342" t="s">
        <v>1520</v>
      </c>
      <c r="B302" s="341">
        <v>21446000</v>
      </c>
    </row>
    <row r="303" spans="1:4" ht="15.75" thickBot="1" x14ac:dyDescent="0.3">
      <c r="A303" s="5" t="s">
        <v>2976</v>
      </c>
      <c r="B303" s="246">
        <f>+B11+B167+B302</f>
        <v>198271300</v>
      </c>
      <c r="D303" s="33"/>
    </row>
    <row r="304" spans="1:4" ht="15.75" thickTop="1" x14ac:dyDescent="0.25">
      <c r="A304" s="367"/>
      <c r="B304" s="367"/>
    </row>
    <row r="305" spans="1:10" x14ac:dyDescent="0.25">
      <c r="A305" s="363"/>
      <c r="B305" s="363"/>
    </row>
    <row r="306" spans="1:10" x14ac:dyDescent="0.25">
      <c r="A306" s="133" t="s">
        <v>1597</v>
      </c>
      <c r="C306" s="344"/>
      <c r="D306" s="344"/>
      <c r="E306" s="344"/>
      <c r="F306" s="344"/>
      <c r="G306" s="344"/>
      <c r="H306" s="344"/>
      <c r="I306" s="344"/>
      <c r="J306" s="344"/>
    </row>
    <row r="307" spans="1:10" x14ac:dyDescent="0.25">
      <c r="A307" s="134" t="s">
        <v>1627</v>
      </c>
      <c r="C307" s="344"/>
      <c r="D307" s="344"/>
      <c r="E307" s="344"/>
      <c r="F307" s="344"/>
      <c r="G307" s="344"/>
      <c r="H307" s="344"/>
      <c r="I307" s="344"/>
      <c r="J307" s="344"/>
    </row>
    <row r="308" spans="1:10" x14ac:dyDescent="0.25">
      <c r="A308" s="134"/>
    </row>
  </sheetData>
  <mergeCells count="8">
    <mergeCell ref="A8:A9"/>
    <mergeCell ref="A304:B305"/>
    <mergeCell ref="A2:B2"/>
    <mergeCell ref="A3:B3"/>
    <mergeCell ref="A4:B4"/>
    <mergeCell ref="A5:B5"/>
    <mergeCell ref="A6:B6"/>
    <mergeCell ref="A7:B7"/>
  </mergeCells>
  <pageMargins left="0.7" right="0.7" top="0.75" bottom="0.75" header="0.3" footer="0.3"/>
  <pageSetup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H339"/>
  <sheetViews>
    <sheetView showGridLines="0" topLeftCell="A295" zoomScale="73" zoomScaleNormal="73" workbookViewId="0">
      <selection activeCell="A301" sqref="A301"/>
    </sheetView>
  </sheetViews>
  <sheetFormatPr baseColWidth="10" defaultColWidth="11.42578125" defaultRowHeight="15" x14ac:dyDescent="0.25"/>
  <cols>
    <col min="1" max="1" width="87.85546875" style="13" bestFit="1" customWidth="1"/>
    <col min="2" max="2" width="18.7109375" style="13" bestFit="1" customWidth="1"/>
    <col min="3" max="5" width="17.5703125" style="90" bestFit="1" customWidth="1"/>
    <col min="6" max="16384" width="11.42578125" style="90"/>
  </cols>
  <sheetData>
    <row r="1" spans="1:5" x14ac:dyDescent="0.25">
      <c r="A1" s="23"/>
      <c r="B1" s="23"/>
    </row>
    <row r="2" spans="1:5" ht="21" x14ac:dyDescent="0.25">
      <c r="A2" s="352" t="s">
        <v>948</v>
      </c>
      <c r="B2" s="353"/>
      <c r="C2" s="353"/>
      <c r="D2" s="353"/>
      <c r="E2" s="353"/>
    </row>
    <row r="3" spans="1:5" ht="18.75" x14ac:dyDescent="0.25">
      <c r="A3" s="354" t="s">
        <v>949</v>
      </c>
      <c r="B3" s="355"/>
      <c r="C3" s="355"/>
      <c r="D3" s="355"/>
      <c r="E3" s="355"/>
    </row>
    <row r="4" spans="1:5" x14ac:dyDescent="0.25">
      <c r="A4" s="356" t="s">
        <v>8</v>
      </c>
      <c r="B4" s="357"/>
      <c r="C4" s="357"/>
      <c r="D4" s="357"/>
      <c r="E4" s="357"/>
    </row>
    <row r="5" spans="1:5" x14ac:dyDescent="0.25">
      <c r="A5" s="358" t="s">
        <v>9</v>
      </c>
      <c r="B5" s="359"/>
      <c r="C5" s="359"/>
      <c r="D5" s="359"/>
      <c r="E5" s="359"/>
    </row>
    <row r="6" spans="1:5" x14ac:dyDescent="0.25">
      <c r="A6" s="358" t="s">
        <v>1602</v>
      </c>
      <c r="B6" s="359"/>
      <c r="C6" s="359"/>
      <c r="D6" s="359"/>
      <c r="E6" s="359"/>
    </row>
    <row r="7" spans="1:5" x14ac:dyDescent="0.25">
      <c r="A7" s="360" t="s">
        <v>10</v>
      </c>
      <c r="B7" s="360"/>
      <c r="C7" s="360"/>
      <c r="D7" s="360"/>
      <c r="E7" s="360"/>
    </row>
    <row r="8" spans="1:5" x14ac:dyDescent="0.25">
      <c r="A8" s="23"/>
      <c r="B8" s="23"/>
    </row>
    <row r="9" spans="1:5" ht="15.75" x14ac:dyDescent="0.25">
      <c r="A9" s="348" t="s">
        <v>7</v>
      </c>
      <c r="B9" s="351"/>
      <c r="C9" s="351"/>
      <c r="D9" s="351"/>
      <c r="E9" s="351"/>
    </row>
    <row r="10" spans="1:5" x14ac:dyDescent="0.25">
      <c r="A10" s="349" t="s">
        <v>4</v>
      </c>
      <c r="B10" s="103">
        <v>1969</v>
      </c>
      <c r="C10" s="86">
        <v>1970</v>
      </c>
      <c r="D10" s="86">
        <v>1971</v>
      </c>
      <c r="E10" s="86">
        <v>1972</v>
      </c>
    </row>
    <row r="11" spans="1:5" x14ac:dyDescent="0.25">
      <c r="A11" s="17" t="s">
        <v>981</v>
      </c>
      <c r="B11" s="261">
        <f>B12+B196</f>
        <v>186655200</v>
      </c>
      <c r="C11" s="261">
        <f>C12+C196</f>
        <v>214215000</v>
      </c>
      <c r="D11" s="261">
        <f t="shared" ref="D11" si="0">D12+D196</f>
        <v>241973950</v>
      </c>
      <c r="E11" s="261">
        <f>E12+E196</f>
        <v>275600000</v>
      </c>
    </row>
    <row r="12" spans="1:5" s="94" customFormat="1" x14ac:dyDescent="0.25">
      <c r="A12" s="78" t="s">
        <v>155</v>
      </c>
      <c r="B12" s="261">
        <f t="shared" ref="B12" si="1">B13+B108</f>
        <v>169292700</v>
      </c>
      <c r="C12" s="261">
        <v>193944800</v>
      </c>
      <c r="D12" s="261">
        <f t="shared" ref="D12:E12" si="2">D13+D108</f>
        <v>222445250</v>
      </c>
      <c r="E12" s="261">
        <f t="shared" si="2"/>
        <v>249913400</v>
      </c>
    </row>
    <row r="13" spans="1:5" s="94" customFormat="1" x14ac:dyDescent="0.25">
      <c r="A13" s="89" t="s">
        <v>156</v>
      </c>
      <c r="B13" s="261">
        <f t="shared" ref="B13" si="3">B14+B40+B54+B61+B80+B99</f>
        <v>51987500</v>
      </c>
      <c r="C13" s="261">
        <f>C14+C40+C54+C61+C80+C99</f>
        <v>53895900</v>
      </c>
      <c r="D13" s="261">
        <f t="shared" ref="D13:E13" si="4">D14+D40+D54+D61+D80+D99</f>
        <v>70270400</v>
      </c>
      <c r="E13" s="261">
        <f t="shared" si="4"/>
        <v>74396300</v>
      </c>
    </row>
    <row r="14" spans="1:5" x14ac:dyDescent="0.25">
      <c r="A14" s="26" t="s">
        <v>777</v>
      </c>
      <c r="B14" s="261">
        <f t="shared" ref="B14" si="5">SUM(B15:B37)</f>
        <v>35683700</v>
      </c>
      <c r="C14" s="261">
        <f>SUM(C15:C37)</f>
        <v>36271400</v>
      </c>
      <c r="D14" s="261">
        <f t="shared" ref="D14:E14" si="6">SUM(D15:D37)</f>
        <v>50072500</v>
      </c>
      <c r="E14" s="261">
        <f t="shared" si="6"/>
        <v>53267000</v>
      </c>
    </row>
    <row r="15" spans="1:5" s="95" customFormat="1" x14ac:dyDescent="0.25">
      <c r="A15" s="53" t="s">
        <v>412</v>
      </c>
      <c r="B15" s="280">
        <v>31875400</v>
      </c>
      <c r="C15" s="280">
        <v>32021000</v>
      </c>
      <c r="D15" s="280">
        <v>42200000</v>
      </c>
      <c r="E15" s="280">
        <v>47000000</v>
      </c>
    </row>
    <row r="16" spans="1:5" s="95" customFormat="1" ht="17.25" customHeight="1" x14ac:dyDescent="0.25">
      <c r="A16" s="53" t="s">
        <v>791</v>
      </c>
      <c r="B16" s="280">
        <v>0</v>
      </c>
      <c r="C16" s="280">
        <v>0</v>
      </c>
      <c r="D16" s="280">
        <v>0</v>
      </c>
      <c r="E16" s="280">
        <v>0</v>
      </c>
    </row>
    <row r="17" spans="1:5" s="95" customFormat="1" x14ac:dyDescent="0.25">
      <c r="A17" s="53" t="s">
        <v>423</v>
      </c>
      <c r="B17" s="280">
        <v>417700</v>
      </c>
      <c r="C17" s="280">
        <v>788900</v>
      </c>
      <c r="D17" s="280">
        <v>265400</v>
      </c>
      <c r="E17" s="280">
        <v>351200</v>
      </c>
    </row>
    <row r="18" spans="1:5" s="95" customFormat="1" x14ac:dyDescent="0.25">
      <c r="A18" s="53" t="s">
        <v>1167</v>
      </c>
      <c r="B18" s="280">
        <v>0</v>
      </c>
      <c r="C18" s="280">
        <v>0</v>
      </c>
      <c r="D18" s="280">
        <v>2200000</v>
      </c>
      <c r="E18" s="280">
        <v>0</v>
      </c>
    </row>
    <row r="19" spans="1:5" s="95" customFormat="1" x14ac:dyDescent="0.25">
      <c r="A19" s="53" t="s">
        <v>925</v>
      </c>
      <c r="B19" s="280">
        <v>0</v>
      </c>
      <c r="C19" s="280">
        <v>0</v>
      </c>
      <c r="D19" s="280">
        <v>0</v>
      </c>
      <c r="E19" s="280">
        <v>596500</v>
      </c>
    </row>
    <row r="20" spans="1:5" s="95" customFormat="1" x14ac:dyDescent="0.25">
      <c r="A20" s="53" t="s">
        <v>489</v>
      </c>
      <c r="B20" s="280">
        <v>0</v>
      </c>
      <c r="C20" s="280">
        <v>0</v>
      </c>
      <c r="D20" s="280">
        <v>0</v>
      </c>
      <c r="E20" s="280">
        <v>51000</v>
      </c>
    </row>
    <row r="21" spans="1:5" s="95" customFormat="1" x14ac:dyDescent="0.25">
      <c r="A21" s="53" t="s">
        <v>792</v>
      </c>
      <c r="B21" s="280">
        <v>0</v>
      </c>
      <c r="C21" s="280">
        <v>0</v>
      </c>
      <c r="D21" s="280">
        <v>0</v>
      </c>
      <c r="E21" s="280">
        <v>0</v>
      </c>
    </row>
    <row r="22" spans="1:5" s="95" customFormat="1" x14ac:dyDescent="0.25">
      <c r="A22" s="53" t="s">
        <v>360</v>
      </c>
      <c r="B22" s="280">
        <v>0</v>
      </c>
      <c r="C22" s="280">
        <v>0</v>
      </c>
      <c r="D22" s="280">
        <v>0</v>
      </c>
      <c r="E22" s="280">
        <v>0</v>
      </c>
    </row>
    <row r="23" spans="1:5" s="95" customFormat="1" x14ac:dyDescent="0.25">
      <c r="A23" s="53" t="s">
        <v>435</v>
      </c>
      <c r="B23" s="280">
        <v>0</v>
      </c>
      <c r="C23" s="280">
        <v>0</v>
      </c>
      <c r="D23" s="280">
        <v>1800000</v>
      </c>
      <c r="E23" s="280">
        <v>0</v>
      </c>
    </row>
    <row r="24" spans="1:5" s="91" customFormat="1" x14ac:dyDescent="0.25">
      <c r="A24" s="53" t="s">
        <v>424</v>
      </c>
      <c r="B24" s="280">
        <v>50000</v>
      </c>
      <c r="C24" s="280">
        <v>20000</v>
      </c>
      <c r="D24" s="280">
        <v>2000</v>
      </c>
      <c r="E24" s="280">
        <v>0</v>
      </c>
    </row>
    <row r="25" spans="1:5" s="95" customFormat="1" x14ac:dyDescent="0.25">
      <c r="A25" s="53" t="s">
        <v>425</v>
      </c>
      <c r="B25" s="280">
        <v>2500</v>
      </c>
      <c r="C25" s="280">
        <v>300</v>
      </c>
      <c r="D25" s="280">
        <v>0</v>
      </c>
      <c r="E25" s="280">
        <v>0</v>
      </c>
    </row>
    <row r="26" spans="1:5" s="95" customFormat="1" x14ac:dyDescent="0.25">
      <c r="A26" s="53" t="s">
        <v>157</v>
      </c>
      <c r="B26" s="280">
        <v>836400</v>
      </c>
      <c r="C26" s="280">
        <v>960600</v>
      </c>
      <c r="D26" s="280">
        <v>1090600</v>
      </c>
      <c r="E26" s="280">
        <v>1515600</v>
      </c>
    </row>
    <row r="27" spans="1:5" s="94" customFormat="1" x14ac:dyDescent="0.25">
      <c r="A27" s="53" t="s">
        <v>679</v>
      </c>
      <c r="B27" s="280">
        <v>440800</v>
      </c>
      <c r="C27" s="280">
        <v>420000</v>
      </c>
      <c r="D27" s="280">
        <v>420300</v>
      </c>
      <c r="E27" s="280">
        <v>456200</v>
      </c>
    </row>
    <row r="28" spans="1:5" s="95" customFormat="1" x14ac:dyDescent="0.25">
      <c r="A28" s="53" t="s">
        <v>357</v>
      </c>
      <c r="B28" s="280">
        <v>399200</v>
      </c>
      <c r="C28" s="280">
        <v>487500</v>
      </c>
      <c r="D28" s="280">
        <v>800000</v>
      </c>
      <c r="E28" s="280">
        <v>1210800</v>
      </c>
    </row>
    <row r="29" spans="1:5" s="94" customFormat="1" x14ac:dyDescent="0.25">
      <c r="A29" s="53" t="s">
        <v>596</v>
      </c>
      <c r="B29" s="280">
        <v>2000</v>
      </c>
      <c r="C29" s="280">
        <v>1100</v>
      </c>
      <c r="D29" s="280">
        <v>1200</v>
      </c>
      <c r="E29" s="280">
        <v>1600</v>
      </c>
    </row>
    <row r="30" spans="1:5" s="95" customFormat="1" x14ac:dyDescent="0.25">
      <c r="A30" s="53" t="s">
        <v>808</v>
      </c>
      <c r="B30" s="280">
        <v>157000</v>
      </c>
      <c r="C30" s="280">
        <v>187500</v>
      </c>
      <c r="D30" s="280">
        <v>172300</v>
      </c>
      <c r="E30" s="280">
        <v>150500</v>
      </c>
    </row>
    <row r="31" spans="1:5" s="95" customFormat="1" x14ac:dyDescent="0.25">
      <c r="A31" s="53" t="s">
        <v>597</v>
      </c>
      <c r="B31" s="280">
        <v>1102700</v>
      </c>
      <c r="C31" s="280">
        <v>1041000</v>
      </c>
      <c r="D31" s="280">
        <v>800000</v>
      </c>
      <c r="E31" s="280">
        <v>950800</v>
      </c>
    </row>
    <row r="32" spans="1:5" s="95" customFormat="1" x14ac:dyDescent="0.25">
      <c r="A32" s="53" t="s">
        <v>1203</v>
      </c>
      <c r="B32" s="280">
        <v>0</v>
      </c>
      <c r="C32" s="280">
        <v>0</v>
      </c>
      <c r="D32" s="280">
        <v>0</v>
      </c>
      <c r="E32" s="280">
        <v>0</v>
      </c>
    </row>
    <row r="33" spans="1:5" s="95" customFormat="1" x14ac:dyDescent="0.25">
      <c r="A33" s="53" t="s">
        <v>436</v>
      </c>
      <c r="B33" s="280">
        <v>0</v>
      </c>
      <c r="C33" s="280">
        <v>0</v>
      </c>
      <c r="D33" s="280">
        <v>76400</v>
      </c>
      <c r="E33" s="280">
        <v>39800</v>
      </c>
    </row>
    <row r="34" spans="1:5" s="95" customFormat="1" x14ac:dyDescent="0.25">
      <c r="A34" s="53" t="s">
        <v>598</v>
      </c>
      <c r="B34" s="280">
        <v>91800</v>
      </c>
      <c r="C34" s="280">
        <v>45000</v>
      </c>
      <c r="D34" s="280">
        <v>0</v>
      </c>
      <c r="E34" s="280">
        <v>0</v>
      </c>
    </row>
    <row r="35" spans="1:5" s="95" customFormat="1" x14ac:dyDescent="0.25">
      <c r="A35" s="53" t="s">
        <v>680</v>
      </c>
      <c r="B35" s="280">
        <v>142500</v>
      </c>
      <c r="C35" s="280">
        <v>138000</v>
      </c>
      <c r="D35" s="280">
        <v>112900</v>
      </c>
      <c r="E35" s="280">
        <v>128000</v>
      </c>
    </row>
    <row r="36" spans="1:5" s="95" customFormat="1" x14ac:dyDescent="0.25">
      <c r="A36" s="53" t="s">
        <v>599</v>
      </c>
      <c r="B36" s="280">
        <v>165700</v>
      </c>
      <c r="C36" s="280">
        <v>160500</v>
      </c>
      <c r="D36" s="280">
        <v>131400</v>
      </c>
      <c r="E36" s="280">
        <v>150000</v>
      </c>
    </row>
    <row r="37" spans="1:5" s="95" customFormat="1" x14ac:dyDescent="0.25">
      <c r="A37" s="53" t="s">
        <v>953</v>
      </c>
      <c r="B37" s="280">
        <v>0</v>
      </c>
      <c r="C37" s="280">
        <v>0</v>
      </c>
      <c r="D37" s="280">
        <v>0</v>
      </c>
      <c r="E37" s="280">
        <v>665000</v>
      </c>
    </row>
    <row r="38" spans="1:5" s="94" customFormat="1" x14ac:dyDescent="0.25">
      <c r="A38" s="53" t="s">
        <v>547</v>
      </c>
      <c r="B38" s="280">
        <v>0</v>
      </c>
      <c r="C38" s="280">
        <v>0</v>
      </c>
      <c r="D38" s="280">
        <v>0</v>
      </c>
      <c r="E38" s="280">
        <v>0</v>
      </c>
    </row>
    <row r="39" spans="1:5" s="95" customFormat="1" x14ac:dyDescent="0.25">
      <c r="A39" s="53" t="s">
        <v>55</v>
      </c>
      <c r="B39" s="281"/>
      <c r="C39" s="280"/>
      <c r="D39" s="280"/>
      <c r="E39" s="280"/>
    </row>
    <row r="40" spans="1:5" s="94" customFormat="1" x14ac:dyDescent="0.25">
      <c r="A40" s="26" t="s">
        <v>778</v>
      </c>
      <c r="B40" s="261">
        <f t="shared" ref="B40" si="7">SUM(B41:B52)</f>
        <v>8702700</v>
      </c>
      <c r="C40" s="261">
        <f>SUM(C41:C52)</f>
        <v>8653000</v>
      </c>
      <c r="D40" s="261">
        <f t="shared" ref="D40:E40" si="8">SUM(D41:D52)</f>
        <v>10705500</v>
      </c>
      <c r="E40" s="261">
        <f t="shared" si="8"/>
        <v>10463900</v>
      </c>
    </row>
    <row r="41" spans="1:5" s="95" customFormat="1" x14ac:dyDescent="0.25">
      <c r="A41" s="53" t="s">
        <v>1179</v>
      </c>
      <c r="B41" s="280">
        <v>900000</v>
      </c>
      <c r="C41" s="280">
        <v>900000</v>
      </c>
      <c r="D41" s="280">
        <v>688500</v>
      </c>
      <c r="E41" s="280">
        <v>500000</v>
      </c>
    </row>
    <row r="42" spans="1:5" s="95" customFormat="1" x14ac:dyDescent="0.25">
      <c r="A42" s="53" t="s">
        <v>158</v>
      </c>
      <c r="B42" s="280">
        <v>8500</v>
      </c>
      <c r="C42" s="280">
        <v>15000</v>
      </c>
      <c r="D42" s="280">
        <v>18400</v>
      </c>
      <c r="E42" s="280">
        <v>15300</v>
      </c>
    </row>
    <row r="43" spans="1:5" s="95" customFormat="1" x14ac:dyDescent="0.25">
      <c r="A43" s="53" t="s">
        <v>288</v>
      </c>
      <c r="B43" s="280">
        <v>3936000</v>
      </c>
      <c r="C43" s="280">
        <v>3886500</v>
      </c>
      <c r="D43" s="280">
        <v>4650000</v>
      </c>
      <c r="E43" s="280">
        <v>5200000</v>
      </c>
    </row>
    <row r="44" spans="1:5" s="91" customFormat="1" x14ac:dyDescent="0.25">
      <c r="A44" s="53" t="s">
        <v>871</v>
      </c>
      <c r="B44" s="280">
        <v>0</v>
      </c>
      <c r="C44" s="280">
        <v>0</v>
      </c>
      <c r="D44" s="280">
        <v>0</v>
      </c>
      <c r="E44" s="280">
        <v>49500</v>
      </c>
    </row>
    <row r="45" spans="1:5" s="91" customFormat="1" x14ac:dyDescent="0.25">
      <c r="A45" s="53" t="s">
        <v>159</v>
      </c>
      <c r="B45" s="280">
        <v>1054700</v>
      </c>
      <c r="C45" s="280">
        <v>1207800</v>
      </c>
      <c r="D45" s="280">
        <v>1420000</v>
      </c>
      <c r="E45" s="280">
        <v>1700000</v>
      </c>
    </row>
    <row r="46" spans="1:5" s="87" customFormat="1" x14ac:dyDescent="0.25">
      <c r="A46" s="53" t="s">
        <v>826</v>
      </c>
      <c r="B46" s="280">
        <v>2572900</v>
      </c>
      <c r="C46" s="280">
        <v>2429500</v>
      </c>
      <c r="D46" s="280">
        <v>2679600</v>
      </c>
      <c r="E46" s="280">
        <v>2722200</v>
      </c>
    </row>
    <row r="47" spans="1:5" s="94" customFormat="1" x14ac:dyDescent="0.25">
      <c r="A47" s="53" t="s">
        <v>289</v>
      </c>
      <c r="B47" s="280">
        <v>200</v>
      </c>
      <c r="C47" s="280">
        <v>200</v>
      </c>
      <c r="D47" s="280">
        <v>200</v>
      </c>
      <c r="E47" s="280">
        <v>200</v>
      </c>
    </row>
    <row r="48" spans="1:5" s="95" customFormat="1" x14ac:dyDescent="0.25">
      <c r="A48" s="53" t="s">
        <v>252</v>
      </c>
      <c r="B48" s="280">
        <v>113800</v>
      </c>
      <c r="C48" s="280">
        <v>87000</v>
      </c>
      <c r="D48" s="280">
        <v>90000</v>
      </c>
      <c r="E48" s="280">
        <v>66700</v>
      </c>
    </row>
    <row r="49" spans="1:5" s="94" customFormat="1" x14ac:dyDescent="0.25">
      <c r="A49" s="53" t="s">
        <v>1178</v>
      </c>
      <c r="B49" s="280">
        <v>116600</v>
      </c>
      <c r="C49" s="280">
        <v>127000</v>
      </c>
      <c r="D49" s="280">
        <v>142400</v>
      </c>
      <c r="E49" s="280">
        <v>210000</v>
      </c>
    </row>
    <row r="50" spans="1:5" s="95" customFormat="1" x14ac:dyDescent="0.25">
      <c r="A50" s="53" t="s">
        <v>874</v>
      </c>
      <c r="B50" s="280">
        <v>0</v>
      </c>
      <c r="C50" s="280">
        <v>0</v>
      </c>
      <c r="D50" s="280">
        <v>16400</v>
      </c>
      <c r="E50" s="280">
        <v>0</v>
      </c>
    </row>
    <row r="51" spans="1:5" s="94" customFormat="1" x14ac:dyDescent="0.25">
      <c r="A51" s="53" t="s">
        <v>793</v>
      </c>
      <c r="B51" s="280">
        <v>0</v>
      </c>
      <c r="C51" s="280">
        <v>0</v>
      </c>
      <c r="D51" s="280">
        <v>1000000</v>
      </c>
      <c r="E51" s="280">
        <v>0</v>
      </c>
    </row>
    <row r="52" spans="1:5" s="95" customFormat="1" x14ac:dyDescent="0.25">
      <c r="A52" s="53" t="s">
        <v>535</v>
      </c>
      <c r="B52" s="280">
        <v>0</v>
      </c>
      <c r="C52" s="280">
        <v>0</v>
      </c>
      <c r="D52" s="280">
        <v>0</v>
      </c>
      <c r="E52" s="280">
        <v>0</v>
      </c>
    </row>
    <row r="53" spans="1:5" s="95" customFormat="1" x14ac:dyDescent="0.25">
      <c r="A53" s="53" t="s">
        <v>55</v>
      </c>
      <c r="B53" s="281"/>
      <c r="C53" s="280"/>
      <c r="D53" s="280"/>
      <c r="E53" s="280"/>
    </row>
    <row r="54" spans="1:5" s="94" customFormat="1" x14ac:dyDescent="0.25">
      <c r="A54" s="26" t="s">
        <v>904</v>
      </c>
      <c r="B54" s="261">
        <f t="shared" ref="B54" si="9">SUM(B55:B59)</f>
        <v>532900</v>
      </c>
      <c r="C54" s="261">
        <f>SUM(C55:C59)</f>
        <v>637100</v>
      </c>
      <c r="D54" s="261">
        <f t="shared" ref="D54:E54" si="10">SUM(D55:D59)</f>
        <v>802200</v>
      </c>
      <c r="E54" s="261">
        <f t="shared" si="10"/>
        <v>933200</v>
      </c>
    </row>
    <row r="55" spans="1:5" s="95" customFormat="1" x14ac:dyDescent="0.25">
      <c r="A55" s="53" t="s">
        <v>742</v>
      </c>
      <c r="B55" s="280">
        <v>303300</v>
      </c>
      <c r="C55" s="280">
        <v>344500</v>
      </c>
      <c r="D55" s="280">
        <v>403200</v>
      </c>
      <c r="E55" s="280">
        <v>500000</v>
      </c>
    </row>
    <row r="56" spans="1:5" x14ac:dyDescent="0.25">
      <c r="A56" s="53" t="s">
        <v>905</v>
      </c>
      <c r="B56" s="280">
        <v>223500</v>
      </c>
      <c r="C56" s="280">
        <v>286600</v>
      </c>
      <c r="D56" s="280">
        <v>390000</v>
      </c>
      <c r="E56" s="280">
        <v>425000</v>
      </c>
    </row>
    <row r="57" spans="1:5" s="95" customFormat="1" x14ac:dyDescent="0.25">
      <c r="A57" s="53" t="s">
        <v>290</v>
      </c>
      <c r="B57" s="280">
        <v>0</v>
      </c>
      <c r="C57" s="280">
        <v>0</v>
      </c>
      <c r="D57" s="280">
        <v>0</v>
      </c>
      <c r="E57" s="280">
        <v>0</v>
      </c>
    </row>
    <row r="58" spans="1:5" s="95" customFormat="1" x14ac:dyDescent="0.25">
      <c r="A58" s="53" t="s">
        <v>1210</v>
      </c>
      <c r="B58" s="280">
        <v>600</v>
      </c>
      <c r="C58" s="280">
        <v>500</v>
      </c>
      <c r="D58" s="280">
        <v>100</v>
      </c>
      <c r="E58" s="280">
        <v>200</v>
      </c>
    </row>
    <row r="59" spans="1:5" s="95" customFormat="1" x14ac:dyDescent="0.25">
      <c r="A59" s="53" t="s">
        <v>940</v>
      </c>
      <c r="B59" s="280">
        <v>5500</v>
      </c>
      <c r="C59" s="280">
        <v>5500</v>
      </c>
      <c r="D59" s="280">
        <v>8900</v>
      </c>
      <c r="E59" s="280">
        <v>8000</v>
      </c>
    </row>
    <row r="60" spans="1:5" s="95" customFormat="1" x14ac:dyDescent="0.25">
      <c r="A60" s="53" t="s">
        <v>55</v>
      </c>
      <c r="B60" s="281"/>
      <c r="C60" s="261"/>
      <c r="D60" s="261"/>
      <c r="E60" s="261"/>
    </row>
    <row r="61" spans="1:5" s="94" customFormat="1" x14ac:dyDescent="0.25">
      <c r="A61" s="28" t="s">
        <v>475</v>
      </c>
      <c r="B61" s="261">
        <f t="shared" ref="B61" si="11">SUM(B62:B78)</f>
        <v>4538800</v>
      </c>
      <c r="C61" s="261">
        <f>SUM(C62:C78)</f>
        <v>6142000</v>
      </c>
      <c r="D61" s="261">
        <f t="shared" ref="D61:E61" si="12">SUM(D62:D78)</f>
        <v>6293100</v>
      </c>
      <c r="E61" s="261">
        <f t="shared" si="12"/>
        <v>6871800</v>
      </c>
    </row>
    <row r="62" spans="1:5" s="95" customFormat="1" x14ac:dyDescent="0.25">
      <c r="A62" s="53" t="s">
        <v>476</v>
      </c>
      <c r="B62" s="280">
        <v>63600</v>
      </c>
      <c r="C62" s="280">
        <v>102600</v>
      </c>
      <c r="D62" s="280">
        <v>100000</v>
      </c>
      <c r="E62" s="280">
        <v>116600</v>
      </c>
    </row>
    <row r="63" spans="1:5" s="95" customFormat="1" x14ac:dyDescent="0.25">
      <c r="A63" s="53" t="s">
        <v>477</v>
      </c>
      <c r="B63" s="280">
        <v>60000</v>
      </c>
      <c r="C63" s="280">
        <v>102500</v>
      </c>
      <c r="D63" s="280">
        <v>100000</v>
      </c>
      <c r="E63" s="280">
        <v>99000</v>
      </c>
    </row>
    <row r="64" spans="1:5" s="95" customFormat="1" x14ac:dyDescent="0.25">
      <c r="A64" s="53" t="s">
        <v>1112</v>
      </c>
      <c r="B64" s="280">
        <v>634400</v>
      </c>
      <c r="C64" s="280">
        <v>1297000</v>
      </c>
      <c r="D64" s="280">
        <v>1630800</v>
      </c>
      <c r="E64" s="280">
        <v>1700000</v>
      </c>
    </row>
    <row r="65" spans="1:5" s="95" customFormat="1" x14ac:dyDescent="0.25">
      <c r="A65" s="53" t="s">
        <v>1113</v>
      </c>
      <c r="B65" s="280">
        <v>0</v>
      </c>
      <c r="C65" s="280">
        <v>3000</v>
      </c>
      <c r="D65" s="280">
        <v>12800</v>
      </c>
      <c r="E65" s="280">
        <v>7800</v>
      </c>
    </row>
    <row r="66" spans="1:5" s="95" customFormat="1" x14ac:dyDescent="0.25">
      <c r="A66" s="53" t="s">
        <v>1129</v>
      </c>
      <c r="B66" s="280">
        <v>200900</v>
      </c>
      <c r="C66" s="280">
        <v>298300</v>
      </c>
      <c r="D66" s="280">
        <v>395500</v>
      </c>
      <c r="E66" s="280">
        <v>302700</v>
      </c>
    </row>
    <row r="67" spans="1:5" s="95" customFormat="1" x14ac:dyDescent="0.25">
      <c r="A67" s="53" t="s">
        <v>1131</v>
      </c>
      <c r="B67" s="280">
        <v>5300</v>
      </c>
      <c r="C67" s="280">
        <v>7600</v>
      </c>
      <c r="D67" s="280">
        <v>7800</v>
      </c>
      <c r="E67" s="280">
        <v>14500</v>
      </c>
    </row>
    <row r="68" spans="1:5" s="95" customFormat="1" x14ac:dyDescent="0.25">
      <c r="A68" s="53" t="s">
        <v>160</v>
      </c>
      <c r="B68" s="280">
        <v>30300</v>
      </c>
      <c r="C68" s="280">
        <v>29700</v>
      </c>
      <c r="D68" s="280">
        <v>32600</v>
      </c>
      <c r="E68" s="280">
        <v>42000</v>
      </c>
    </row>
    <row r="69" spans="1:5" s="95" customFormat="1" x14ac:dyDescent="0.25">
      <c r="A69" s="53" t="s">
        <v>1197</v>
      </c>
      <c r="B69" s="280">
        <v>0</v>
      </c>
      <c r="C69" s="280">
        <v>0</v>
      </c>
      <c r="D69" s="280">
        <v>0</v>
      </c>
      <c r="E69" s="280">
        <v>90000</v>
      </c>
    </row>
    <row r="70" spans="1:5" s="95" customFormat="1" x14ac:dyDescent="0.25">
      <c r="A70" s="53" t="s">
        <v>1072</v>
      </c>
      <c r="B70" s="280">
        <v>0</v>
      </c>
      <c r="C70" s="280">
        <v>0</v>
      </c>
      <c r="D70" s="280">
        <v>300</v>
      </c>
      <c r="E70" s="280">
        <v>0</v>
      </c>
    </row>
    <row r="71" spans="1:5" s="95" customFormat="1" x14ac:dyDescent="0.25">
      <c r="A71" s="53" t="s">
        <v>161</v>
      </c>
      <c r="B71" s="280">
        <v>200</v>
      </c>
      <c r="C71" s="280">
        <v>300</v>
      </c>
      <c r="D71" s="280">
        <v>0</v>
      </c>
      <c r="E71" s="280">
        <v>700</v>
      </c>
    </row>
    <row r="72" spans="1:5" s="77" customFormat="1" x14ac:dyDescent="0.25">
      <c r="A72" s="53" t="s">
        <v>426</v>
      </c>
      <c r="B72" s="280">
        <v>3454300</v>
      </c>
      <c r="C72" s="280">
        <v>2600000</v>
      </c>
      <c r="D72" s="280">
        <v>2200000</v>
      </c>
      <c r="E72" s="280">
        <v>2870400</v>
      </c>
    </row>
    <row r="73" spans="1:5" s="95" customFormat="1" x14ac:dyDescent="0.25">
      <c r="A73" s="53" t="s">
        <v>745</v>
      </c>
      <c r="B73" s="280">
        <v>0</v>
      </c>
      <c r="C73" s="280">
        <v>0</v>
      </c>
      <c r="D73" s="280">
        <v>0</v>
      </c>
      <c r="E73" s="280">
        <v>25000</v>
      </c>
    </row>
    <row r="74" spans="1:5" s="95" customFormat="1" x14ac:dyDescent="0.25">
      <c r="A74" s="53" t="s">
        <v>575</v>
      </c>
      <c r="B74" s="280">
        <v>49800</v>
      </c>
      <c r="C74" s="280">
        <v>42200</v>
      </c>
      <c r="D74" s="280">
        <v>41100</v>
      </c>
      <c r="E74" s="280">
        <v>42000</v>
      </c>
    </row>
    <row r="75" spans="1:5" s="95" customFormat="1" x14ac:dyDescent="0.25">
      <c r="A75" s="53" t="s">
        <v>872</v>
      </c>
      <c r="B75" s="280">
        <v>40000</v>
      </c>
      <c r="C75" s="280">
        <v>58800</v>
      </c>
      <c r="D75" s="280">
        <v>60200</v>
      </c>
      <c r="E75" s="280">
        <v>83800</v>
      </c>
    </row>
    <row r="76" spans="1:5" s="95" customFormat="1" x14ac:dyDescent="0.25">
      <c r="A76" s="53" t="s">
        <v>478</v>
      </c>
      <c r="B76" s="280">
        <v>0</v>
      </c>
      <c r="C76" s="280">
        <v>1600000</v>
      </c>
      <c r="D76" s="280">
        <v>1670000</v>
      </c>
      <c r="E76" s="280">
        <v>1370300</v>
      </c>
    </row>
    <row r="77" spans="1:5" s="95" customFormat="1" x14ac:dyDescent="0.25">
      <c r="A77" s="53" t="s">
        <v>1114</v>
      </c>
      <c r="B77" s="280">
        <v>0</v>
      </c>
      <c r="C77" s="280">
        <v>0</v>
      </c>
      <c r="D77" s="280">
        <v>42000</v>
      </c>
      <c r="E77" s="280">
        <v>107000</v>
      </c>
    </row>
    <row r="78" spans="1:5" s="95" customFormat="1" x14ac:dyDescent="0.25">
      <c r="A78" s="53" t="s">
        <v>726</v>
      </c>
      <c r="B78" s="281"/>
      <c r="C78" s="280">
        <v>0</v>
      </c>
      <c r="D78" s="280">
        <v>0</v>
      </c>
      <c r="E78" s="280">
        <v>0</v>
      </c>
    </row>
    <row r="79" spans="1:5" s="95" customFormat="1" x14ac:dyDescent="0.25">
      <c r="A79" s="53" t="s">
        <v>55</v>
      </c>
      <c r="B79" s="281"/>
      <c r="C79" s="280"/>
      <c r="D79" s="280"/>
      <c r="E79" s="280"/>
    </row>
    <row r="80" spans="1:5" s="94" customFormat="1" x14ac:dyDescent="0.25">
      <c r="A80" s="28" t="s">
        <v>657</v>
      </c>
      <c r="B80" s="261">
        <f t="shared" ref="B80" si="13">SUM(B81:B97)</f>
        <v>1061200</v>
      </c>
      <c r="C80" s="261">
        <f>SUM(C81:C97)</f>
        <v>966200</v>
      </c>
      <c r="D80" s="261">
        <f t="shared" ref="D80:E80" si="14">SUM(D81:D97)</f>
        <v>1036600</v>
      </c>
      <c r="E80" s="261">
        <f t="shared" si="14"/>
        <v>1455700</v>
      </c>
    </row>
    <row r="81" spans="1:5" s="94" customFormat="1" x14ac:dyDescent="0.25">
      <c r="A81" s="53" t="s">
        <v>809</v>
      </c>
      <c r="B81" s="280">
        <v>3000</v>
      </c>
      <c r="C81" s="280">
        <v>3500</v>
      </c>
      <c r="D81" s="280">
        <v>3600</v>
      </c>
      <c r="E81" s="280">
        <v>3200</v>
      </c>
    </row>
    <row r="82" spans="1:5" s="95" customFormat="1" x14ac:dyDescent="0.25">
      <c r="A82" s="53" t="s">
        <v>291</v>
      </c>
      <c r="B82" s="280">
        <v>4700</v>
      </c>
      <c r="C82" s="280">
        <v>800</v>
      </c>
      <c r="D82" s="280">
        <v>4000</v>
      </c>
      <c r="E82" s="280">
        <v>2900</v>
      </c>
    </row>
    <row r="83" spans="1:5" s="95" customFormat="1" x14ac:dyDescent="0.25">
      <c r="A83" s="53" t="s">
        <v>576</v>
      </c>
      <c r="B83" s="280">
        <v>1900</v>
      </c>
      <c r="C83" s="280">
        <v>12000</v>
      </c>
      <c r="D83" s="280">
        <v>1000</v>
      </c>
      <c r="E83" s="280">
        <v>900</v>
      </c>
    </row>
    <row r="84" spans="1:5" s="95" customFormat="1" x14ac:dyDescent="0.25">
      <c r="A84" s="53" t="s">
        <v>658</v>
      </c>
      <c r="B84" s="280">
        <v>38400</v>
      </c>
      <c r="C84" s="280">
        <v>307500</v>
      </c>
      <c r="D84" s="280">
        <v>6000</v>
      </c>
      <c r="E84" s="280">
        <v>675900</v>
      </c>
    </row>
    <row r="85" spans="1:5" s="95" customFormat="1" x14ac:dyDescent="0.25">
      <c r="A85" s="53" t="s">
        <v>659</v>
      </c>
      <c r="B85" s="280">
        <v>440000</v>
      </c>
      <c r="C85" s="280">
        <v>506600</v>
      </c>
      <c r="D85" s="280">
        <v>328000</v>
      </c>
      <c r="E85" s="280">
        <v>72000</v>
      </c>
    </row>
    <row r="86" spans="1:5" s="95" customFormat="1" x14ac:dyDescent="0.25">
      <c r="A86" s="53" t="s">
        <v>665</v>
      </c>
      <c r="B86" s="280">
        <v>479400</v>
      </c>
      <c r="C86" s="280">
        <v>10000</v>
      </c>
      <c r="D86" s="280">
        <v>506900</v>
      </c>
      <c r="E86" s="280">
        <v>590000</v>
      </c>
    </row>
    <row r="87" spans="1:5" s="95" customFormat="1" x14ac:dyDescent="0.25">
      <c r="A87" s="53" t="s">
        <v>660</v>
      </c>
      <c r="B87" s="280">
        <v>0</v>
      </c>
      <c r="C87" s="280">
        <v>0</v>
      </c>
      <c r="D87" s="280">
        <v>0</v>
      </c>
      <c r="E87" s="280">
        <v>0</v>
      </c>
    </row>
    <row r="88" spans="1:5" s="95" customFormat="1" x14ac:dyDescent="0.25">
      <c r="A88" s="53" t="s">
        <v>1192</v>
      </c>
      <c r="B88" s="280">
        <v>0</v>
      </c>
      <c r="C88" s="280">
        <v>0</v>
      </c>
      <c r="D88" s="280">
        <v>0</v>
      </c>
      <c r="E88" s="280">
        <v>0</v>
      </c>
    </row>
    <row r="89" spans="1:5" s="95" customFormat="1" x14ac:dyDescent="0.25">
      <c r="A89" s="53" t="s">
        <v>162</v>
      </c>
      <c r="B89" s="280">
        <v>9000</v>
      </c>
      <c r="C89" s="280">
        <v>100</v>
      </c>
      <c r="D89" s="280">
        <v>11000</v>
      </c>
      <c r="E89" s="280">
        <v>13000</v>
      </c>
    </row>
    <row r="90" spans="1:5" s="95" customFormat="1" x14ac:dyDescent="0.25">
      <c r="A90" s="53" t="s">
        <v>666</v>
      </c>
      <c r="B90" s="280">
        <v>200</v>
      </c>
      <c r="C90" s="280">
        <v>7800</v>
      </c>
      <c r="D90" s="280">
        <v>200</v>
      </c>
      <c r="E90" s="280">
        <v>200</v>
      </c>
    </row>
    <row r="91" spans="1:5" s="95" customFormat="1" x14ac:dyDescent="0.25">
      <c r="A91" s="53" t="s">
        <v>292</v>
      </c>
      <c r="B91" s="280">
        <v>4200</v>
      </c>
      <c r="C91" s="280">
        <v>24900</v>
      </c>
      <c r="D91" s="280">
        <v>3300</v>
      </c>
      <c r="E91" s="280">
        <v>4500</v>
      </c>
    </row>
    <row r="92" spans="1:5" s="95" customFormat="1" x14ac:dyDescent="0.25">
      <c r="A92" s="53" t="s">
        <v>293</v>
      </c>
      <c r="B92" s="280">
        <v>24900</v>
      </c>
      <c r="C92" s="280">
        <v>47000</v>
      </c>
      <c r="D92" s="280">
        <v>33100</v>
      </c>
      <c r="E92" s="280">
        <v>33000</v>
      </c>
    </row>
    <row r="93" spans="1:5" s="95" customFormat="1" x14ac:dyDescent="0.25">
      <c r="A93" s="53" t="s">
        <v>294</v>
      </c>
      <c r="B93" s="280">
        <v>40900</v>
      </c>
      <c r="C93" s="280">
        <v>200</v>
      </c>
      <c r="D93" s="280">
        <v>78600</v>
      </c>
      <c r="E93" s="280">
        <v>54600</v>
      </c>
    </row>
    <row r="94" spans="1:5" s="95" customFormat="1" x14ac:dyDescent="0.25">
      <c r="A94" s="53" t="s">
        <v>1170</v>
      </c>
      <c r="B94" s="280">
        <v>200</v>
      </c>
      <c r="C94" s="280">
        <v>4500</v>
      </c>
      <c r="D94" s="280">
        <v>200</v>
      </c>
      <c r="E94" s="280">
        <v>200</v>
      </c>
    </row>
    <row r="95" spans="1:5" s="95" customFormat="1" x14ac:dyDescent="0.25">
      <c r="A95" s="53" t="s">
        <v>163</v>
      </c>
      <c r="B95" s="280">
        <v>5400</v>
      </c>
      <c r="C95" s="280">
        <v>41300</v>
      </c>
      <c r="D95" s="280">
        <v>5000</v>
      </c>
      <c r="E95" s="280">
        <v>4800</v>
      </c>
    </row>
    <row r="96" spans="1:5" s="95" customFormat="1" x14ac:dyDescent="0.25">
      <c r="A96" s="53" t="s">
        <v>813</v>
      </c>
      <c r="B96" s="280">
        <v>0</v>
      </c>
      <c r="C96" s="280">
        <v>0</v>
      </c>
      <c r="D96" s="280">
        <v>400</v>
      </c>
      <c r="E96" s="280">
        <v>500</v>
      </c>
    </row>
    <row r="97" spans="1:5" s="94" customFormat="1" x14ac:dyDescent="0.25">
      <c r="A97" s="53" t="s">
        <v>295</v>
      </c>
      <c r="B97" s="280">
        <v>9000</v>
      </c>
      <c r="C97" s="280">
        <v>0</v>
      </c>
      <c r="D97" s="280">
        <v>55300</v>
      </c>
      <c r="E97" s="280">
        <v>0</v>
      </c>
    </row>
    <row r="98" spans="1:5" s="95" customFormat="1" x14ac:dyDescent="0.25">
      <c r="A98" s="71" t="s">
        <v>55</v>
      </c>
      <c r="B98" s="289"/>
      <c r="C98" s="280"/>
      <c r="D98" s="280"/>
      <c r="E98" s="280"/>
    </row>
    <row r="99" spans="1:5" s="94" customFormat="1" x14ac:dyDescent="0.25">
      <c r="A99" s="28" t="s">
        <v>15</v>
      </c>
      <c r="B99" s="261">
        <f t="shared" ref="B99" si="15">SUM(B100:B105)</f>
        <v>1468200</v>
      </c>
      <c r="C99" s="261">
        <f>SUM(C100:C105)</f>
        <v>1226200</v>
      </c>
      <c r="D99" s="261">
        <f t="shared" ref="D99:E99" si="16">SUM(D100:D105)</f>
        <v>1360500</v>
      </c>
      <c r="E99" s="261">
        <f t="shared" si="16"/>
        <v>1404700</v>
      </c>
    </row>
    <row r="100" spans="1:5" s="94" customFormat="1" x14ac:dyDescent="0.25">
      <c r="A100" s="53" t="s">
        <v>296</v>
      </c>
      <c r="B100" s="280">
        <v>1000000</v>
      </c>
      <c r="C100" s="280">
        <v>720300</v>
      </c>
      <c r="D100" s="280">
        <v>988600</v>
      </c>
      <c r="E100" s="280">
        <v>869600</v>
      </c>
    </row>
    <row r="101" spans="1:5" s="95" customFormat="1" x14ac:dyDescent="0.25">
      <c r="A101" s="53" t="s">
        <v>297</v>
      </c>
      <c r="B101" s="280">
        <v>50000</v>
      </c>
      <c r="C101" s="280">
        <v>150000</v>
      </c>
      <c r="D101" s="280">
        <v>125700</v>
      </c>
      <c r="E101" s="280">
        <v>242700</v>
      </c>
    </row>
    <row r="102" spans="1:5" s="95" customFormat="1" x14ac:dyDescent="0.25">
      <c r="A102" s="53" t="s">
        <v>16</v>
      </c>
      <c r="B102" s="280">
        <v>360000</v>
      </c>
      <c r="C102" s="280">
        <v>296900</v>
      </c>
      <c r="D102" s="280">
        <v>191400</v>
      </c>
      <c r="E102" s="280">
        <v>205600</v>
      </c>
    </row>
    <row r="103" spans="1:5" x14ac:dyDescent="0.25">
      <c r="A103" s="53" t="s">
        <v>164</v>
      </c>
      <c r="B103" s="280">
        <v>20000</v>
      </c>
      <c r="C103" s="280">
        <v>11300</v>
      </c>
      <c r="D103" s="280">
        <v>10500</v>
      </c>
      <c r="E103" s="280">
        <v>10000</v>
      </c>
    </row>
    <row r="104" spans="1:5" s="94" customFormat="1" x14ac:dyDescent="0.25">
      <c r="A104" s="53" t="s">
        <v>298</v>
      </c>
      <c r="B104" s="280">
        <v>37200</v>
      </c>
      <c r="C104" s="280">
        <v>47400</v>
      </c>
      <c r="D104" s="280">
        <v>43300</v>
      </c>
      <c r="E104" s="280">
        <v>76000</v>
      </c>
    </row>
    <row r="105" spans="1:5" s="95" customFormat="1" x14ac:dyDescent="0.25">
      <c r="A105" s="53" t="s">
        <v>299</v>
      </c>
      <c r="B105" s="280">
        <v>1000</v>
      </c>
      <c r="C105" s="280">
        <v>300</v>
      </c>
      <c r="D105" s="280">
        <v>1000</v>
      </c>
      <c r="E105" s="280">
        <v>800</v>
      </c>
    </row>
    <row r="106" spans="1:5" s="95" customFormat="1" x14ac:dyDescent="0.25">
      <c r="A106" s="53"/>
      <c r="B106" s="281"/>
      <c r="C106" s="261"/>
      <c r="D106" s="261"/>
      <c r="E106" s="261"/>
    </row>
    <row r="107" spans="1:5" s="94" customFormat="1" x14ac:dyDescent="0.25">
      <c r="A107" s="28"/>
      <c r="B107" s="290"/>
      <c r="C107" s="261"/>
      <c r="D107" s="261"/>
      <c r="E107" s="261"/>
    </row>
    <row r="108" spans="1:5" s="95" customFormat="1" x14ac:dyDescent="0.25">
      <c r="A108" s="28" t="s">
        <v>165</v>
      </c>
      <c r="B108" s="261">
        <f t="shared" ref="B108" si="17">B109+B129+B150+B163+B179</f>
        <v>117305200</v>
      </c>
      <c r="C108" s="261">
        <f>C109+C129+C150+C163+C179</f>
        <v>140045300</v>
      </c>
      <c r="D108" s="261">
        <f t="shared" ref="D108:E108" si="18">D109+D129+D150+D163+D179</f>
        <v>152174850</v>
      </c>
      <c r="E108" s="261">
        <f t="shared" si="18"/>
        <v>175517100</v>
      </c>
    </row>
    <row r="109" spans="1:5" s="94" customFormat="1" ht="17.25" customHeight="1" x14ac:dyDescent="0.25">
      <c r="A109" s="28" t="s">
        <v>17</v>
      </c>
      <c r="B109" s="261">
        <f t="shared" ref="B109" si="19">SUM(B110:B127)</f>
        <v>79182400</v>
      </c>
      <c r="C109" s="261">
        <f>SUM(C110:C127)</f>
        <v>86799400</v>
      </c>
      <c r="D109" s="261">
        <f t="shared" ref="D109:E109" si="20">SUM(D110:D127)</f>
        <v>93367500</v>
      </c>
      <c r="E109" s="261">
        <f t="shared" si="20"/>
        <v>110748600</v>
      </c>
    </row>
    <row r="110" spans="1:5" s="95" customFormat="1" x14ac:dyDescent="0.25">
      <c r="A110" s="53" t="s">
        <v>18</v>
      </c>
      <c r="B110" s="280">
        <v>22811600</v>
      </c>
      <c r="C110" s="280">
        <v>29740700</v>
      </c>
      <c r="D110" s="280">
        <v>30578200</v>
      </c>
      <c r="E110" s="280">
        <v>39000000</v>
      </c>
    </row>
    <row r="111" spans="1:5" s="95" customFormat="1" x14ac:dyDescent="0.25">
      <c r="A111" s="53" t="s">
        <v>166</v>
      </c>
      <c r="B111" s="280">
        <v>650000</v>
      </c>
      <c r="C111" s="280">
        <v>0</v>
      </c>
      <c r="D111" s="280">
        <v>0</v>
      </c>
      <c r="E111" s="280">
        <v>0</v>
      </c>
    </row>
    <row r="112" spans="1:5" s="95" customFormat="1" x14ac:dyDescent="0.25">
      <c r="A112" s="53" t="s">
        <v>167</v>
      </c>
      <c r="B112" s="280">
        <v>33829400</v>
      </c>
      <c r="C112" s="280">
        <v>35600000</v>
      </c>
      <c r="D112" s="280">
        <v>40681900</v>
      </c>
      <c r="E112" s="280">
        <v>46900000</v>
      </c>
    </row>
    <row r="113" spans="1:5" s="95" customFormat="1" x14ac:dyDescent="0.25">
      <c r="A113" s="53" t="s">
        <v>168</v>
      </c>
      <c r="B113" s="280">
        <v>10468400</v>
      </c>
      <c r="C113" s="280">
        <v>10917000</v>
      </c>
      <c r="D113" s="280">
        <v>11842700</v>
      </c>
      <c r="E113" s="280">
        <v>13600000</v>
      </c>
    </row>
    <row r="114" spans="1:5" s="95" customFormat="1" x14ac:dyDescent="0.25">
      <c r="A114" s="53" t="s">
        <v>437</v>
      </c>
      <c r="B114" s="280">
        <v>0</v>
      </c>
      <c r="C114" s="280">
        <v>0</v>
      </c>
      <c r="D114" s="280">
        <v>0</v>
      </c>
      <c r="E114" s="280">
        <v>0</v>
      </c>
    </row>
    <row r="115" spans="1:5" s="94" customFormat="1" x14ac:dyDescent="0.25">
      <c r="A115" s="53" t="s">
        <v>169</v>
      </c>
      <c r="B115" s="280">
        <v>599800</v>
      </c>
      <c r="C115" s="280">
        <v>986000</v>
      </c>
      <c r="D115" s="280">
        <v>1235800</v>
      </c>
      <c r="E115" s="280">
        <v>1600000</v>
      </c>
    </row>
    <row r="116" spans="1:5" s="95" customFormat="1" x14ac:dyDescent="0.25">
      <c r="A116" s="53" t="s">
        <v>170</v>
      </c>
      <c r="B116" s="280">
        <v>972600</v>
      </c>
      <c r="C116" s="280">
        <v>1106700</v>
      </c>
      <c r="D116" s="280">
        <v>1458800</v>
      </c>
      <c r="E116" s="280">
        <v>1800000</v>
      </c>
    </row>
    <row r="117" spans="1:5" s="95" customFormat="1" x14ac:dyDescent="0.25">
      <c r="A117" s="53" t="s">
        <v>873</v>
      </c>
      <c r="B117" s="280">
        <v>567900</v>
      </c>
      <c r="C117" s="280">
        <v>534600</v>
      </c>
      <c r="D117" s="280">
        <v>553800</v>
      </c>
      <c r="E117" s="280">
        <v>732000</v>
      </c>
    </row>
    <row r="118" spans="1:5" s="95" customFormat="1" x14ac:dyDescent="0.25">
      <c r="A118" s="53" t="s">
        <v>1164</v>
      </c>
      <c r="B118" s="280">
        <v>62100</v>
      </c>
      <c r="C118" s="280">
        <v>388800</v>
      </c>
      <c r="D118" s="280">
        <v>13300</v>
      </c>
      <c r="E118" s="280">
        <v>400</v>
      </c>
    </row>
    <row r="119" spans="1:5" s="95" customFormat="1" x14ac:dyDescent="0.25">
      <c r="A119" s="53" t="s">
        <v>171</v>
      </c>
      <c r="B119" s="280">
        <v>731900</v>
      </c>
      <c r="C119" s="280">
        <v>495900</v>
      </c>
      <c r="D119" s="280">
        <v>550300</v>
      </c>
      <c r="E119" s="280">
        <v>890000</v>
      </c>
    </row>
    <row r="120" spans="1:5" s="95" customFormat="1" x14ac:dyDescent="0.25">
      <c r="A120" s="53" t="s">
        <v>172</v>
      </c>
      <c r="B120" s="280">
        <v>450900</v>
      </c>
      <c r="C120" s="280">
        <v>1419500</v>
      </c>
      <c r="D120" s="280">
        <v>660600</v>
      </c>
      <c r="E120" s="280">
        <v>52000</v>
      </c>
    </row>
    <row r="121" spans="1:5" s="95" customFormat="1" x14ac:dyDescent="0.25">
      <c r="A121" s="53" t="s">
        <v>427</v>
      </c>
      <c r="B121" s="280">
        <v>8100</v>
      </c>
      <c r="C121" s="280">
        <v>400</v>
      </c>
      <c r="D121" s="280">
        <v>0</v>
      </c>
      <c r="E121" s="280">
        <v>0</v>
      </c>
    </row>
    <row r="122" spans="1:5" s="95" customFormat="1" x14ac:dyDescent="0.25">
      <c r="A122" s="53" t="s">
        <v>479</v>
      </c>
      <c r="B122" s="280">
        <v>78300</v>
      </c>
      <c r="C122" s="280">
        <v>314900</v>
      </c>
      <c r="D122" s="280">
        <v>0</v>
      </c>
      <c r="E122" s="280">
        <v>774000</v>
      </c>
    </row>
    <row r="123" spans="1:5" s="95" customFormat="1" x14ac:dyDescent="0.25">
      <c r="A123" s="53" t="s">
        <v>428</v>
      </c>
      <c r="B123" s="280">
        <v>2000000</v>
      </c>
      <c r="C123" s="280">
        <v>529800</v>
      </c>
      <c r="D123" s="280">
        <v>770000</v>
      </c>
      <c r="E123" s="280">
        <v>500000</v>
      </c>
    </row>
    <row r="124" spans="1:5" s="95" customFormat="1" x14ac:dyDescent="0.25">
      <c r="A124" s="53" t="s">
        <v>157</v>
      </c>
      <c r="B124" s="280">
        <v>2185300</v>
      </c>
      <c r="C124" s="280">
        <v>1987800</v>
      </c>
      <c r="D124" s="280">
        <v>2050000</v>
      </c>
      <c r="E124" s="280">
        <v>2900000</v>
      </c>
    </row>
    <row r="125" spans="1:5" s="95" customFormat="1" x14ac:dyDescent="0.25">
      <c r="A125" s="53" t="s">
        <v>300</v>
      </c>
      <c r="B125" s="280">
        <v>3766100</v>
      </c>
      <c r="C125" s="280">
        <v>2777300</v>
      </c>
      <c r="D125" s="280">
        <v>2971900</v>
      </c>
      <c r="E125" s="280">
        <v>2000000</v>
      </c>
    </row>
    <row r="126" spans="1:5" s="95" customFormat="1" x14ac:dyDescent="0.25">
      <c r="A126" s="53" t="s">
        <v>480</v>
      </c>
      <c r="B126" s="280">
        <v>0</v>
      </c>
      <c r="C126" s="280">
        <v>0</v>
      </c>
      <c r="D126" s="280">
        <v>200</v>
      </c>
      <c r="E126" s="280">
        <v>200</v>
      </c>
    </row>
    <row r="127" spans="1:5" s="95" customFormat="1" x14ac:dyDescent="0.25">
      <c r="A127" s="53" t="s">
        <v>1200</v>
      </c>
      <c r="B127" s="280">
        <v>0</v>
      </c>
      <c r="C127" s="280">
        <v>0</v>
      </c>
      <c r="D127" s="280">
        <v>0</v>
      </c>
      <c r="E127" s="280">
        <v>0</v>
      </c>
    </row>
    <row r="128" spans="1:5" s="95" customFormat="1" x14ac:dyDescent="0.25">
      <c r="A128" s="53" t="s">
        <v>55</v>
      </c>
      <c r="B128" s="281"/>
      <c r="C128" s="280"/>
      <c r="D128" s="280"/>
      <c r="E128" s="280"/>
    </row>
    <row r="129" spans="1:5" s="94" customFormat="1" x14ac:dyDescent="0.25">
      <c r="A129" s="28" t="s">
        <v>19</v>
      </c>
      <c r="B129" s="261">
        <f t="shared" ref="B129" si="21">SUM(B130:B148)</f>
        <v>1115500</v>
      </c>
      <c r="C129" s="261">
        <f>SUM(C130:C148)</f>
        <v>11941300</v>
      </c>
      <c r="D129" s="261">
        <f t="shared" ref="D129:E129" si="22">SUM(D130:D148)</f>
        <v>12938800</v>
      </c>
      <c r="E129" s="261">
        <f t="shared" si="22"/>
        <v>12270000</v>
      </c>
    </row>
    <row r="130" spans="1:5" s="95" customFormat="1" x14ac:dyDescent="0.25">
      <c r="A130" s="53" t="s">
        <v>173</v>
      </c>
      <c r="B130" s="280">
        <v>86000</v>
      </c>
      <c r="C130" s="280">
        <v>0</v>
      </c>
      <c r="D130" s="280">
        <v>0</v>
      </c>
      <c r="E130" s="280">
        <v>1200</v>
      </c>
    </row>
    <row r="131" spans="1:5" s="95" customFormat="1" x14ac:dyDescent="0.25">
      <c r="A131" s="53" t="s">
        <v>1199</v>
      </c>
      <c r="B131" s="280">
        <v>149000</v>
      </c>
      <c r="C131" s="280">
        <v>0</v>
      </c>
      <c r="D131" s="280">
        <v>0</v>
      </c>
      <c r="E131" s="280">
        <v>0</v>
      </c>
    </row>
    <row r="132" spans="1:5" s="94" customFormat="1" x14ac:dyDescent="0.25">
      <c r="A132" s="53" t="s">
        <v>174</v>
      </c>
      <c r="B132" s="280">
        <v>7800</v>
      </c>
      <c r="C132" s="280">
        <v>1500</v>
      </c>
      <c r="D132" s="280">
        <v>500</v>
      </c>
      <c r="E132" s="280">
        <v>700</v>
      </c>
    </row>
    <row r="133" spans="1:5" s="95" customFormat="1" x14ac:dyDescent="0.25">
      <c r="A133" s="53" t="s">
        <v>600</v>
      </c>
      <c r="B133" s="280">
        <v>30900</v>
      </c>
      <c r="C133" s="280">
        <v>1000</v>
      </c>
      <c r="D133" s="280">
        <v>0</v>
      </c>
      <c r="E133" s="280">
        <v>0</v>
      </c>
    </row>
    <row r="134" spans="1:5" s="95" customFormat="1" x14ac:dyDescent="0.25">
      <c r="A134" s="53" t="s">
        <v>779</v>
      </c>
      <c r="B134" s="280">
        <v>2000</v>
      </c>
      <c r="C134" s="280">
        <v>2500</v>
      </c>
      <c r="D134" s="280">
        <v>2000</v>
      </c>
      <c r="E134" s="280">
        <v>400</v>
      </c>
    </row>
    <row r="135" spans="1:5" s="95" customFormat="1" x14ac:dyDescent="0.25">
      <c r="A135" s="53" t="s">
        <v>664</v>
      </c>
      <c r="B135" s="280">
        <v>130900</v>
      </c>
      <c r="C135" s="280">
        <v>1500</v>
      </c>
      <c r="D135" s="280">
        <v>2500</v>
      </c>
      <c r="E135" s="280">
        <v>2300</v>
      </c>
    </row>
    <row r="136" spans="1:5" s="95" customFormat="1" x14ac:dyDescent="0.25">
      <c r="A136" s="53" t="s">
        <v>301</v>
      </c>
      <c r="B136" s="280">
        <v>48600</v>
      </c>
      <c r="C136" s="280">
        <v>16700</v>
      </c>
      <c r="D136" s="280">
        <v>13000</v>
      </c>
      <c r="E136" s="280">
        <v>24000</v>
      </c>
    </row>
    <row r="137" spans="1:5" s="95" customFormat="1" x14ac:dyDescent="0.25">
      <c r="A137" s="53" t="s">
        <v>175</v>
      </c>
      <c r="B137" s="280">
        <v>0</v>
      </c>
      <c r="C137" s="280">
        <v>0</v>
      </c>
      <c r="D137" s="280">
        <v>0</v>
      </c>
      <c r="E137" s="280">
        <v>0</v>
      </c>
    </row>
    <row r="138" spans="1:5" s="95" customFormat="1" x14ac:dyDescent="0.25">
      <c r="A138" s="53" t="s">
        <v>481</v>
      </c>
      <c r="B138" s="280">
        <v>0</v>
      </c>
      <c r="C138" s="280">
        <v>0</v>
      </c>
      <c r="D138" s="280">
        <v>0</v>
      </c>
      <c r="E138" s="280">
        <v>0</v>
      </c>
    </row>
    <row r="139" spans="1:5" s="95" customFormat="1" x14ac:dyDescent="0.25">
      <c r="A139" s="53" t="s">
        <v>302</v>
      </c>
      <c r="B139" s="280">
        <v>175500</v>
      </c>
      <c r="C139" s="280">
        <v>2500</v>
      </c>
      <c r="D139" s="280">
        <v>3600</v>
      </c>
      <c r="E139" s="280">
        <v>3200</v>
      </c>
    </row>
    <row r="140" spans="1:5" s="95" customFormat="1" x14ac:dyDescent="0.25">
      <c r="A140" s="53" t="s">
        <v>429</v>
      </c>
      <c r="B140" s="280">
        <v>17500</v>
      </c>
      <c r="C140" s="280">
        <v>200</v>
      </c>
      <c r="D140" s="280">
        <v>300</v>
      </c>
      <c r="E140" s="280">
        <v>600</v>
      </c>
    </row>
    <row r="141" spans="1:5" s="91" customFormat="1" x14ac:dyDescent="0.25">
      <c r="A141" s="53" t="s">
        <v>176</v>
      </c>
      <c r="B141" s="280">
        <v>172300</v>
      </c>
      <c r="C141" s="280">
        <v>0</v>
      </c>
      <c r="D141" s="280">
        <v>0</v>
      </c>
      <c r="E141" s="280">
        <v>0</v>
      </c>
    </row>
    <row r="142" spans="1:5" s="95" customFormat="1" x14ac:dyDescent="0.25">
      <c r="A142" s="53" t="s">
        <v>303</v>
      </c>
      <c r="B142" s="280">
        <v>295000</v>
      </c>
      <c r="C142" s="280">
        <v>359000</v>
      </c>
      <c r="D142" s="280">
        <v>350000</v>
      </c>
      <c r="E142" s="280">
        <v>387600</v>
      </c>
    </row>
    <row r="143" spans="1:5" s="95" customFormat="1" x14ac:dyDescent="0.25">
      <c r="A143" s="53" t="s">
        <v>177</v>
      </c>
      <c r="B143" s="280">
        <v>0</v>
      </c>
      <c r="C143" s="280">
        <v>0</v>
      </c>
      <c r="D143" s="280">
        <v>0</v>
      </c>
      <c r="E143" s="280">
        <v>0</v>
      </c>
    </row>
    <row r="144" spans="1:5" s="95" customFormat="1" x14ac:dyDescent="0.25">
      <c r="A144" s="53" t="s">
        <v>178</v>
      </c>
      <c r="B144" s="280">
        <v>0</v>
      </c>
      <c r="C144" s="280">
        <v>56400</v>
      </c>
      <c r="D144" s="280">
        <v>147500</v>
      </c>
      <c r="E144" s="280">
        <v>170000</v>
      </c>
    </row>
    <row r="145" spans="1:5" s="95" customFormat="1" x14ac:dyDescent="0.25">
      <c r="A145" s="53" t="s">
        <v>619</v>
      </c>
      <c r="B145" s="280">
        <v>0</v>
      </c>
      <c r="C145" s="280">
        <v>4300000</v>
      </c>
      <c r="D145" s="280">
        <v>5240400</v>
      </c>
      <c r="E145" s="280">
        <v>5600000</v>
      </c>
    </row>
    <row r="146" spans="1:5" s="95" customFormat="1" x14ac:dyDescent="0.25">
      <c r="A146" s="53" t="s">
        <v>620</v>
      </c>
      <c r="B146" s="280">
        <v>0</v>
      </c>
      <c r="C146" s="280">
        <v>5200000</v>
      </c>
      <c r="D146" s="280">
        <v>4869000</v>
      </c>
      <c r="E146" s="280">
        <v>4000000</v>
      </c>
    </row>
    <row r="147" spans="1:5" s="94" customFormat="1" x14ac:dyDescent="0.25">
      <c r="A147" s="53" t="s">
        <v>621</v>
      </c>
      <c r="B147" s="280">
        <v>0</v>
      </c>
      <c r="C147" s="280">
        <v>2000000</v>
      </c>
      <c r="D147" s="280">
        <v>1680000</v>
      </c>
      <c r="E147" s="280">
        <v>880000</v>
      </c>
    </row>
    <row r="148" spans="1:5" s="95" customFormat="1" x14ac:dyDescent="0.25">
      <c r="A148" s="53" t="s">
        <v>959</v>
      </c>
      <c r="B148" s="280">
        <v>0</v>
      </c>
      <c r="C148" s="280">
        <v>0</v>
      </c>
      <c r="D148" s="280">
        <v>630000</v>
      </c>
      <c r="E148" s="280">
        <v>1200000</v>
      </c>
    </row>
    <row r="149" spans="1:5" s="95" customFormat="1" x14ac:dyDescent="0.25">
      <c r="A149" s="53" t="s">
        <v>55</v>
      </c>
      <c r="B149" s="281"/>
      <c r="C149" s="280"/>
      <c r="D149" s="280"/>
      <c r="E149" s="280"/>
    </row>
    <row r="150" spans="1:5" s="94" customFormat="1" x14ac:dyDescent="0.25">
      <c r="A150" s="28" t="s">
        <v>20</v>
      </c>
      <c r="B150" s="261">
        <f t="shared" ref="B150" si="23">SUM(B151:B162)</f>
        <v>24381900</v>
      </c>
      <c r="C150" s="261">
        <f>SUM(C151:C162)</f>
        <v>28429000</v>
      </c>
      <c r="D150" s="261">
        <f t="shared" ref="D150:E150" si="24">SUM(D151:D162)</f>
        <v>31155550</v>
      </c>
      <c r="E150" s="261">
        <f t="shared" si="24"/>
        <v>34153300</v>
      </c>
    </row>
    <row r="151" spans="1:5" s="95" customFormat="1" x14ac:dyDescent="0.25">
      <c r="A151" s="53" t="s">
        <v>304</v>
      </c>
      <c r="B151" s="280">
        <v>358900</v>
      </c>
      <c r="C151" s="280">
        <v>290800</v>
      </c>
      <c r="D151" s="280">
        <v>328500</v>
      </c>
      <c r="E151" s="280">
        <v>242900</v>
      </c>
    </row>
    <row r="152" spans="1:5" s="95" customFormat="1" x14ac:dyDescent="0.25">
      <c r="A152" s="53" t="s">
        <v>851</v>
      </c>
      <c r="B152" s="280">
        <v>71700</v>
      </c>
      <c r="C152" s="280">
        <v>78600</v>
      </c>
      <c r="D152" s="280">
        <v>74500</v>
      </c>
      <c r="E152" s="280">
        <v>97800</v>
      </c>
    </row>
    <row r="153" spans="1:5" s="95" customFormat="1" x14ac:dyDescent="0.25">
      <c r="A153" s="53" t="s">
        <v>21</v>
      </c>
      <c r="B153" s="280">
        <v>4000000</v>
      </c>
      <c r="C153" s="280">
        <v>5633800</v>
      </c>
      <c r="D153" s="280">
        <v>5531350</v>
      </c>
      <c r="E153" s="280">
        <v>6098700</v>
      </c>
    </row>
    <row r="154" spans="1:5" s="95" customFormat="1" x14ac:dyDescent="0.25">
      <c r="A154" s="53" t="s">
        <v>206</v>
      </c>
      <c r="B154" s="280">
        <v>0</v>
      </c>
      <c r="C154" s="280">
        <v>0</v>
      </c>
      <c r="D154" s="280">
        <v>0</v>
      </c>
      <c r="E154" s="280">
        <v>0</v>
      </c>
    </row>
    <row r="155" spans="1:5" s="95" customFormat="1" x14ac:dyDescent="0.25">
      <c r="A155" s="53" t="s">
        <v>577</v>
      </c>
      <c r="B155" s="280">
        <v>4928800</v>
      </c>
      <c r="C155" s="280">
        <v>5728400</v>
      </c>
      <c r="D155" s="280">
        <v>6662500</v>
      </c>
      <c r="E155" s="280">
        <v>7709000</v>
      </c>
    </row>
    <row r="156" spans="1:5" s="95" customFormat="1" x14ac:dyDescent="0.25">
      <c r="A156" s="53" t="s">
        <v>22</v>
      </c>
      <c r="B156" s="280">
        <v>35900</v>
      </c>
      <c r="C156" s="280">
        <v>32700</v>
      </c>
      <c r="D156" s="280">
        <v>36500</v>
      </c>
      <c r="E156" s="280">
        <v>25600</v>
      </c>
    </row>
    <row r="157" spans="1:5" s="95" customFormat="1" x14ac:dyDescent="0.25">
      <c r="A157" s="53" t="s">
        <v>482</v>
      </c>
      <c r="B157" s="280">
        <v>523000</v>
      </c>
      <c r="C157" s="280">
        <v>611900</v>
      </c>
      <c r="D157" s="280">
        <v>702600</v>
      </c>
      <c r="E157" s="280">
        <v>805400</v>
      </c>
    </row>
    <row r="158" spans="1:5" s="95" customFormat="1" x14ac:dyDescent="0.25">
      <c r="A158" s="53" t="s">
        <v>305</v>
      </c>
      <c r="B158" s="280">
        <v>12000000</v>
      </c>
      <c r="C158" s="280">
        <v>13430300</v>
      </c>
      <c r="D158" s="280">
        <v>14800000</v>
      </c>
      <c r="E158" s="280">
        <v>15720000</v>
      </c>
    </row>
    <row r="159" spans="1:5" s="95" customFormat="1" x14ac:dyDescent="0.25">
      <c r="A159" s="53" t="s">
        <v>179</v>
      </c>
      <c r="B159" s="280">
        <v>1759900</v>
      </c>
      <c r="C159" s="280">
        <v>1838500</v>
      </c>
      <c r="D159" s="280">
        <v>2140000</v>
      </c>
      <c r="E159" s="280">
        <v>2500000</v>
      </c>
    </row>
    <row r="160" spans="1:5" s="95" customFormat="1" x14ac:dyDescent="0.25">
      <c r="A160" s="53" t="s">
        <v>23</v>
      </c>
      <c r="B160" s="280">
        <v>703700</v>
      </c>
      <c r="C160" s="280">
        <v>784000</v>
      </c>
      <c r="D160" s="280">
        <v>879600</v>
      </c>
      <c r="E160" s="280">
        <v>953900</v>
      </c>
    </row>
    <row r="161" spans="1:5" s="95" customFormat="1" x14ac:dyDescent="0.25">
      <c r="A161" s="53" t="s">
        <v>180</v>
      </c>
      <c r="B161" s="280">
        <v>0</v>
      </c>
      <c r="C161" s="280">
        <v>0</v>
      </c>
      <c r="D161" s="280">
        <v>0</v>
      </c>
      <c r="E161" s="280">
        <v>0</v>
      </c>
    </row>
    <row r="162" spans="1:5" s="95" customFormat="1" x14ac:dyDescent="0.25">
      <c r="A162" s="53"/>
      <c r="B162" s="281"/>
      <c r="C162" s="280"/>
      <c r="D162" s="280"/>
      <c r="E162" s="280"/>
    </row>
    <row r="163" spans="1:5" s="94" customFormat="1" x14ac:dyDescent="0.25">
      <c r="A163" s="28" t="s">
        <v>24</v>
      </c>
      <c r="B163" s="261">
        <f t="shared" ref="B163" si="25">SUM(B164:B177)</f>
        <v>8952600</v>
      </c>
      <c r="C163" s="261">
        <f>SUM(C164:C177)</f>
        <v>9760000</v>
      </c>
      <c r="D163" s="261">
        <f t="shared" ref="D163:E163" si="26">SUM(D164:D177)</f>
        <v>11343200</v>
      </c>
      <c r="E163" s="261">
        <f t="shared" si="26"/>
        <v>13340500</v>
      </c>
    </row>
    <row r="164" spans="1:5" s="95" customFormat="1" x14ac:dyDescent="0.25">
      <c r="A164" s="53" t="s">
        <v>181</v>
      </c>
      <c r="B164" s="280">
        <v>15000</v>
      </c>
      <c r="C164" s="280">
        <v>32600</v>
      </c>
      <c r="D164" s="280">
        <v>12000</v>
      </c>
      <c r="E164" s="280">
        <v>22000</v>
      </c>
    </row>
    <row r="165" spans="1:5" s="95" customFormat="1" x14ac:dyDescent="0.25">
      <c r="A165" s="53" t="s">
        <v>1181</v>
      </c>
      <c r="B165" s="280">
        <v>6900000</v>
      </c>
      <c r="C165" s="280">
        <v>7572300</v>
      </c>
      <c r="D165" s="280">
        <v>9343500</v>
      </c>
      <c r="E165" s="280">
        <v>10857400</v>
      </c>
    </row>
    <row r="166" spans="1:5" s="95" customFormat="1" x14ac:dyDescent="0.25">
      <c r="A166" s="53" t="s">
        <v>875</v>
      </c>
      <c r="B166" s="280">
        <v>0</v>
      </c>
      <c r="C166" s="280">
        <v>0</v>
      </c>
      <c r="D166" s="280">
        <v>0</v>
      </c>
      <c r="E166" s="280">
        <v>0</v>
      </c>
    </row>
    <row r="167" spans="1:5" s="95" customFormat="1" x14ac:dyDescent="0.25">
      <c r="A167" s="53" t="s">
        <v>876</v>
      </c>
      <c r="B167" s="280">
        <v>0</v>
      </c>
      <c r="C167" s="280">
        <v>0</v>
      </c>
      <c r="D167" s="280">
        <v>0</v>
      </c>
      <c r="E167" s="280">
        <v>0</v>
      </c>
    </row>
    <row r="168" spans="1:5" s="95" customFormat="1" x14ac:dyDescent="0.25">
      <c r="A168" s="53" t="s">
        <v>182</v>
      </c>
      <c r="B168" s="280">
        <v>911400</v>
      </c>
      <c r="C168" s="280">
        <v>1388800</v>
      </c>
      <c r="D168" s="280">
        <v>1067900</v>
      </c>
      <c r="E168" s="280">
        <v>1300000</v>
      </c>
    </row>
    <row r="169" spans="1:5" s="95" customFormat="1" x14ac:dyDescent="0.25">
      <c r="A169" s="53" t="s">
        <v>183</v>
      </c>
      <c r="B169" s="280">
        <v>475800</v>
      </c>
      <c r="C169" s="280">
        <v>138200</v>
      </c>
      <c r="D169" s="280">
        <v>143200</v>
      </c>
      <c r="E169" s="280">
        <v>251700</v>
      </c>
    </row>
    <row r="170" spans="1:5" s="95" customFormat="1" x14ac:dyDescent="0.25">
      <c r="A170" s="53" t="s">
        <v>430</v>
      </c>
      <c r="B170" s="280">
        <v>568000</v>
      </c>
      <c r="C170" s="280">
        <v>584000</v>
      </c>
      <c r="D170" s="280">
        <v>710600</v>
      </c>
      <c r="E170" s="280">
        <v>746000</v>
      </c>
    </row>
    <row r="171" spans="1:5" s="95" customFormat="1" x14ac:dyDescent="0.25">
      <c r="A171" s="53" t="s">
        <v>1182</v>
      </c>
      <c r="B171" s="280">
        <v>0</v>
      </c>
      <c r="C171" s="280">
        <v>0</v>
      </c>
      <c r="D171" s="280">
        <v>0</v>
      </c>
      <c r="E171" s="280">
        <v>0</v>
      </c>
    </row>
    <row r="172" spans="1:5" s="95" customFormat="1" x14ac:dyDescent="0.25">
      <c r="A172" s="53" t="s">
        <v>431</v>
      </c>
      <c r="B172" s="280">
        <v>1900</v>
      </c>
      <c r="C172" s="280">
        <v>100</v>
      </c>
      <c r="D172" s="280">
        <v>100</v>
      </c>
      <c r="E172" s="280">
        <v>100</v>
      </c>
    </row>
    <row r="173" spans="1:5" s="95" customFormat="1" x14ac:dyDescent="0.25">
      <c r="A173" s="53" t="s">
        <v>1214</v>
      </c>
      <c r="B173" s="280">
        <v>54500</v>
      </c>
      <c r="C173" s="280">
        <v>25100</v>
      </c>
      <c r="D173" s="280">
        <v>44000</v>
      </c>
      <c r="E173" s="280">
        <v>150000</v>
      </c>
    </row>
    <row r="174" spans="1:5" s="95" customFormat="1" x14ac:dyDescent="0.25">
      <c r="A174" s="53" t="s">
        <v>184</v>
      </c>
      <c r="B174" s="280">
        <v>25000</v>
      </c>
      <c r="C174" s="280">
        <v>14500</v>
      </c>
      <c r="D174" s="280">
        <v>19300</v>
      </c>
      <c r="E174" s="280">
        <v>5000</v>
      </c>
    </row>
    <row r="175" spans="1:5" s="95" customFormat="1" x14ac:dyDescent="0.25">
      <c r="A175" s="53" t="s">
        <v>1183</v>
      </c>
      <c r="B175" s="280">
        <v>1000</v>
      </c>
      <c r="C175" s="280">
        <v>4400</v>
      </c>
      <c r="D175" s="280">
        <v>2600</v>
      </c>
      <c r="E175" s="280">
        <v>8300</v>
      </c>
    </row>
    <row r="176" spans="1:5" s="94" customFormat="1" x14ac:dyDescent="0.25">
      <c r="A176" s="53" t="s">
        <v>1184</v>
      </c>
      <c r="B176" s="280">
        <v>0</v>
      </c>
      <c r="C176" s="280">
        <v>0</v>
      </c>
      <c r="D176" s="280">
        <v>0</v>
      </c>
      <c r="E176" s="280">
        <v>0</v>
      </c>
    </row>
    <row r="177" spans="1:5" s="95" customFormat="1" x14ac:dyDescent="0.25">
      <c r="A177" s="53" t="s">
        <v>731</v>
      </c>
      <c r="B177" s="280">
        <v>0</v>
      </c>
      <c r="C177" s="280">
        <v>0</v>
      </c>
      <c r="D177" s="280">
        <v>0</v>
      </c>
      <c r="E177" s="280">
        <v>0</v>
      </c>
    </row>
    <row r="178" spans="1:5" s="95" customFormat="1" x14ac:dyDescent="0.25">
      <c r="A178" s="53" t="s">
        <v>55</v>
      </c>
      <c r="B178" s="281"/>
      <c r="C178" s="280"/>
      <c r="D178" s="280"/>
      <c r="E178" s="280"/>
    </row>
    <row r="179" spans="1:5" s="94" customFormat="1" x14ac:dyDescent="0.25">
      <c r="A179" s="28" t="s">
        <v>25</v>
      </c>
      <c r="B179" s="261">
        <f t="shared" ref="B179" si="27">SUM(B180:B194)</f>
        <v>3672800</v>
      </c>
      <c r="C179" s="261">
        <f>SUM(C180:C194)</f>
        <v>3115600</v>
      </c>
      <c r="D179" s="261">
        <f t="shared" ref="D179:E179" si="28">SUM(D180:D194)</f>
        <v>3369800</v>
      </c>
      <c r="E179" s="261">
        <f t="shared" si="28"/>
        <v>5004700</v>
      </c>
    </row>
    <row r="180" spans="1:5" s="95" customFormat="1" x14ac:dyDescent="0.25">
      <c r="A180" s="53" t="s">
        <v>544</v>
      </c>
      <c r="B180" s="280">
        <v>20140</v>
      </c>
      <c r="C180" s="280">
        <v>7500</v>
      </c>
      <c r="D180" s="280">
        <v>4200</v>
      </c>
      <c r="E180" s="280">
        <v>0</v>
      </c>
    </row>
    <row r="181" spans="1:5" s="95" customFormat="1" x14ac:dyDescent="0.25">
      <c r="A181" s="53" t="s">
        <v>306</v>
      </c>
      <c r="B181" s="280">
        <v>397600</v>
      </c>
      <c r="C181" s="280">
        <v>483900</v>
      </c>
      <c r="D181" s="280">
        <v>221500</v>
      </c>
      <c r="E181" s="280">
        <v>160000</v>
      </c>
    </row>
    <row r="182" spans="1:5" s="95" customFormat="1" x14ac:dyDescent="0.25">
      <c r="A182" s="53" t="s">
        <v>746</v>
      </c>
      <c r="B182" s="280">
        <v>0</v>
      </c>
      <c r="C182" s="280">
        <v>0</v>
      </c>
      <c r="D182" s="280">
        <v>0</v>
      </c>
      <c r="E182" s="280">
        <v>0</v>
      </c>
    </row>
    <row r="183" spans="1:5" s="95" customFormat="1" x14ac:dyDescent="0.25">
      <c r="A183" s="53" t="s">
        <v>432</v>
      </c>
      <c r="B183" s="280">
        <v>462400</v>
      </c>
      <c r="C183" s="280">
        <v>433400</v>
      </c>
      <c r="D183" s="280">
        <v>520000</v>
      </c>
      <c r="E183" s="280">
        <v>784500</v>
      </c>
    </row>
    <row r="184" spans="1:5" s="95" customFormat="1" x14ac:dyDescent="0.25">
      <c r="A184" s="53" t="s">
        <v>622</v>
      </c>
      <c r="B184" s="280">
        <v>200</v>
      </c>
      <c r="C184" s="280">
        <v>200</v>
      </c>
      <c r="D184" s="280">
        <v>400</v>
      </c>
      <c r="E184" s="280">
        <v>1000</v>
      </c>
    </row>
    <row r="185" spans="1:5" s="95" customFormat="1" x14ac:dyDescent="0.25">
      <c r="A185" s="53" t="s">
        <v>185</v>
      </c>
      <c r="B185" s="280">
        <v>74900</v>
      </c>
      <c r="C185" s="280">
        <v>74500</v>
      </c>
      <c r="D185" s="280">
        <v>86700</v>
      </c>
      <c r="E185" s="280">
        <v>320000</v>
      </c>
    </row>
    <row r="186" spans="1:5" s="95" customFormat="1" x14ac:dyDescent="0.25">
      <c r="A186" s="53" t="s">
        <v>483</v>
      </c>
      <c r="B186" s="280">
        <v>306400</v>
      </c>
      <c r="C186" s="280">
        <v>300000</v>
      </c>
      <c r="D186" s="280">
        <v>301300</v>
      </c>
      <c r="E186" s="280">
        <v>500000</v>
      </c>
    </row>
    <row r="187" spans="1:5" s="95" customFormat="1" x14ac:dyDescent="0.25">
      <c r="A187" s="53" t="s">
        <v>578</v>
      </c>
      <c r="B187" s="280">
        <v>138900</v>
      </c>
      <c r="C187" s="280">
        <v>59000</v>
      </c>
      <c r="D187" s="280">
        <v>103300</v>
      </c>
      <c r="E187" s="280">
        <v>480000</v>
      </c>
    </row>
    <row r="188" spans="1:5" s="95" customFormat="1" x14ac:dyDescent="0.25">
      <c r="A188" s="53" t="s">
        <v>433</v>
      </c>
      <c r="B188" s="280">
        <v>988700</v>
      </c>
      <c r="C188" s="280">
        <v>1032500</v>
      </c>
      <c r="D188" s="280">
        <v>1304300</v>
      </c>
      <c r="E188" s="280">
        <v>1720000</v>
      </c>
    </row>
    <row r="189" spans="1:5" s="95" customFormat="1" x14ac:dyDescent="0.25">
      <c r="A189" s="53" t="s">
        <v>186</v>
      </c>
      <c r="B189" s="280">
        <v>1272060</v>
      </c>
      <c r="C189" s="280">
        <v>691200</v>
      </c>
      <c r="D189" s="280">
        <v>708400</v>
      </c>
      <c r="E189" s="280">
        <v>897000</v>
      </c>
    </row>
    <row r="190" spans="1:5" s="95" customFormat="1" x14ac:dyDescent="0.25">
      <c r="A190" s="53" t="s">
        <v>787</v>
      </c>
      <c r="B190" s="280">
        <v>11500</v>
      </c>
      <c r="C190" s="280">
        <v>33400</v>
      </c>
      <c r="D190" s="280">
        <v>35700</v>
      </c>
      <c r="E190" s="280">
        <v>39500</v>
      </c>
    </row>
    <row r="191" spans="1:5" s="95" customFormat="1" x14ac:dyDescent="0.25">
      <c r="A191" s="53" t="s">
        <v>180</v>
      </c>
      <c r="B191" s="280">
        <v>0</v>
      </c>
      <c r="C191" s="280">
        <v>0</v>
      </c>
      <c r="D191" s="280">
        <v>0</v>
      </c>
      <c r="E191" s="280">
        <v>0</v>
      </c>
    </row>
    <row r="192" spans="1:5" s="94" customFormat="1" x14ac:dyDescent="0.25">
      <c r="A192" s="53" t="s">
        <v>1212</v>
      </c>
      <c r="B192" s="280">
        <v>0</v>
      </c>
      <c r="C192" s="280">
        <v>0</v>
      </c>
      <c r="D192" s="280">
        <v>84000</v>
      </c>
      <c r="E192" s="280">
        <v>102700</v>
      </c>
    </row>
    <row r="193" spans="1:5" s="95" customFormat="1" x14ac:dyDescent="0.25">
      <c r="A193" s="61" t="s">
        <v>1213</v>
      </c>
      <c r="B193" s="280">
        <v>0</v>
      </c>
      <c r="C193" s="280">
        <v>0</v>
      </c>
      <c r="D193" s="280">
        <v>0</v>
      </c>
      <c r="E193" s="280">
        <v>0</v>
      </c>
    </row>
    <row r="194" spans="1:5" s="95" customFormat="1" x14ac:dyDescent="0.25">
      <c r="A194" s="61" t="s">
        <v>32</v>
      </c>
      <c r="B194" s="280">
        <v>0</v>
      </c>
      <c r="C194" s="280">
        <v>0</v>
      </c>
      <c r="D194" s="280">
        <v>0</v>
      </c>
      <c r="E194" s="280">
        <v>0</v>
      </c>
    </row>
    <row r="195" spans="1:5" s="95" customFormat="1" x14ac:dyDescent="0.25">
      <c r="A195" s="61" t="s">
        <v>55</v>
      </c>
      <c r="B195" s="291"/>
      <c r="C195" s="280"/>
      <c r="D195" s="280"/>
      <c r="E195" s="280"/>
    </row>
    <row r="196" spans="1:5" s="76" customFormat="1" x14ac:dyDescent="0.25">
      <c r="A196" s="107" t="s">
        <v>187</v>
      </c>
      <c r="B196" s="280">
        <f>B198+B241+B265</f>
        <v>17362500</v>
      </c>
      <c r="C196" s="280">
        <f>C198+C241+C265</f>
        <v>20270200</v>
      </c>
      <c r="D196" s="280">
        <f t="shared" ref="D196" si="29">D198+D241+D265</f>
        <v>19528700</v>
      </c>
      <c r="E196" s="280">
        <f>E198+E241+E265</f>
        <v>25686600</v>
      </c>
    </row>
    <row r="197" spans="1:5" s="95" customFormat="1" x14ac:dyDescent="0.25">
      <c r="A197" s="61"/>
      <c r="B197" s="280"/>
      <c r="C197" s="280"/>
      <c r="D197" s="280"/>
      <c r="E197" s="280"/>
    </row>
    <row r="198" spans="1:5" s="95" customFormat="1" x14ac:dyDescent="0.25">
      <c r="A198" s="61" t="s">
        <v>26</v>
      </c>
      <c r="B198" s="280">
        <f t="shared" ref="B198" si="30">B200+B221+B227</f>
        <v>4640100</v>
      </c>
      <c r="C198" s="280">
        <f>C200+C221+C227</f>
        <v>4605300</v>
      </c>
      <c r="D198" s="280">
        <f t="shared" ref="D198:E198" si="31">D200+D221+D227</f>
        <v>5281200</v>
      </c>
      <c r="E198" s="280">
        <f t="shared" si="31"/>
        <v>5892300</v>
      </c>
    </row>
    <row r="199" spans="1:5" s="95" customFormat="1" x14ac:dyDescent="0.25">
      <c r="A199" s="61" t="s">
        <v>55</v>
      </c>
      <c r="B199" s="291"/>
      <c r="C199" s="261"/>
      <c r="D199" s="261"/>
      <c r="E199" s="261"/>
    </row>
    <row r="200" spans="1:5" s="94" customFormat="1" x14ac:dyDescent="0.25">
      <c r="A200" s="28" t="s">
        <v>1186</v>
      </c>
      <c r="B200" s="261">
        <f t="shared" ref="B200" si="32">SUM(B201:B219)</f>
        <v>1408900</v>
      </c>
      <c r="C200" s="261">
        <f>SUM(C201:C219)</f>
        <v>1322000</v>
      </c>
      <c r="D200" s="261">
        <f t="shared" ref="D200:E200" si="33">SUM(D201:D219)</f>
        <v>1474300</v>
      </c>
      <c r="E200" s="261">
        <f t="shared" si="33"/>
        <v>1675300</v>
      </c>
    </row>
    <row r="201" spans="1:5" s="95" customFormat="1" x14ac:dyDescent="0.25">
      <c r="A201" s="61" t="s">
        <v>788</v>
      </c>
      <c r="B201" s="280">
        <v>679800</v>
      </c>
      <c r="C201" s="280">
        <v>599300</v>
      </c>
      <c r="D201" s="280">
        <v>663200</v>
      </c>
      <c r="E201" s="280">
        <v>755500</v>
      </c>
    </row>
    <row r="202" spans="1:5" s="94" customFormat="1" x14ac:dyDescent="0.25">
      <c r="A202" s="61" t="s">
        <v>484</v>
      </c>
      <c r="B202" s="280">
        <v>6900</v>
      </c>
      <c r="C202" s="280">
        <v>5900</v>
      </c>
      <c r="D202" s="280">
        <v>8300</v>
      </c>
      <c r="E202" s="280">
        <v>5000</v>
      </c>
    </row>
    <row r="203" spans="1:5" s="95" customFormat="1" x14ac:dyDescent="0.25">
      <c r="A203" s="61" t="s">
        <v>188</v>
      </c>
      <c r="B203" s="280">
        <v>458000</v>
      </c>
      <c r="C203" s="280">
        <v>438800</v>
      </c>
      <c r="D203" s="280">
        <v>453700</v>
      </c>
      <c r="E203" s="280">
        <v>502800</v>
      </c>
    </row>
    <row r="204" spans="1:5" s="95" customFormat="1" x14ac:dyDescent="0.25">
      <c r="A204" s="61" t="s">
        <v>579</v>
      </c>
      <c r="B204" s="280">
        <v>5200</v>
      </c>
      <c r="C204" s="280">
        <v>8500</v>
      </c>
      <c r="D204" s="280">
        <v>8400</v>
      </c>
      <c r="E204" s="280">
        <v>10600</v>
      </c>
    </row>
    <row r="205" spans="1:5" s="95" customFormat="1" x14ac:dyDescent="0.25">
      <c r="A205" s="61" t="s">
        <v>803</v>
      </c>
      <c r="B205" s="280">
        <v>12200</v>
      </c>
      <c r="C205" s="280">
        <v>14900</v>
      </c>
      <c r="D205" s="280">
        <v>15000</v>
      </c>
      <c r="E205" s="280">
        <v>12800</v>
      </c>
    </row>
    <row r="206" spans="1:5" s="95" customFormat="1" x14ac:dyDescent="0.25">
      <c r="A206" s="61" t="s">
        <v>27</v>
      </c>
      <c r="B206" s="280">
        <v>7200</v>
      </c>
      <c r="C206" s="280">
        <v>7200</v>
      </c>
      <c r="D206" s="280">
        <v>7000</v>
      </c>
      <c r="E206" s="280">
        <v>8700</v>
      </c>
    </row>
    <row r="207" spans="1:5" s="95" customFormat="1" x14ac:dyDescent="0.25">
      <c r="A207" s="61" t="s">
        <v>307</v>
      </c>
      <c r="B207" s="280">
        <v>0</v>
      </c>
      <c r="C207" s="280">
        <v>0</v>
      </c>
      <c r="D207" s="280">
        <v>200</v>
      </c>
      <c r="E207" s="280">
        <v>4000</v>
      </c>
    </row>
    <row r="208" spans="1:5" s="95" customFormat="1" x14ac:dyDescent="0.25">
      <c r="A208" s="61" t="s">
        <v>308</v>
      </c>
      <c r="B208" s="280">
        <v>26700</v>
      </c>
      <c r="C208" s="280">
        <v>30900</v>
      </c>
      <c r="D208" s="280">
        <v>29900</v>
      </c>
      <c r="E208" s="280">
        <v>32700</v>
      </c>
    </row>
    <row r="209" spans="1:5" s="95" customFormat="1" x14ac:dyDescent="0.25">
      <c r="A209" s="61" t="s">
        <v>402</v>
      </c>
      <c r="B209" s="280">
        <v>32500</v>
      </c>
      <c r="C209" s="280">
        <v>36400</v>
      </c>
      <c r="D209" s="280">
        <v>30200</v>
      </c>
      <c r="E209" s="280">
        <v>32400</v>
      </c>
    </row>
    <row r="210" spans="1:5" s="95" customFormat="1" x14ac:dyDescent="0.25">
      <c r="A210" s="61" t="s">
        <v>485</v>
      </c>
      <c r="B210" s="280">
        <v>175400</v>
      </c>
      <c r="C210" s="280">
        <v>171000</v>
      </c>
      <c r="D210" s="280">
        <v>185700</v>
      </c>
      <c r="E210" s="280">
        <v>193000</v>
      </c>
    </row>
    <row r="211" spans="1:5" s="95" customFormat="1" x14ac:dyDescent="0.25">
      <c r="A211" s="61" t="s">
        <v>789</v>
      </c>
      <c r="B211" s="280">
        <v>100</v>
      </c>
      <c r="C211" s="280">
        <v>1500</v>
      </c>
      <c r="D211" s="280">
        <v>200</v>
      </c>
      <c r="E211" s="280">
        <v>3000</v>
      </c>
    </row>
    <row r="212" spans="1:5" s="94" customFormat="1" x14ac:dyDescent="0.25">
      <c r="A212" s="61" t="s">
        <v>790</v>
      </c>
      <c r="B212" s="280">
        <v>4900</v>
      </c>
      <c r="C212" s="280">
        <v>7600</v>
      </c>
      <c r="D212" s="280">
        <v>7500</v>
      </c>
      <c r="E212" s="280">
        <v>10500</v>
      </c>
    </row>
    <row r="213" spans="1:5" s="95" customFormat="1" x14ac:dyDescent="0.25">
      <c r="A213" s="61" t="s">
        <v>580</v>
      </c>
      <c r="B213" s="280">
        <v>0</v>
      </c>
      <c r="C213" s="280">
        <v>0</v>
      </c>
      <c r="D213" s="280">
        <v>0</v>
      </c>
      <c r="E213" s="280">
        <v>0</v>
      </c>
    </row>
    <row r="214" spans="1:5" s="95" customFormat="1" x14ac:dyDescent="0.25">
      <c r="A214" s="61" t="s">
        <v>490</v>
      </c>
      <c r="B214" s="280">
        <v>0</v>
      </c>
      <c r="C214" s="280">
        <v>0</v>
      </c>
      <c r="D214" s="280">
        <v>65000</v>
      </c>
      <c r="E214" s="280">
        <v>104200</v>
      </c>
    </row>
    <row r="215" spans="1:5" s="95" customFormat="1" x14ac:dyDescent="0.25">
      <c r="A215" s="61" t="s">
        <v>1188</v>
      </c>
      <c r="B215" s="280">
        <v>0</v>
      </c>
      <c r="C215" s="280">
        <v>0</v>
      </c>
      <c r="D215" s="280">
        <v>0</v>
      </c>
      <c r="E215" s="280">
        <v>0</v>
      </c>
    </row>
    <row r="216" spans="1:5" s="95" customFormat="1" x14ac:dyDescent="0.25">
      <c r="A216" s="61" t="s">
        <v>309</v>
      </c>
      <c r="B216" s="280">
        <v>0</v>
      </c>
      <c r="C216" s="280">
        <v>0</v>
      </c>
      <c r="D216" s="280">
        <v>0</v>
      </c>
      <c r="E216" s="280">
        <v>0</v>
      </c>
    </row>
    <row r="217" spans="1:5" s="95" customFormat="1" x14ac:dyDescent="0.25">
      <c r="A217" s="61" t="s">
        <v>189</v>
      </c>
      <c r="B217" s="280">
        <v>0</v>
      </c>
      <c r="C217" s="280">
        <v>0</v>
      </c>
      <c r="D217" s="280">
        <v>0</v>
      </c>
      <c r="E217" s="280">
        <v>0</v>
      </c>
    </row>
    <row r="218" spans="1:5" s="94" customFormat="1" x14ac:dyDescent="0.25">
      <c r="A218" s="61" t="s">
        <v>190</v>
      </c>
      <c r="B218" s="280">
        <v>0</v>
      </c>
      <c r="C218" s="280">
        <v>0</v>
      </c>
      <c r="D218" s="280">
        <v>0</v>
      </c>
      <c r="E218" s="280">
        <v>100</v>
      </c>
    </row>
    <row r="219" spans="1:5" s="95" customFormat="1" x14ac:dyDescent="0.25">
      <c r="A219" s="61" t="s">
        <v>1204</v>
      </c>
      <c r="B219" s="280">
        <v>0</v>
      </c>
      <c r="C219" s="280">
        <v>0</v>
      </c>
      <c r="D219" s="280">
        <v>0</v>
      </c>
      <c r="E219" s="280">
        <v>0</v>
      </c>
    </row>
    <row r="220" spans="1:5" s="95" customFormat="1" x14ac:dyDescent="0.25">
      <c r="A220" s="64" t="s">
        <v>55</v>
      </c>
      <c r="B220" s="292"/>
      <c r="C220" s="280"/>
      <c r="D220" s="285"/>
      <c r="E220" s="280"/>
    </row>
    <row r="221" spans="1:5" s="94" customFormat="1" x14ac:dyDescent="0.25">
      <c r="A221" s="28" t="s">
        <v>191</v>
      </c>
      <c r="B221" s="261">
        <f t="shared" ref="B221" si="34">SUM(B222:B225)</f>
        <v>2724500</v>
      </c>
      <c r="C221" s="261">
        <f>SUM(C222:C225)</f>
        <v>2752500</v>
      </c>
      <c r="D221" s="261">
        <f t="shared" ref="D221:E221" si="35">SUM(D222:D225)</f>
        <v>3420900</v>
      </c>
      <c r="E221" s="261">
        <f t="shared" si="35"/>
        <v>3850100</v>
      </c>
    </row>
    <row r="222" spans="1:5" s="95" customFormat="1" x14ac:dyDescent="0.25">
      <c r="A222" s="61" t="s">
        <v>310</v>
      </c>
      <c r="B222" s="280">
        <v>1570000</v>
      </c>
      <c r="C222" s="280">
        <v>1903300</v>
      </c>
      <c r="D222" s="280">
        <v>2600000</v>
      </c>
      <c r="E222" s="280">
        <v>3000000</v>
      </c>
    </row>
    <row r="223" spans="1:5" s="94" customFormat="1" x14ac:dyDescent="0.25">
      <c r="A223" s="61" t="s">
        <v>311</v>
      </c>
      <c r="B223" s="280">
        <v>80000</v>
      </c>
      <c r="C223" s="280">
        <v>91500</v>
      </c>
      <c r="D223" s="280">
        <v>66400</v>
      </c>
      <c r="E223" s="280">
        <v>64300</v>
      </c>
    </row>
    <row r="224" spans="1:5" s="95" customFormat="1" x14ac:dyDescent="0.25">
      <c r="A224" s="61" t="s">
        <v>486</v>
      </c>
      <c r="B224" s="280">
        <v>724000</v>
      </c>
      <c r="C224" s="280">
        <v>431000</v>
      </c>
      <c r="D224" s="280">
        <v>435500</v>
      </c>
      <c r="E224" s="280">
        <v>385800</v>
      </c>
    </row>
    <row r="225" spans="1:5" s="95" customFormat="1" x14ac:dyDescent="0.25">
      <c r="A225" s="61" t="s">
        <v>312</v>
      </c>
      <c r="B225" s="280">
        <v>350500</v>
      </c>
      <c r="C225" s="280">
        <v>326700</v>
      </c>
      <c r="D225" s="280">
        <v>319000</v>
      </c>
      <c r="E225" s="280">
        <v>400000</v>
      </c>
    </row>
    <row r="226" spans="1:5" x14ac:dyDescent="0.25">
      <c r="A226" s="74" t="s">
        <v>55</v>
      </c>
      <c r="B226" s="293"/>
      <c r="C226" s="261"/>
      <c r="D226" s="261"/>
      <c r="E226" s="261"/>
    </row>
    <row r="227" spans="1:5" s="94" customFormat="1" x14ac:dyDescent="0.25">
      <c r="A227" s="28" t="s">
        <v>28</v>
      </c>
      <c r="B227" s="261">
        <f t="shared" ref="B227" si="36">SUM(B228:B239)</f>
        <v>506700</v>
      </c>
      <c r="C227" s="261">
        <f>SUM(C228:C239)</f>
        <v>530800</v>
      </c>
      <c r="D227" s="261">
        <f t="shared" ref="D227:E227" si="37">SUM(D228:D239)</f>
        <v>386000</v>
      </c>
      <c r="E227" s="261">
        <f t="shared" si="37"/>
        <v>366900</v>
      </c>
    </row>
    <row r="228" spans="1:5" s="95" customFormat="1" x14ac:dyDescent="0.25">
      <c r="A228" s="61" t="s">
        <v>1115</v>
      </c>
      <c r="B228" s="280">
        <v>200</v>
      </c>
      <c r="C228" s="280">
        <v>0</v>
      </c>
      <c r="D228" s="280">
        <v>0</v>
      </c>
      <c r="E228" s="280">
        <v>0</v>
      </c>
    </row>
    <row r="229" spans="1:5" s="95" customFormat="1" x14ac:dyDescent="0.25">
      <c r="A229" s="61" t="s">
        <v>601</v>
      </c>
      <c r="B229" s="280">
        <v>10300</v>
      </c>
      <c r="C229" s="280">
        <v>7600</v>
      </c>
      <c r="D229" s="280">
        <v>7800</v>
      </c>
      <c r="E229" s="280">
        <v>7000</v>
      </c>
    </row>
    <row r="230" spans="1:5" s="95" customFormat="1" x14ac:dyDescent="0.25">
      <c r="A230" s="61" t="s">
        <v>602</v>
      </c>
      <c r="B230" s="280">
        <v>100</v>
      </c>
      <c r="C230" s="280">
        <v>700</v>
      </c>
      <c r="D230" s="280">
        <v>0</v>
      </c>
      <c r="E230" s="280">
        <v>200</v>
      </c>
    </row>
    <row r="231" spans="1:5" s="95" customFormat="1" x14ac:dyDescent="0.25">
      <c r="A231" s="61" t="s">
        <v>670</v>
      </c>
      <c r="B231" s="280">
        <v>3800</v>
      </c>
      <c r="C231" s="280">
        <v>5500</v>
      </c>
      <c r="D231" s="280">
        <v>5100</v>
      </c>
      <c r="E231" s="280">
        <v>3700</v>
      </c>
    </row>
    <row r="232" spans="1:5" s="95" customFormat="1" x14ac:dyDescent="0.25">
      <c r="A232" s="61" t="s">
        <v>192</v>
      </c>
      <c r="B232" s="280">
        <v>3700</v>
      </c>
      <c r="C232" s="280">
        <v>5100</v>
      </c>
      <c r="D232" s="280">
        <v>1000</v>
      </c>
      <c r="E232" s="280">
        <v>1700</v>
      </c>
    </row>
    <row r="233" spans="1:5" s="95" customFormat="1" x14ac:dyDescent="0.25">
      <c r="A233" s="61" t="s">
        <v>827</v>
      </c>
      <c r="B233" s="280">
        <v>17600</v>
      </c>
      <c r="C233" s="280">
        <v>19400</v>
      </c>
      <c r="D233" s="280">
        <v>22600</v>
      </c>
      <c r="E233" s="280">
        <v>17500</v>
      </c>
    </row>
    <row r="234" spans="1:5" s="95" customFormat="1" x14ac:dyDescent="0.25">
      <c r="A234" s="61" t="s">
        <v>274</v>
      </c>
      <c r="B234" s="280">
        <v>2800</v>
      </c>
      <c r="C234" s="280">
        <v>2500</v>
      </c>
      <c r="D234" s="280">
        <v>700</v>
      </c>
      <c r="E234" s="280">
        <v>2400</v>
      </c>
    </row>
    <row r="235" spans="1:5" s="95" customFormat="1" x14ac:dyDescent="0.25">
      <c r="A235" s="61" t="s">
        <v>743</v>
      </c>
      <c r="B235" s="280">
        <v>443700</v>
      </c>
      <c r="C235" s="280">
        <v>470600</v>
      </c>
      <c r="D235" s="280">
        <v>324300</v>
      </c>
      <c r="E235" s="280">
        <v>298000</v>
      </c>
    </row>
    <row r="236" spans="1:5" s="95" customFormat="1" x14ac:dyDescent="0.25">
      <c r="A236" s="61" t="s">
        <v>1070</v>
      </c>
      <c r="B236" s="280">
        <v>10000</v>
      </c>
      <c r="C236" s="280">
        <v>10000</v>
      </c>
      <c r="D236" s="280">
        <v>11400</v>
      </c>
      <c r="E236" s="280">
        <v>6400</v>
      </c>
    </row>
    <row r="237" spans="1:5" s="95" customFormat="1" x14ac:dyDescent="0.25">
      <c r="A237" s="61" t="s">
        <v>313</v>
      </c>
      <c r="B237" s="280">
        <v>14500</v>
      </c>
      <c r="C237" s="280">
        <v>9400</v>
      </c>
      <c r="D237" s="280">
        <v>13100</v>
      </c>
      <c r="E237" s="280">
        <v>20000</v>
      </c>
    </row>
    <row r="238" spans="1:5" s="95" customFormat="1" x14ac:dyDescent="0.25">
      <c r="A238" s="61" t="s">
        <v>438</v>
      </c>
      <c r="B238" s="280">
        <v>0</v>
      </c>
      <c r="C238" s="280">
        <v>0</v>
      </c>
      <c r="D238" s="280">
        <v>0</v>
      </c>
      <c r="E238" s="280">
        <v>10000</v>
      </c>
    </row>
    <row r="239" spans="1:5" s="95" customFormat="1" x14ac:dyDescent="0.25">
      <c r="A239" s="61" t="s">
        <v>439</v>
      </c>
      <c r="B239" s="280">
        <v>0</v>
      </c>
      <c r="C239" s="280">
        <v>0</v>
      </c>
      <c r="D239" s="280">
        <v>0</v>
      </c>
      <c r="E239" s="280">
        <v>0</v>
      </c>
    </row>
    <row r="240" spans="1:5" s="95" customFormat="1" x14ac:dyDescent="0.25">
      <c r="A240" s="61" t="s">
        <v>55</v>
      </c>
      <c r="B240" s="291"/>
      <c r="C240" s="280"/>
      <c r="D240" s="285"/>
      <c r="E240" s="285"/>
    </row>
    <row r="241" spans="1:5" s="91" customFormat="1" x14ac:dyDescent="0.25">
      <c r="A241" s="84" t="s">
        <v>314</v>
      </c>
      <c r="B241" s="280">
        <f t="shared" ref="B241" si="38">B243+B248</f>
        <v>11477700</v>
      </c>
      <c r="C241" s="280">
        <f>C243+C248</f>
        <v>13779400</v>
      </c>
      <c r="D241" s="280">
        <f t="shared" ref="D241" si="39">D243+D248</f>
        <v>12280200</v>
      </c>
      <c r="E241" s="280">
        <f>E243+E248</f>
        <v>16115700</v>
      </c>
    </row>
    <row r="242" spans="1:5" s="95" customFormat="1" x14ac:dyDescent="0.25">
      <c r="A242" s="61" t="s">
        <v>55</v>
      </c>
      <c r="B242" s="280"/>
      <c r="C242" s="280"/>
      <c r="D242" s="280"/>
      <c r="E242" s="280"/>
    </row>
    <row r="243" spans="1:5" s="94" customFormat="1" x14ac:dyDescent="0.25">
      <c r="A243" s="28" t="s">
        <v>358</v>
      </c>
      <c r="B243" s="261">
        <f t="shared" ref="B243" si="40">SUM(B244:B246)</f>
        <v>312600</v>
      </c>
      <c r="C243" s="261">
        <f>SUM(C244:C246)</f>
        <v>333600</v>
      </c>
      <c r="D243" s="261">
        <f t="shared" ref="D243" si="41">SUM(D244:D246)</f>
        <v>156700</v>
      </c>
      <c r="E243" s="261">
        <f>SUM(E244:E246)</f>
        <v>404900</v>
      </c>
    </row>
    <row r="244" spans="1:5" s="95" customFormat="1" x14ac:dyDescent="0.25">
      <c r="A244" s="61" t="s">
        <v>692</v>
      </c>
      <c r="B244" s="280">
        <v>312600</v>
      </c>
      <c r="C244" s="280">
        <v>333600</v>
      </c>
      <c r="D244" s="280">
        <v>156700</v>
      </c>
      <c r="E244" s="280">
        <v>334900</v>
      </c>
    </row>
    <row r="245" spans="1:5" s="95" customFormat="1" x14ac:dyDescent="0.25">
      <c r="A245" s="61" t="s">
        <v>1211</v>
      </c>
      <c r="B245" s="280">
        <v>0</v>
      </c>
      <c r="C245" s="280">
        <v>0</v>
      </c>
      <c r="D245" s="280">
        <v>0</v>
      </c>
      <c r="E245" s="280">
        <v>0</v>
      </c>
    </row>
    <row r="246" spans="1:5" s="95" customFormat="1" x14ac:dyDescent="0.25">
      <c r="A246" s="61" t="s">
        <v>982</v>
      </c>
      <c r="B246" s="280">
        <v>0</v>
      </c>
      <c r="C246" s="280">
        <v>0</v>
      </c>
      <c r="D246" s="280">
        <v>0</v>
      </c>
      <c r="E246" s="280">
        <v>70000</v>
      </c>
    </row>
    <row r="247" spans="1:5" s="95" customFormat="1" x14ac:dyDescent="0.25">
      <c r="A247" s="61" t="s">
        <v>55</v>
      </c>
      <c r="B247" s="280">
        <v>0</v>
      </c>
      <c r="C247" s="280"/>
      <c r="D247" s="280">
        <v>0</v>
      </c>
      <c r="E247" s="280"/>
    </row>
    <row r="248" spans="1:5" s="94" customFormat="1" x14ac:dyDescent="0.25">
      <c r="A248" s="28" t="s">
        <v>193</v>
      </c>
      <c r="B248" s="290">
        <f>SUM(B249:B263)</f>
        <v>11165100</v>
      </c>
      <c r="C248" s="261">
        <f>SUM(C249:C263)</f>
        <v>13445800</v>
      </c>
      <c r="D248" s="261">
        <f t="shared" ref="D248:E248" si="42">SUM(D249:D263)</f>
        <v>12123500</v>
      </c>
      <c r="E248" s="261">
        <f t="shared" si="42"/>
        <v>15710800</v>
      </c>
    </row>
    <row r="249" spans="1:5" s="95" customFormat="1" x14ac:dyDescent="0.25">
      <c r="A249" s="53" t="s">
        <v>194</v>
      </c>
      <c r="B249" s="280">
        <v>78900</v>
      </c>
      <c r="C249" s="280">
        <v>87000</v>
      </c>
      <c r="D249" s="280">
        <v>59500</v>
      </c>
      <c r="E249" s="280">
        <v>117800</v>
      </c>
    </row>
    <row r="250" spans="1:5" s="95" customFormat="1" x14ac:dyDescent="0.25">
      <c r="A250" s="53" t="s">
        <v>29</v>
      </c>
      <c r="B250" s="280">
        <v>8500000</v>
      </c>
      <c r="C250" s="280">
        <v>9241600</v>
      </c>
      <c r="D250" s="280">
        <v>8444400</v>
      </c>
      <c r="E250" s="280">
        <v>8400000</v>
      </c>
    </row>
    <row r="251" spans="1:5" s="95" customFormat="1" x14ac:dyDescent="0.25">
      <c r="A251" s="53" t="s">
        <v>681</v>
      </c>
      <c r="B251" s="280">
        <v>0</v>
      </c>
      <c r="C251" s="280">
        <v>0</v>
      </c>
      <c r="D251" s="280">
        <v>0</v>
      </c>
      <c r="E251" s="280">
        <v>2016000</v>
      </c>
    </row>
    <row r="252" spans="1:5" s="95" customFormat="1" x14ac:dyDescent="0.25">
      <c r="A252" s="53" t="s">
        <v>852</v>
      </c>
      <c r="B252" s="280">
        <v>48000</v>
      </c>
      <c r="C252" s="280">
        <v>58000</v>
      </c>
      <c r="D252" s="280">
        <v>120000</v>
      </c>
      <c r="E252" s="280">
        <v>0</v>
      </c>
    </row>
    <row r="253" spans="1:5" s="95" customFormat="1" x14ac:dyDescent="0.25">
      <c r="A253" s="53" t="s">
        <v>316</v>
      </c>
      <c r="B253" s="280">
        <v>300000</v>
      </c>
      <c r="C253" s="280">
        <v>335200</v>
      </c>
      <c r="D253" s="280">
        <v>375600</v>
      </c>
      <c r="E253" s="280">
        <v>237000</v>
      </c>
    </row>
    <row r="254" spans="1:5" s="95" customFormat="1" x14ac:dyDescent="0.25">
      <c r="A254" s="53" t="s">
        <v>1202</v>
      </c>
      <c r="B254" s="280">
        <v>1338200</v>
      </c>
      <c r="C254" s="280">
        <v>2100000</v>
      </c>
      <c r="D254" s="280">
        <v>1500000</v>
      </c>
      <c r="E254" s="280">
        <v>2000000</v>
      </c>
    </row>
    <row r="255" spans="1:5" s="95" customFormat="1" x14ac:dyDescent="0.25">
      <c r="A255" s="53" t="s">
        <v>1205</v>
      </c>
      <c r="B255" s="280">
        <v>900000</v>
      </c>
      <c r="C255" s="280">
        <v>1000000</v>
      </c>
      <c r="D255" s="280">
        <v>1000000</v>
      </c>
      <c r="E255" s="280">
        <v>1120000</v>
      </c>
    </row>
    <row r="256" spans="1:5" s="95" customFormat="1" x14ac:dyDescent="0.25">
      <c r="A256" s="53" t="s">
        <v>33</v>
      </c>
      <c r="B256" s="280">
        <v>0</v>
      </c>
      <c r="C256" s="280">
        <v>0</v>
      </c>
      <c r="D256" s="280">
        <v>0</v>
      </c>
      <c r="E256" s="280">
        <v>0</v>
      </c>
    </row>
    <row r="257" spans="1:5" s="94" customFormat="1" x14ac:dyDescent="0.25">
      <c r="A257" s="53" t="s">
        <v>1201</v>
      </c>
      <c r="B257" s="280">
        <v>0</v>
      </c>
      <c r="C257" s="280">
        <v>600000</v>
      </c>
      <c r="D257" s="280">
        <v>600000</v>
      </c>
      <c r="E257" s="280">
        <v>800000</v>
      </c>
    </row>
    <row r="258" spans="1:5" s="95" customFormat="1" x14ac:dyDescent="0.25">
      <c r="A258" s="53" t="s">
        <v>605</v>
      </c>
      <c r="B258" s="280">
        <v>0</v>
      </c>
      <c r="C258" s="280">
        <v>0</v>
      </c>
      <c r="D258" s="280">
        <v>0</v>
      </c>
      <c r="E258" s="280">
        <v>0</v>
      </c>
    </row>
    <row r="259" spans="1:5" s="94" customFormat="1" x14ac:dyDescent="0.25">
      <c r="A259" s="53" t="s">
        <v>744</v>
      </c>
      <c r="B259" s="280">
        <v>0</v>
      </c>
      <c r="C259" s="280">
        <v>24000</v>
      </c>
      <c r="D259" s="280">
        <v>24000</v>
      </c>
      <c r="E259" s="280">
        <v>20000</v>
      </c>
    </row>
    <row r="260" spans="1:5" s="95" customFormat="1" x14ac:dyDescent="0.25">
      <c r="A260" s="53" t="s">
        <v>983</v>
      </c>
      <c r="B260" s="280">
        <v>0</v>
      </c>
      <c r="C260" s="280">
        <v>0</v>
      </c>
      <c r="D260" s="280">
        <v>0</v>
      </c>
      <c r="E260" s="280">
        <v>0</v>
      </c>
    </row>
    <row r="261" spans="1:5" s="95" customFormat="1" x14ac:dyDescent="0.25">
      <c r="A261" s="53" t="s">
        <v>698</v>
      </c>
      <c r="B261" s="280">
        <v>0</v>
      </c>
      <c r="C261" s="280">
        <v>0</v>
      </c>
      <c r="D261" s="280">
        <v>0</v>
      </c>
      <c r="E261" s="280">
        <v>0</v>
      </c>
    </row>
    <row r="262" spans="1:5" s="95" customFormat="1" x14ac:dyDescent="0.25">
      <c r="A262" s="53" t="s">
        <v>180</v>
      </c>
      <c r="B262" s="280">
        <v>0</v>
      </c>
      <c r="C262" s="280">
        <v>0</v>
      </c>
      <c r="D262" s="280">
        <v>0</v>
      </c>
      <c r="E262" s="280">
        <v>0</v>
      </c>
    </row>
    <row r="263" spans="1:5" s="95" customFormat="1" x14ac:dyDescent="0.25">
      <c r="A263" s="53" t="s">
        <v>983</v>
      </c>
      <c r="B263" s="280">
        <v>0</v>
      </c>
      <c r="C263" s="280">
        <v>0</v>
      </c>
      <c r="D263" s="280">
        <v>0</v>
      </c>
      <c r="E263" s="280">
        <v>1000000</v>
      </c>
    </row>
    <row r="264" spans="1:5" s="95" customFormat="1" x14ac:dyDescent="0.25">
      <c r="A264" s="53" t="s">
        <v>55</v>
      </c>
      <c r="B264" s="281"/>
      <c r="C264" s="280"/>
      <c r="D264" s="280"/>
      <c r="E264" s="280"/>
    </row>
    <row r="265" spans="1:5" s="91" customFormat="1" x14ac:dyDescent="0.25">
      <c r="A265" s="71" t="s">
        <v>195</v>
      </c>
      <c r="B265" s="280">
        <f t="shared" ref="B265" si="43">B267+B282+B292</f>
        <v>1244700</v>
      </c>
      <c r="C265" s="280">
        <f t="shared" ref="C265:E265" si="44">C267+C282+C292</f>
        <v>1885500</v>
      </c>
      <c r="D265" s="280">
        <f t="shared" si="44"/>
        <v>1967300</v>
      </c>
      <c r="E265" s="280">
        <f t="shared" si="44"/>
        <v>3678600</v>
      </c>
    </row>
    <row r="266" spans="1:5" s="95" customFormat="1" x14ac:dyDescent="0.25">
      <c r="A266" s="53" t="s">
        <v>55</v>
      </c>
      <c r="B266" s="280"/>
      <c r="C266" s="280"/>
      <c r="D266" s="280"/>
      <c r="E266" s="280"/>
    </row>
    <row r="267" spans="1:5" s="94" customFormat="1" x14ac:dyDescent="0.25">
      <c r="A267" s="28" t="s">
        <v>487</v>
      </c>
      <c r="B267" s="261">
        <f t="shared" ref="B267" si="45">SUM(B268:B280)</f>
        <v>875300</v>
      </c>
      <c r="C267" s="261">
        <f>SUM(C268:C280)</f>
        <v>1568500</v>
      </c>
      <c r="D267" s="261">
        <f t="shared" ref="D267:E267" si="46">SUM(D268:D280)</f>
        <v>1723800</v>
      </c>
      <c r="E267" s="261">
        <f t="shared" si="46"/>
        <v>3147000</v>
      </c>
    </row>
    <row r="268" spans="1:5" s="95" customFormat="1" x14ac:dyDescent="0.25">
      <c r="A268" s="53" t="s">
        <v>699</v>
      </c>
      <c r="B268" s="280">
        <v>12000</v>
      </c>
      <c r="C268" s="280">
        <v>12000</v>
      </c>
      <c r="D268" s="280">
        <v>0</v>
      </c>
      <c r="E268" s="280">
        <v>40000</v>
      </c>
    </row>
    <row r="269" spans="1:5" s="95" customFormat="1" x14ac:dyDescent="0.25">
      <c r="A269" s="53" t="s">
        <v>1198</v>
      </c>
      <c r="B269" s="280">
        <v>17600</v>
      </c>
      <c r="C269" s="280">
        <v>11300</v>
      </c>
      <c r="D269" s="280">
        <v>11800</v>
      </c>
      <c r="E269" s="280">
        <v>11500</v>
      </c>
    </row>
    <row r="270" spans="1:5" s="95" customFormat="1" x14ac:dyDescent="0.25">
      <c r="A270" s="53" t="s">
        <v>1128</v>
      </c>
      <c r="B270" s="280">
        <v>5500</v>
      </c>
      <c r="C270" s="280">
        <v>4400</v>
      </c>
      <c r="D270" s="280">
        <v>3000</v>
      </c>
      <c r="E270" s="280">
        <v>5000</v>
      </c>
    </row>
    <row r="271" spans="1:5" s="95" customFormat="1" x14ac:dyDescent="0.25">
      <c r="A271" s="53" t="s">
        <v>488</v>
      </c>
      <c r="B271" s="280">
        <v>9000</v>
      </c>
      <c r="C271" s="280">
        <v>15600</v>
      </c>
      <c r="D271" s="280">
        <v>2000</v>
      </c>
      <c r="E271" s="280">
        <v>20000</v>
      </c>
    </row>
    <row r="272" spans="1:5" s="95" customFormat="1" x14ac:dyDescent="0.25">
      <c r="A272" s="53" t="s">
        <v>545</v>
      </c>
      <c r="B272" s="280">
        <v>16200</v>
      </c>
      <c r="C272" s="280">
        <v>1509200</v>
      </c>
      <c r="D272" s="280">
        <v>1100000</v>
      </c>
      <c r="E272" s="280">
        <v>2900000</v>
      </c>
    </row>
    <row r="273" spans="1:5" s="95" customFormat="1" x14ac:dyDescent="0.25">
      <c r="A273" s="53" t="s">
        <v>543</v>
      </c>
      <c r="B273" s="280">
        <v>12000</v>
      </c>
      <c r="C273" s="280">
        <v>12000</v>
      </c>
      <c r="D273" s="280">
        <v>0</v>
      </c>
      <c r="E273" s="280">
        <v>0</v>
      </c>
    </row>
    <row r="274" spans="1:5" s="95" customFormat="1" x14ac:dyDescent="0.25">
      <c r="A274" s="53" t="s">
        <v>603</v>
      </c>
      <c r="B274" s="280">
        <v>800000</v>
      </c>
      <c r="C274" s="280">
        <v>0</v>
      </c>
      <c r="D274" s="280">
        <v>0</v>
      </c>
      <c r="E274" s="280">
        <v>0</v>
      </c>
    </row>
    <row r="275" spans="1:5" s="95" customFormat="1" x14ac:dyDescent="0.25">
      <c r="A275" s="53" t="s">
        <v>1180</v>
      </c>
      <c r="B275" s="280">
        <v>3000</v>
      </c>
      <c r="C275" s="280">
        <v>4000</v>
      </c>
      <c r="D275" s="280">
        <v>7000</v>
      </c>
      <c r="E275" s="280">
        <v>90500</v>
      </c>
    </row>
    <row r="276" spans="1:5" s="95" customFormat="1" x14ac:dyDescent="0.25">
      <c r="A276" s="53" t="s">
        <v>810</v>
      </c>
      <c r="B276" s="280">
        <v>0</v>
      </c>
      <c r="C276" s="280">
        <v>0</v>
      </c>
      <c r="D276" s="280">
        <v>0</v>
      </c>
      <c r="E276" s="280">
        <v>0</v>
      </c>
    </row>
    <row r="277" spans="1:5" s="95" customFormat="1" x14ac:dyDescent="0.25">
      <c r="A277" s="53" t="s">
        <v>386</v>
      </c>
      <c r="B277" s="280">
        <v>0</v>
      </c>
      <c r="C277" s="280">
        <v>0</v>
      </c>
      <c r="D277" s="280">
        <v>0</v>
      </c>
      <c r="E277" s="280">
        <v>0</v>
      </c>
    </row>
    <row r="278" spans="1:5" s="95" customFormat="1" x14ac:dyDescent="0.25">
      <c r="A278" s="53" t="s">
        <v>359</v>
      </c>
      <c r="B278" s="280">
        <v>0</v>
      </c>
      <c r="C278" s="280">
        <v>0</v>
      </c>
      <c r="D278" s="280">
        <v>0</v>
      </c>
      <c r="E278" s="280">
        <v>0</v>
      </c>
    </row>
    <row r="279" spans="1:5" s="95" customFormat="1" x14ac:dyDescent="0.25">
      <c r="A279" s="53" t="s">
        <v>196</v>
      </c>
      <c r="B279" s="280">
        <v>0</v>
      </c>
      <c r="C279" s="280">
        <v>0</v>
      </c>
      <c r="D279" s="280">
        <v>0</v>
      </c>
      <c r="E279" s="280">
        <v>0</v>
      </c>
    </row>
    <row r="280" spans="1:5" s="95" customFormat="1" x14ac:dyDescent="0.25">
      <c r="A280" s="53" t="s">
        <v>1116</v>
      </c>
      <c r="B280" s="280">
        <v>0</v>
      </c>
      <c r="C280" s="280">
        <v>0</v>
      </c>
      <c r="D280" s="280">
        <v>600000</v>
      </c>
      <c r="E280" s="280">
        <v>80000</v>
      </c>
    </row>
    <row r="281" spans="1:5" s="95" customFormat="1" x14ac:dyDescent="0.25">
      <c r="A281" s="53" t="s">
        <v>55</v>
      </c>
      <c r="B281" s="281"/>
      <c r="C281" s="280"/>
      <c r="D281" s="280"/>
      <c r="E281" s="280"/>
    </row>
    <row r="282" spans="1:5" s="94" customFormat="1" x14ac:dyDescent="0.25">
      <c r="A282" s="28" t="s">
        <v>30</v>
      </c>
      <c r="B282" s="261">
        <f t="shared" ref="B282" si="47">SUM(B283:B290)</f>
        <v>362200</v>
      </c>
      <c r="C282" s="261">
        <f>SUM(C283:C290)</f>
        <v>279800</v>
      </c>
      <c r="D282" s="261">
        <f t="shared" ref="D282:E282" si="48">SUM(D283:D290)</f>
        <v>205900</v>
      </c>
      <c r="E282" s="261">
        <f t="shared" si="48"/>
        <v>480900</v>
      </c>
    </row>
    <row r="283" spans="1:5" s="95" customFormat="1" x14ac:dyDescent="0.25">
      <c r="A283" s="53" t="s">
        <v>88</v>
      </c>
      <c r="B283" s="280">
        <v>134700</v>
      </c>
      <c r="C283" s="280">
        <v>57000</v>
      </c>
      <c r="D283" s="280">
        <v>30000</v>
      </c>
      <c r="E283" s="280">
        <v>59000</v>
      </c>
    </row>
    <row r="284" spans="1:5" s="94" customFormat="1" x14ac:dyDescent="0.25">
      <c r="A284" s="53" t="s">
        <v>197</v>
      </c>
      <c r="B284" s="280">
        <v>29400</v>
      </c>
      <c r="C284" s="280">
        <v>40500</v>
      </c>
      <c r="D284" s="280">
        <v>38400</v>
      </c>
      <c r="E284" s="280">
        <v>86000</v>
      </c>
    </row>
    <row r="285" spans="1:5" s="95" customFormat="1" x14ac:dyDescent="0.25">
      <c r="A285" s="53" t="s">
        <v>198</v>
      </c>
      <c r="B285" s="280">
        <v>6900</v>
      </c>
      <c r="C285" s="280">
        <v>6000</v>
      </c>
      <c r="D285" s="280">
        <v>1000</v>
      </c>
      <c r="E285" s="280">
        <v>2600</v>
      </c>
    </row>
    <row r="286" spans="1:5" s="95" customFormat="1" x14ac:dyDescent="0.25">
      <c r="A286" s="53" t="s">
        <v>31</v>
      </c>
      <c r="B286" s="280">
        <v>2000</v>
      </c>
      <c r="C286" s="280">
        <v>1000</v>
      </c>
      <c r="D286" s="280">
        <v>500</v>
      </c>
      <c r="E286" s="280">
        <v>1300</v>
      </c>
    </row>
    <row r="287" spans="1:5" s="95" customFormat="1" x14ac:dyDescent="0.25">
      <c r="A287" s="53" t="s">
        <v>1195</v>
      </c>
      <c r="B287" s="280">
        <v>157800</v>
      </c>
      <c r="C287" s="280">
        <v>160200</v>
      </c>
      <c r="D287" s="280">
        <v>127000</v>
      </c>
      <c r="E287" s="280">
        <v>300000</v>
      </c>
    </row>
    <row r="288" spans="1:5" s="95" customFormat="1" x14ac:dyDescent="0.25">
      <c r="A288" s="53" t="s">
        <v>1196</v>
      </c>
      <c r="B288" s="280">
        <v>2500</v>
      </c>
      <c r="C288" s="280">
        <v>2000</v>
      </c>
      <c r="D288" s="280">
        <v>1000</v>
      </c>
      <c r="E288" s="280">
        <v>2000</v>
      </c>
    </row>
    <row r="289" spans="1:8" s="95" customFormat="1" x14ac:dyDescent="0.25">
      <c r="A289" s="53" t="s">
        <v>199</v>
      </c>
      <c r="B289" s="280">
        <v>28900</v>
      </c>
      <c r="C289" s="280">
        <v>13100</v>
      </c>
      <c r="D289" s="280">
        <v>8000</v>
      </c>
      <c r="E289" s="280">
        <v>28000</v>
      </c>
    </row>
    <row r="290" spans="1:8" s="95" customFormat="1" x14ac:dyDescent="0.25">
      <c r="A290" s="53" t="s">
        <v>200</v>
      </c>
      <c r="B290" s="280">
        <v>0</v>
      </c>
      <c r="C290" s="280">
        <v>0</v>
      </c>
      <c r="D290" s="280">
        <v>0</v>
      </c>
      <c r="E290" s="280">
        <v>2000</v>
      </c>
    </row>
    <row r="291" spans="1:8" s="95" customFormat="1" x14ac:dyDescent="0.25">
      <c r="A291" s="53"/>
      <c r="B291" s="281"/>
      <c r="C291" s="280"/>
      <c r="D291" s="280"/>
      <c r="E291" s="280"/>
    </row>
    <row r="292" spans="1:8" s="94" customFormat="1" x14ac:dyDescent="0.25">
      <c r="A292" s="28" t="s">
        <v>28</v>
      </c>
      <c r="B292" s="261">
        <f t="shared" ref="B292" si="49">SUM(B293:B299)</f>
        <v>7200</v>
      </c>
      <c r="C292" s="261">
        <f>SUM(C293:C299)</f>
        <v>37200</v>
      </c>
      <c r="D292" s="261">
        <f t="shared" ref="D292:E292" si="50">SUM(D293:D299)</f>
        <v>37600</v>
      </c>
      <c r="E292" s="261">
        <f t="shared" si="50"/>
        <v>50700</v>
      </c>
    </row>
    <row r="293" spans="1:8" s="95" customFormat="1" x14ac:dyDescent="0.25">
      <c r="A293" s="53" t="s">
        <v>581</v>
      </c>
      <c r="B293" s="280">
        <v>4200</v>
      </c>
      <c r="C293" s="280">
        <v>4600</v>
      </c>
      <c r="D293" s="280">
        <v>5600</v>
      </c>
      <c r="E293" s="280">
        <v>17200</v>
      </c>
    </row>
    <row r="294" spans="1:8" s="95" customFormat="1" x14ac:dyDescent="0.25">
      <c r="A294" s="53" t="s">
        <v>201</v>
      </c>
      <c r="B294" s="280">
        <v>3000</v>
      </c>
      <c r="C294" s="280">
        <v>32600</v>
      </c>
      <c r="D294" s="280">
        <v>0</v>
      </c>
      <c r="E294" s="280">
        <v>0</v>
      </c>
    </row>
    <row r="295" spans="1:8" s="95" customFormat="1" x14ac:dyDescent="0.25">
      <c r="A295" s="53" t="s">
        <v>700</v>
      </c>
      <c r="B295" s="280">
        <v>0</v>
      </c>
      <c r="C295" s="280">
        <v>0</v>
      </c>
      <c r="D295" s="280">
        <v>0</v>
      </c>
      <c r="E295" s="280">
        <v>0</v>
      </c>
    </row>
    <row r="296" spans="1:8" s="95" customFormat="1" x14ac:dyDescent="0.25">
      <c r="A296" s="53" t="s">
        <v>434</v>
      </c>
      <c r="B296" s="280">
        <v>0</v>
      </c>
      <c r="C296" s="280">
        <v>0</v>
      </c>
      <c r="D296" s="280">
        <v>32000</v>
      </c>
      <c r="E296" s="280">
        <v>33500</v>
      </c>
    </row>
    <row r="297" spans="1:8" s="95" customFormat="1" x14ac:dyDescent="0.25">
      <c r="A297" s="54" t="s">
        <v>1536</v>
      </c>
      <c r="B297" s="280">
        <v>0</v>
      </c>
      <c r="C297" s="280">
        <v>0</v>
      </c>
      <c r="D297" s="280">
        <v>0</v>
      </c>
      <c r="E297" s="280">
        <v>0</v>
      </c>
    </row>
    <row r="298" spans="1:8" s="95" customFormat="1" x14ac:dyDescent="0.25">
      <c r="A298" s="54" t="s">
        <v>180</v>
      </c>
      <c r="B298" s="280">
        <v>0</v>
      </c>
      <c r="C298" s="280">
        <v>0</v>
      </c>
      <c r="D298" s="280">
        <v>0</v>
      </c>
      <c r="E298" s="280">
        <v>0</v>
      </c>
    </row>
    <row r="299" spans="1:8" s="95" customFormat="1" x14ac:dyDescent="0.25">
      <c r="A299" s="54" t="s">
        <v>205</v>
      </c>
      <c r="B299" s="280">
        <v>0</v>
      </c>
      <c r="C299" s="280">
        <v>0</v>
      </c>
      <c r="D299" s="280">
        <v>0</v>
      </c>
      <c r="E299" s="280">
        <v>0</v>
      </c>
    </row>
    <row r="300" spans="1:8" s="94" customFormat="1" x14ac:dyDescent="0.25">
      <c r="A300" s="28" t="s">
        <v>1520</v>
      </c>
      <c r="B300" s="343">
        <v>43669019</v>
      </c>
      <c r="C300" s="343">
        <v>33343599</v>
      </c>
      <c r="D300" s="343">
        <v>22338383</v>
      </c>
      <c r="E300" s="343">
        <v>25328100</v>
      </c>
    </row>
    <row r="301" spans="1:8" ht="15.75" thickBot="1" x14ac:dyDescent="0.3">
      <c r="A301" s="5" t="s">
        <v>2976</v>
      </c>
      <c r="B301" s="262">
        <f>B11+B300</f>
        <v>230324219</v>
      </c>
      <c r="C301" s="262">
        <f t="shared" ref="C301:E301" si="51">C11+C300</f>
        <v>247558599</v>
      </c>
      <c r="D301" s="262">
        <f t="shared" si="51"/>
        <v>264312333</v>
      </c>
      <c r="E301" s="262">
        <f t="shared" si="51"/>
        <v>300928100</v>
      </c>
    </row>
    <row r="302" spans="1:8" ht="15.75" thickTop="1" x14ac:dyDescent="0.25">
      <c r="B302" s="90"/>
    </row>
    <row r="303" spans="1:8" x14ac:dyDescent="0.25">
      <c r="A303" s="13" t="s">
        <v>1611</v>
      </c>
      <c r="B303" s="90"/>
    </row>
    <row r="304" spans="1:8" x14ac:dyDescent="0.25">
      <c r="A304" s="12"/>
      <c r="B304" s="344"/>
      <c r="C304" s="344"/>
      <c r="D304" s="344"/>
      <c r="E304" s="344"/>
      <c r="F304" s="344"/>
      <c r="G304" s="344"/>
      <c r="H304" s="344"/>
    </row>
    <row r="305" spans="1:8" ht="32.25" customHeight="1" x14ac:dyDescent="0.25">
      <c r="A305" s="119"/>
      <c r="B305" s="344"/>
      <c r="C305" s="344"/>
      <c r="D305" s="344"/>
      <c r="E305" s="344"/>
      <c r="F305" s="344"/>
      <c r="G305" s="344"/>
      <c r="H305" s="344"/>
    </row>
    <row r="306" spans="1:8" x14ac:dyDescent="0.25">
      <c r="A306" s="106"/>
      <c r="B306" s="106"/>
      <c r="C306" s="106"/>
      <c r="D306" s="106"/>
      <c r="E306" s="106"/>
    </row>
    <row r="318" spans="1:8" s="1" customFormat="1" x14ac:dyDescent="0.25">
      <c r="A318" s="13"/>
      <c r="B318" s="13"/>
      <c r="C318" s="90"/>
      <c r="D318" s="90"/>
      <c r="E318" s="90"/>
    </row>
    <row r="338" spans="1:5" s="1" customFormat="1" x14ac:dyDescent="0.25">
      <c r="A338" s="13"/>
      <c r="B338" s="13"/>
      <c r="C338" s="90"/>
      <c r="D338" s="90"/>
      <c r="E338" s="90"/>
    </row>
    <row r="339" spans="1:5" s="1" customFormat="1" x14ac:dyDescent="0.25">
      <c r="A339" s="13"/>
      <c r="B339" s="13"/>
      <c r="C339" s="90"/>
      <c r="D339" s="90"/>
      <c r="E339" s="90"/>
    </row>
  </sheetData>
  <mergeCells count="8">
    <mergeCell ref="A9:A10"/>
    <mergeCell ref="A2:E2"/>
    <mergeCell ref="A3:E3"/>
    <mergeCell ref="A4:E4"/>
    <mergeCell ref="A5:E5"/>
    <mergeCell ref="A6:E6"/>
    <mergeCell ref="A7:E7"/>
    <mergeCell ref="B9:E9"/>
  </mergeCells>
  <pageMargins left="0.7" right="0.7" top="0.75" bottom="0.75" header="0.3" footer="0.3"/>
  <pageSetup orientation="portrait" r:id="rId1"/>
  <ignoredErrors>
    <ignoredError sqref="B14:C14 D14:E14"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2:E157"/>
  <sheetViews>
    <sheetView showGridLines="0" topLeftCell="A37" workbookViewId="0">
      <selection activeCell="A40" sqref="A40"/>
    </sheetView>
  </sheetViews>
  <sheetFormatPr baseColWidth="10" defaultColWidth="11.42578125" defaultRowHeight="15" x14ac:dyDescent="0.25"/>
  <cols>
    <col min="1" max="1" width="58.140625" style="13" bestFit="1" customWidth="1"/>
    <col min="2" max="2" width="25.7109375" style="90" bestFit="1" customWidth="1"/>
    <col min="3" max="16384" width="11.42578125" style="90"/>
  </cols>
  <sheetData>
    <row r="2" spans="1:3" ht="21" x14ac:dyDescent="0.25">
      <c r="A2" s="352" t="s">
        <v>948</v>
      </c>
      <c r="B2" s="353"/>
    </row>
    <row r="3" spans="1:3" ht="18.75" x14ac:dyDescent="0.25">
      <c r="A3" s="354" t="s">
        <v>949</v>
      </c>
      <c r="B3" s="355"/>
    </row>
    <row r="4" spans="1:3" x14ac:dyDescent="0.25">
      <c r="A4" s="356" t="s">
        <v>8</v>
      </c>
      <c r="B4" s="357"/>
    </row>
    <row r="5" spans="1:3" ht="15.75" customHeight="1" x14ac:dyDescent="0.25">
      <c r="A5" s="358" t="s">
        <v>9</v>
      </c>
      <c r="B5" s="359"/>
    </row>
    <row r="6" spans="1:3" ht="15.75" customHeight="1" x14ac:dyDescent="0.25">
      <c r="A6" s="358" t="s">
        <v>51</v>
      </c>
      <c r="B6" s="359"/>
    </row>
    <row r="7" spans="1:3" ht="15.75" customHeight="1" x14ac:dyDescent="0.25">
      <c r="A7" s="360" t="s">
        <v>10</v>
      </c>
      <c r="B7" s="360"/>
    </row>
    <row r="8" spans="1:3" ht="15.75" customHeight="1" x14ac:dyDescent="0.25">
      <c r="A8" s="348" t="s">
        <v>48</v>
      </c>
      <c r="B8" s="113" t="s">
        <v>1596</v>
      </c>
    </row>
    <row r="9" spans="1:3" ht="17.25" customHeight="1" x14ac:dyDescent="0.25">
      <c r="A9" s="349"/>
      <c r="B9" s="114">
        <v>1973</v>
      </c>
    </row>
    <row r="10" spans="1:3" s="94" customFormat="1" x14ac:dyDescent="0.25">
      <c r="A10" s="17" t="s">
        <v>155</v>
      </c>
      <c r="B10" s="261">
        <f>SUM(B11+B18)</f>
        <v>273520200</v>
      </c>
    </row>
    <row r="11" spans="1:3" x14ac:dyDescent="0.25">
      <c r="A11" s="24" t="s">
        <v>156</v>
      </c>
      <c r="B11" s="294">
        <f>SUM(B12:B17)</f>
        <v>88254800</v>
      </c>
    </row>
    <row r="12" spans="1:3" x14ac:dyDescent="0.25">
      <c r="A12" s="72" t="s">
        <v>777</v>
      </c>
      <c r="B12" s="280">
        <v>64814000</v>
      </c>
    </row>
    <row r="13" spans="1:3" x14ac:dyDescent="0.25">
      <c r="A13" s="72" t="s">
        <v>778</v>
      </c>
      <c r="B13" s="280">
        <v>11492800</v>
      </c>
    </row>
    <row r="14" spans="1:3" x14ac:dyDescent="0.25">
      <c r="A14" s="72" t="s">
        <v>904</v>
      </c>
      <c r="B14" s="280">
        <v>1320400</v>
      </c>
      <c r="C14" s="90" t="s">
        <v>6</v>
      </c>
    </row>
    <row r="15" spans="1:3" x14ac:dyDescent="0.25">
      <c r="A15" s="72" t="s">
        <v>853</v>
      </c>
      <c r="B15" s="280">
        <v>7539200</v>
      </c>
    </row>
    <row r="16" spans="1:3" x14ac:dyDescent="0.25">
      <c r="A16" s="72" t="s">
        <v>657</v>
      </c>
      <c r="B16" s="280">
        <v>1710300</v>
      </c>
    </row>
    <row r="17" spans="1:2" x14ac:dyDescent="0.25">
      <c r="A17" s="72" t="s">
        <v>15</v>
      </c>
      <c r="B17" s="280">
        <v>1378100</v>
      </c>
    </row>
    <row r="18" spans="1:2" x14ac:dyDescent="0.25">
      <c r="A18" s="24" t="s">
        <v>165</v>
      </c>
      <c r="B18" s="294">
        <f>SUM(B19:B23)</f>
        <v>185265400</v>
      </c>
    </row>
    <row r="19" spans="1:2" x14ac:dyDescent="0.25">
      <c r="A19" s="53" t="s">
        <v>17</v>
      </c>
      <c r="B19" s="280">
        <v>115265500</v>
      </c>
    </row>
    <row r="20" spans="1:2" x14ac:dyDescent="0.25">
      <c r="A20" s="53" t="s">
        <v>19</v>
      </c>
      <c r="B20" s="280">
        <v>16506300</v>
      </c>
    </row>
    <row r="21" spans="1:2" x14ac:dyDescent="0.25">
      <c r="A21" s="53" t="s">
        <v>20</v>
      </c>
      <c r="B21" s="280">
        <v>34869200</v>
      </c>
    </row>
    <row r="22" spans="1:2" x14ac:dyDescent="0.25">
      <c r="A22" s="53" t="s">
        <v>24</v>
      </c>
      <c r="B22" s="280">
        <v>12714100</v>
      </c>
    </row>
    <row r="23" spans="1:2" x14ac:dyDescent="0.25">
      <c r="A23" s="53" t="s">
        <v>25</v>
      </c>
      <c r="B23" s="280">
        <v>5910300</v>
      </c>
    </row>
    <row r="24" spans="1:2" x14ac:dyDescent="0.25">
      <c r="A24" s="23"/>
      <c r="B24" s="280"/>
    </row>
    <row r="25" spans="1:2" x14ac:dyDescent="0.25">
      <c r="A25" s="28" t="s">
        <v>187</v>
      </c>
      <c r="B25" s="261">
        <f>SUM(B27+B33+B38)</f>
        <v>29179800</v>
      </c>
    </row>
    <row r="26" spans="1:2" x14ac:dyDescent="0.25">
      <c r="A26" s="23"/>
      <c r="B26" s="280"/>
    </row>
    <row r="27" spans="1:2" x14ac:dyDescent="0.25">
      <c r="A27" s="24" t="s">
        <v>26</v>
      </c>
      <c r="B27" s="294">
        <f>SUM(B29:B31)</f>
        <v>7335800</v>
      </c>
    </row>
    <row r="28" spans="1:2" x14ac:dyDescent="0.25">
      <c r="A28" s="23" t="s">
        <v>55</v>
      </c>
      <c r="B28" s="280"/>
    </row>
    <row r="29" spans="1:2" x14ac:dyDescent="0.25">
      <c r="A29" s="72" t="s">
        <v>1186</v>
      </c>
      <c r="B29" s="280">
        <v>1597200</v>
      </c>
    </row>
    <row r="30" spans="1:2" x14ac:dyDescent="0.25">
      <c r="A30" s="72" t="s">
        <v>191</v>
      </c>
      <c r="B30" s="280">
        <v>3809700</v>
      </c>
    </row>
    <row r="31" spans="1:2" x14ac:dyDescent="0.25">
      <c r="A31" s="72" t="s">
        <v>28</v>
      </c>
      <c r="B31" s="280">
        <v>1928900</v>
      </c>
    </row>
    <row r="32" spans="1:2" x14ac:dyDescent="0.25">
      <c r="A32" s="27"/>
      <c r="B32" s="280"/>
    </row>
    <row r="33" spans="1:5" x14ac:dyDescent="0.25">
      <c r="A33" s="24" t="s">
        <v>314</v>
      </c>
      <c r="B33" s="294">
        <f>SUM(B35:B36)</f>
        <v>16612500</v>
      </c>
    </row>
    <row r="34" spans="1:5" x14ac:dyDescent="0.25">
      <c r="A34" s="23"/>
      <c r="B34" s="280"/>
    </row>
    <row r="35" spans="1:5" x14ac:dyDescent="0.25">
      <c r="A35" s="72" t="s">
        <v>358</v>
      </c>
      <c r="B35" s="280">
        <v>494100</v>
      </c>
    </row>
    <row r="36" spans="1:5" x14ac:dyDescent="0.25">
      <c r="A36" s="72" t="s">
        <v>193</v>
      </c>
      <c r="B36" s="280">
        <v>16118400</v>
      </c>
    </row>
    <row r="37" spans="1:5" x14ac:dyDescent="0.25">
      <c r="A37" s="23"/>
      <c r="B37" s="280"/>
    </row>
    <row r="38" spans="1:5" x14ac:dyDescent="0.25">
      <c r="A38" s="24" t="s">
        <v>195</v>
      </c>
      <c r="B38" s="294">
        <v>5231500</v>
      </c>
    </row>
    <row r="39" spans="1:5" x14ac:dyDescent="0.25">
      <c r="A39" s="28" t="s">
        <v>1520</v>
      </c>
      <c r="B39" s="261">
        <v>22600079</v>
      </c>
    </row>
    <row r="40" spans="1:5" ht="15.75" thickBot="1" x14ac:dyDescent="0.3">
      <c r="A40" s="5" t="s">
        <v>2976</v>
      </c>
      <c r="B40" s="262">
        <f>B10+B25+B39</f>
        <v>325300079</v>
      </c>
    </row>
    <row r="41" spans="1:5" ht="15.75" thickTop="1" x14ac:dyDescent="0.25">
      <c r="A41" s="367" t="s">
        <v>1619</v>
      </c>
      <c r="B41" s="367"/>
    </row>
    <row r="42" spans="1:5" x14ac:dyDescent="0.25">
      <c r="A42" s="363"/>
      <c r="B42" s="363"/>
    </row>
    <row r="43" spans="1:5" x14ac:dyDescent="0.25">
      <c r="A43" s="23" t="s">
        <v>55</v>
      </c>
      <c r="B43" s="6"/>
      <c r="C43" s="344"/>
      <c r="D43" s="344"/>
      <c r="E43" s="344"/>
    </row>
    <row r="44" spans="1:5" x14ac:dyDescent="0.25">
      <c r="A44" s="23" t="s">
        <v>55</v>
      </c>
      <c r="B44" s="6"/>
      <c r="C44" s="344"/>
      <c r="D44" s="344"/>
      <c r="E44" s="344"/>
    </row>
    <row r="45" spans="1:5" x14ac:dyDescent="0.25">
      <c r="A45" s="23" t="s">
        <v>55</v>
      </c>
      <c r="B45" s="6"/>
    </row>
    <row r="46" spans="1:5" x14ac:dyDescent="0.25">
      <c r="A46" s="23" t="s">
        <v>55</v>
      </c>
      <c r="B46" s="6"/>
    </row>
    <row r="47" spans="1:5" x14ac:dyDescent="0.25">
      <c r="A47" s="23" t="s">
        <v>55</v>
      </c>
      <c r="B47" s="6"/>
    </row>
    <row r="48" spans="1:5" x14ac:dyDescent="0.25">
      <c r="A48" s="23" t="s">
        <v>55</v>
      </c>
      <c r="B48" s="6"/>
    </row>
    <row r="49" spans="1:2" x14ac:dyDescent="0.25">
      <c r="A49" s="23" t="s">
        <v>55</v>
      </c>
      <c r="B49" s="6"/>
    </row>
    <row r="50" spans="1:2" x14ac:dyDescent="0.25">
      <c r="A50" s="23" t="s">
        <v>55</v>
      </c>
      <c r="B50" s="6"/>
    </row>
    <row r="51" spans="1:2" x14ac:dyDescent="0.25">
      <c r="A51" s="23" t="s">
        <v>55</v>
      </c>
      <c r="B51" s="6"/>
    </row>
    <row r="52" spans="1:2" x14ac:dyDescent="0.25">
      <c r="A52" s="23" t="s">
        <v>55</v>
      </c>
      <c r="B52" s="6"/>
    </row>
    <row r="53" spans="1:2" x14ac:dyDescent="0.25">
      <c r="A53" s="23" t="s">
        <v>55</v>
      </c>
      <c r="B53" s="6"/>
    </row>
    <row r="54" spans="1:2" x14ac:dyDescent="0.25">
      <c r="A54" s="23" t="s">
        <v>55</v>
      </c>
      <c r="B54" s="6"/>
    </row>
    <row r="55" spans="1:2" x14ac:dyDescent="0.25">
      <c r="A55" s="23"/>
      <c r="B55" s="6"/>
    </row>
    <row r="56" spans="1:2" x14ac:dyDescent="0.25">
      <c r="A56" s="23"/>
      <c r="B56" s="6"/>
    </row>
    <row r="57" spans="1:2" x14ac:dyDescent="0.25">
      <c r="A57" s="23"/>
      <c r="B57" s="6"/>
    </row>
    <row r="58" spans="1:2" x14ac:dyDescent="0.25">
      <c r="A58" s="23"/>
      <c r="B58" s="6"/>
    </row>
    <row r="59" spans="1:2" x14ac:dyDescent="0.25">
      <c r="A59" s="23"/>
      <c r="B59" s="6"/>
    </row>
    <row r="60" spans="1:2" x14ac:dyDescent="0.25">
      <c r="A60" s="23"/>
      <c r="B60" s="6"/>
    </row>
    <row r="61" spans="1:2" x14ac:dyDescent="0.25">
      <c r="A61" s="23"/>
      <c r="B61" s="6"/>
    </row>
    <row r="62" spans="1:2" x14ac:dyDescent="0.25">
      <c r="A62" s="23"/>
      <c r="B62" s="6"/>
    </row>
    <row r="63" spans="1:2" x14ac:dyDescent="0.25">
      <c r="A63" s="23"/>
      <c r="B63" s="6"/>
    </row>
    <row r="64" spans="1:2" x14ac:dyDescent="0.25">
      <c r="A64" s="23"/>
      <c r="B64" s="6"/>
    </row>
    <row r="65" spans="1:2" x14ac:dyDescent="0.25">
      <c r="A65" s="23"/>
      <c r="B65" s="6"/>
    </row>
    <row r="66" spans="1:2" x14ac:dyDescent="0.25">
      <c r="A66" s="23"/>
      <c r="B66" s="6"/>
    </row>
    <row r="67" spans="1:2" x14ac:dyDescent="0.25">
      <c r="A67" s="23"/>
      <c r="B67" s="6"/>
    </row>
    <row r="68" spans="1:2" x14ac:dyDescent="0.25">
      <c r="A68" s="23"/>
      <c r="B68" s="6"/>
    </row>
    <row r="69" spans="1:2" x14ac:dyDescent="0.25">
      <c r="A69" s="23"/>
      <c r="B69" s="6"/>
    </row>
    <row r="70" spans="1:2" x14ac:dyDescent="0.25">
      <c r="A70" s="23"/>
      <c r="B70" s="6"/>
    </row>
    <row r="71" spans="1:2" x14ac:dyDescent="0.25">
      <c r="A71" s="23"/>
      <c r="B71" s="6"/>
    </row>
    <row r="72" spans="1:2" x14ac:dyDescent="0.25">
      <c r="A72" s="23"/>
      <c r="B72" s="6"/>
    </row>
    <row r="73" spans="1:2" x14ac:dyDescent="0.25">
      <c r="A73" s="23"/>
      <c r="B73" s="6"/>
    </row>
    <row r="74" spans="1:2" x14ac:dyDescent="0.25">
      <c r="A74" s="23"/>
      <c r="B74" s="6"/>
    </row>
    <row r="75" spans="1:2" x14ac:dyDescent="0.25">
      <c r="A75" s="23"/>
      <c r="B75" s="6"/>
    </row>
    <row r="76" spans="1:2" x14ac:dyDescent="0.25">
      <c r="A76" s="23"/>
      <c r="B76" s="6"/>
    </row>
    <row r="77" spans="1:2" x14ac:dyDescent="0.25">
      <c r="A77" s="23"/>
      <c r="B77" s="6"/>
    </row>
    <row r="78" spans="1:2" x14ac:dyDescent="0.25">
      <c r="A78" s="23"/>
      <c r="B78" s="6"/>
    </row>
    <row r="79" spans="1:2" x14ac:dyDescent="0.25">
      <c r="A79" s="23"/>
      <c r="B79" s="6"/>
    </row>
    <row r="80" spans="1:2" x14ac:dyDescent="0.25">
      <c r="A80" s="23"/>
      <c r="B80" s="6"/>
    </row>
    <row r="81" spans="1:2" x14ac:dyDescent="0.25">
      <c r="A81" s="23"/>
      <c r="B81" s="6"/>
    </row>
    <row r="82" spans="1:2" x14ac:dyDescent="0.25">
      <c r="A82" s="23"/>
      <c r="B82" s="6"/>
    </row>
    <row r="83" spans="1:2" x14ac:dyDescent="0.25">
      <c r="A83" s="23"/>
      <c r="B83" s="6"/>
    </row>
    <row r="84" spans="1:2" x14ac:dyDescent="0.25">
      <c r="A84" s="23"/>
      <c r="B84" s="6"/>
    </row>
    <row r="85" spans="1:2" x14ac:dyDescent="0.25">
      <c r="A85" s="23"/>
      <c r="B85" s="6"/>
    </row>
    <row r="86" spans="1:2" x14ac:dyDescent="0.25">
      <c r="A86" s="23"/>
      <c r="B86" s="6"/>
    </row>
    <row r="87" spans="1:2" x14ac:dyDescent="0.25">
      <c r="A87" s="23"/>
      <c r="B87" s="6"/>
    </row>
    <row r="88" spans="1:2" x14ac:dyDescent="0.25">
      <c r="A88" s="23"/>
      <c r="B88" s="6"/>
    </row>
    <row r="89" spans="1:2" x14ac:dyDescent="0.25">
      <c r="A89" s="23"/>
      <c r="B89" s="6"/>
    </row>
    <row r="90" spans="1:2" x14ac:dyDescent="0.25">
      <c r="A90" s="23"/>
      <c r="B90" s="6"/>
    </row>
    <row r="91" spans="1:2" x14ac:dyDescent="0.25">
      <c r="A91" s="23"/>
      <c r="B91" s="6"/>
    </row>
    <row r="92" spans="1:2" x14ac:dyDescent="0.25">
      <c r="A92" s="23"/>
      <c r="B92" s="6"/>
    </row>
    <row r="93" spans="1:2" x14ac:dyDescent="0.25">
      <c r="A93" s="23"/>
      <c r="B93" s="6"/>
    </row>
    <row r="94" spans="1:2" x14ac:dyDescent="0.25">
      <c r="A94" s="23"/>
      <c r="B94" s="6"/>
    </row>
    <row r="95" spans="1:2" x14ac:dyDescent="0.25">
      <c r="A95" s="23"/>
      <c r="B95" s="6"/>
    </row>
    <row r="96" spans="1:2" x14ac:dyDescent="0.25">
      <c r="A96" s="23"/>
      <c r="B96" s="6"/>
    </row>
    <row r="97" spans="1:2" x14ac:dyDescent="0.25">
      <c r="A97" s="23"/>
      <c r="B97" s="6"/>
    </row>
    <row r="98" spans="1:2" x14ac:dyDescent="0.25">
      <c r="A98" s="23"/>
      <c r="B98" s="6"/>
    </row>
    <row r="99" spans="1:2" x14ac:dyDescent="0.25">
      <c r="A99" s="23"/>
      <c r="B99" s="6"/>
    </row>
    <row r="100" spans="1:2" x14ac:dyDescent="0.25">
      <c r="A100" s="23"/>
      <c r="B100" s="6"/>
    </row>
    <row r="101" spans="1:2" x14ac:dyDescent="0.25">
      <c r="A101" s="23"/>
      <c r="B101" s="6"/>
    </row>
    <row r="102" spans="1:2" x14ac:dyDescent="0.25">
      <c r="A102" s="23"/>
      <c r="B102" s="6"/>
    </row>
    <row r="103" spans="1:2" x14ac:dyDescent="0.25">
      <c r="A103" s="23"/>
      <c r="B103" s="6"/>
    </row>
    <row r="104" spans="1:2" x14ac:dyDescent="0.25">
      <c r="A104" s="23"/>
      <c r="B104" s="6"/>
    </row>
    <row r="105" spans="1:2" x14ac:dyDescent="0.25">
      <c r="A105" s="23"/>
      <c r="B105" s="6"/>
    </row>
    <row r="106" spans="1:2" x14ac:dyDescent="0.25">
      <c r="A106" s="23"/>
      <c r="B106" s="6"/>
    </row>
    <row r="107" spans="1:2" x14ac:dyDescent="0.25">
      <c r="A107" s="23"/>
      <c r="B107" s="6"/>
    </row>
    <row r="108" spans="1:2" x14ac:dyDescent="0.25">
      <c r="A108" s="23"/>
      <c r="B108" s="6"/>
    </row>
    <row r="109" spans="1:2" x14ac:dyDescent="0.25">
      <c r="A109" s="23"/>
      <c r="B109" s="6"/>
    </row>
    <row r="110" spans="1:2" x14ac:dyDescent="0.25">
      <c r="A110" s="23"/>
      <c r="B110" s="6"/>
    </row>
    <row r="111" spans="1:2" x14ac:dyDescent="0.25">
      <c r="A111" s="23"/>
      <c r="B111" s="6"/>
    </row>
    <row r="112" spans="1:2" x14ac:dyDescent="0.25">
      <c r="A112" s="23"/>
      <c r="B112" s="6"/>
    </row>
    <row r="113" spans="1:2" x14ac:dyDescent="0.25">
      <c r="A113" s="23"/>
      <c r="B113" s="6"/>
    </row>
    <row r="114" spans="1:2" x14ac:dyDescent="0.25">
      <c r="A114" s="23"/>
      <c r="B114" s="6"/>
    </row>
    <row r="115" spans="1:2" x14ac:dyDescent="0.25">
      <c r="A115" s="23"/>
      <c r="B115" s="6"/>
    </row>
    <row r="116" spans="1:2" x14ac:dyDescent="0.25">
      <c r="A116" s="23"/>
      <c r="B116" s="6"/>
    </row>
    <row r="117" spans="1:2" x14ac:dyDescent="0.25">
      <c r="A117" s="23"/>
      <c r="B117" s="6"/>
    </row>
    <row r="118" spans="1:2" x14ac:dyDescent="0.25">
      <c r="A118" s="23"/>
      <c r="B118" s="6"/>
    </row>
    <row r="119" spans="1:2" x14ac:dyDescent="0.25">
      <c r="A119" s="23"/>
      <c r="B119" s="6"/>
    </row>
    <row r="120" spans="1:2" x14ac:dyDescent="0.25">
      <c r="A120" s="23"/>
      <c r="B120" s="6"/>
    </row>
    <row r="121" spans="1:2" x14ac:dyDescent="0.25">
      <c r="A121" s="23"/>
      <c r="B121" s="6"/>
    </row>
    <row r="122" spans="1:2" x14ac:dyDescent="0.25">
      <c r="A122" s="23"/>
      <c r="B122" s="6"/>
    </row>
    <row r="123" spans="1:2" x14ac:dyDescent="0.25">
      <c r="A123" s="23"/>
      <c r="B123" s="6"/>
    </row>
    <row r="124" spans="1:2" x14ac:dyDescent="0.25">
      <c r="A124" s="23"/>
      <c r="B124" s="6"/>
    </row>
    <row r="125" spans="1:2" x14ac:dyDescent="0.25">
      <c r="A125" s="23"/>
      <c r="B125" s="6"/>
    </row>
    <row r="126" spans="1:2" x14ac:dyDescent="0.25">
      <c r="A126" s="23"/>
      <c r="B126" s="6"/>
    </row>
    <row r="127" spans="1:2" x14ac:dyDescent="0.25">
      <c r="A127" s="23"/>
      <c r="B127" s="6"/>
    </row>
    <row r="128" spans="1:2" x14ac:dyDescent="0.25">
      <c r="A128" s="23"/>
      <c r="B128" s="6"/>
    </row>
    <row r="129" spans="1:2" x14ac:dyDescent="0.25">
      <c r="A129" s="23"/>
      <c r="B129" s="6"/>
    </row>
    <row r="130" spans="1:2" x14ac:dyDescent="0.25">
      <c r="A130" s="23"/>
      <c r="B130" s="6"/>
    </row>
    <row r="131" spans="1:2" x14ac:dyDescent="0.25">
      <c r="A131" s="23"/>
      <c r="B131" s="6"/>
    </row>
    <row r="132" spans="1:2" x14ac:dyDescent="0.25">
      <c r="A132" s="23"/>
      <c r="B132" s="6"/>
    </row>
    <row r="133" spans="1:2" x14ac:dyDescent="0.25">
      <c r="A133" s="23"/>
      <c r="B133" s="6"/>
    </row>
    <row r="134" spans="1:2" x14ac:dyDescent="0.25">
      <c r="A134" s="23"/>
      <c r="B134" s="6"/>
    </row>
    <row r="135" spans="1:2" x14ac:dyDescent="0.25">
      <c r="A135" s="23"/>
      <c r="B135" s="6"/>
    </row>
    <row r="136" spans="1:2" x14ac:dyDescent="0.25">
      <c r="A136" s="23"/>
      <c r="B136" s="6"/>
    </row>
    <row r="137" spans="1:2" x14ac:dyDescent="0.25">
      <c r="A137" s="23"/>
      <c r="B137" s="6"/>
    </row>
    <row r="138" spans="1:2" x14ac:dyDescent="0.25">
      <c r="A138" s="23"/>
      <c r="B138" s="6"/>
    </row>
    <row r="139" spans="1:2" x14ac:dyDescent="0.25">
      <c r="A139" s="23"/>
      <c r="B139" s="6"/>
    </row>
    <row r="140" spans="1:2" x14ac:dyDescent="0.25">
      <c r="A140" s="23"/>
      <c r="B140" s="6"/>
    </row>
    <row r="141" spans="1:2" x14ac:dyDescent="0.25">
      <c r="A141" s="23"/>
      <c r="B141" s="6"/>
    </row>
    <row r="142" spans="1:2" x14ac:dyDescent="0.25">
      <c r="A142" s="23"/>
      <c r="B142" s="6"/>
    </row>
    <row r="143" spans="1:2" x14ac:dyDescent="0.25">
      <c r="A143" s="23"/>
      <c r="B143" s="6"/>
    </row>
    <row r="144" spans="1:2" x14ac:dyDescent="0.25">
      <c r="A144" s="23"/>
      <c r="B144" s="6"/>
    </row>
    <row r="145" spans="1:2" x14ac:dyDescent="0.25">
      <c r="A145" s="23"/>
      <c r="B145" s="6"/>
    </row>
    <row r="146" spans="1:2" x14ac:dyDescent="0.25">
      <c r="A146" s="23"/>
      <c r="B146" s="6"/>
    </row>
    <row r="147" spans="1:2" x14ac:dyDescent="0.25">
      <c r="A147" s="23"/>
      <c r="B147" s="6"/>
    </row>
    <row r="148" spans="1:2" x14ac:dyDescent="0.25">
      <c r="A148" s="23"/>
      <c r="B148" s="6"/>
    </row>
    <row r="149" spans="1:2" x14ac:dyDescent="0.25">
      <c r="A149" s="23"/>
      <c r="B149" s="6"/>
    </row>
    <row r="150" spans="1:2" x14ac:dyDescent="0.25">
      <c r="A150" s="23"/>
      <c r="B150" s="6"/>
    </row>
    <row r="151" spans="1:2" x14ac:dyDescent="0.25">
      <c r="A151" s="23"/>
      <c r="B151" s="6"/>
    </row>
    <row r="152" spans="1:2" x14ac:dyDescent="0.25">
      <c r="A152" s="23"/>
      <c r="B152" s="6"/>
    </row>
    <row r="153" spans="1:2" x14ac:dyDescent="0.25">
      <c r="A153" s="23"/>
      <c r="B153" s="6"/>
    </row>
    <row r="154" spans="1:2" x14ac:dyDescent="0.25">
      <c r="A154" s="23"/>
      <c r="B154" s="6"/>
    </row>
    <row r="155" spans="1:2" x14ac:dyDescent="0.25">
      <c r="A155" s="23"/>
      <c r="B155" s="6"/>
    </row>
    <row r="156" spans="1:2" x14ac:dyDescent="0.25">
      <c r="A156" s="23"/>
      <c r="B156" s="6"/>
    </row>
    <row r="157" spans="1:2" x14ac:dyDescent="0.25">
      <c r="A157" s="23"/>
      <c r="B157" s="6"/>
    </row>
  </sheetData>
  <mergeCells count="8">
    <mergeCell ref="A8:A9"/>
    <mergeCell ref="A41:B42"/>
    <mergeCell ref="A2:B2"/>
    <mergeCell ref="A3:B3"/>
    <mergeCell ref="A4:B4"/>
    <mergeCell ref="A5:B5"/>
    <mergeCell ref="A6:B6"/>
    <mergeCell ref="A7:B7"/>
  </mergeCells>
  <pageMargins left="0.7" right="0.7" top="0.75" bottom="0.75" header="0.3" footer="0.3"/>
  <pageSetup orientation="portrait" r:id="rId1"/>
  <ignoredErrors>
    <ignoredError sqref="B27"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D308"/>
  <sheetViews>
    <sheetView showGridLines="0" topLeftCell="A301" workbookViewId="0">
      <selection activeCell="A302" sqref="A302"/>
    </sheetView>
  </sheetViews>
  <sheetFormatPr baseColWidth="10" defaultColWidth="11.42578125" defaultRowHeight="15" x14ac:dyDescent="0.25"/>
  <cols>
    <col min="1" max="1" width="82.5703125" style="13" customWidth="1"/>
    <col min="2" max="2" width="21.7109375" style="90" bestFit="1" customWidth="1"/>
    <col min="3" max="16384" width="11.42578125" style="90"/>
  </cols>
  <sheetData>
    <row r="1" spans="1:3" x14ac:dyDescent="0.25">
      <c r="A1" s="23"/>
    </row>
    <row r="2" spans="1:3" ht="21" x14ac:dyDescent="0.25">
      <c r="A2" s="352" t="s">
        <v>948</v>
      </c>
      <c r="B2" s="353"/>
    </row>
    <row r="3" spans="1:3" ht="18.75" x14ac:dyDescent="0.25">
      <c r="A3" s="354" t="s">
        <v>949</v>
      </c>
      <c r="B3" s="355"/>
    </row>
    <row r="4" spans="1:3" x14ac:dyDescent="0.25">
      <c r="A4" s="356" t="s">
        <v>8</v>
      </c>
      <c r="B4" s="357"/>
    </row>
    <row r="5" spans="1:3" x14ac:dyDescent="0.25">
      <c r="A5" s="358" t="s">
        <v>9</v>
      </c>
      <c r="B5" s="359"/>
    </row>
    <row r="6" spans="1:3" x14ac:dyDescent="0.25">
      <c r="A6" s="358" t="s">
        <v>52</v>
      </c>
      <c r="B6" s="359"/>
    </row>
    <row r="7" spans="1:3" x14ac:dyDescent="0.25">
      <c r="A7" s="360" t="s">
        <v>10</v>
      </c>
      <c r="B7" s="360"/>
    </row>
    <row r="8" spans="1:3" x14ac:dyDescent="0.25">
      <c r="A8" s="23"/>
      <c r="B8" s="7"/>
    </row>
    <row r="9" spans="1:3" x14ac:dyDescent="0.25">
      <c r="A9" s="348" t="s">
        <v>7</v>
      </c>
      <c r="B9" s="88" t="s">
        <v>1596</v>
      </c>
    </row>
    <row r="10" spans="1:3" x14ac:dyDescent="0.25">
      <c r="A10" s="349" t="s">
        <v>4</v>
      </c>
      <c r="B10" s="92">
        <v>1974</v>
      </c>
    </row>
    <row r="11" spans="1:3" x14ac:dyDescent="0.25">
      <c r="A11" s="17" t="s">
        <v>981</v>
      </c>
      <c r="B11" s="243">
        <f>B12+B196</f>
        <v>365384000</v>
      </c>
    </row>
    <row r="12" spans="1:3" x14ac:dyDescent="0.25">
      <c r="A12" s="62" t="s">
        <v>155</v>
      </c>
      <c r="B12" s="295">
        <f>B13+B108</f>
        <v>323128800</v>
      </c>
    </row>
    <row r="13" spans="1:3" x14ac:dyDescent="0.25">
      <c r="A13" s="71" t="s">
        <v>156</v>
      </c>
      <c r="B13" s="295">
        <f>B14+B40+B54+B61+B80+B99</f>
        <v>106852650</v>
      </c>
    </row>
    <row r="14" spans="1:3" s="94" customFormat="1" x14ac:dyDescent="0.25">
      <c r="A14" s="28" t="s">
        <v>777</v>
      </c>
      <c r="B14" s="243">
        <f>SUM(B15:B38)</f>
        <v>81571400</v>
      </c>
      <c r="C14" s="94" t="s">
        <v>6</v>
      </c>
    </row>
    <row r="15" spans="1:3" x14ac:dyDescent="0.25">
      <c r="A15" s="69" t="s">
        <v>412</v>
      </c>
      <c r="B15" s="295">
        <v>69000000</v>
      </c>
    </row>
    <row r="16" spans="1:3" x14ac:dyDescent="0.25">
      <c r="A16" s="69" t="s">
        <v>791</v>
      </c>
      <c r="B16" s="295">
        <v>750000</v>
      </c>
    </row>
    <row r="17" spans="1:2" x14ac:dyDescent="0.25">
      <c r="A17" s="69" t="s">
        <v>423</v>
      </c>
      <c r="B17" s="295">
        <v>550000</v>
      </c>
    </row>
    <row r="18" spans="1:2" x14ac:dyDescent="0.25">
      <c r="A18" s="69" t="s">
        <v>1167</v>
      </c>
      <c r="B18" s="295">
        <v>0</v>
      </c>
    </row>
    <row r="19" spans="1:2" x14ac:dyDescent="0.25">
      <c r="A19" s="69" t="s">
        <v>925</v>
      </c>
      <c r="B19" s="295">
        <v>3920000</v>
      </c>
    </row>
    <row r="20" spans="1:2" x14ac:dyDescent="0.25">
      <c r="A20" s="69" t="s">
        <v>489</v>
      </c>
      <c r="B20" s="295">
        <v>27700</v>
      </c>
    </row>
    <row r="21" spans="1:2" x14ac:dyDescent="0.25">
      <c r="A21" s="69" t="s">
        <v>792</v>
      </c>
      <c r="B21" s="295">
        <v>850000</v>
      </c>
    </row>
    <row r="22" spans="1:2" x14ac:dyDescent="0.25">
      <c r="A22" s="69" t="s">
        <v>360</v>
      </c>
      <c r="B22" s="295">
        <v>1000</v>
      </c>
    </row>
    <row r="23" spans="1:2" x14ac:dyDescent="0.25">
      <c r="A23" s="69" t="s">
        <v>435</v>
      </c>
      <c r="B23" s="295">
        <v>0</v>
      </c>
    </row>
    <row r="24" spans="1:2" x14ac:dyDescent="0.25">
      <c r="A24" s="69" t="s">
        <v>424</v>
      </c>
      <c r="B24" s="295">
        <v>0</v>
      </c>
    </row>
    <row r="25" spans="1:2" x14ac:dyDescent="0.25">
      <c r="A25" s="69" t="s">
        <v>425</v>
      </c>
      <c r="B25" s="295">
        <v>0</v>
      </c>
    </row>
    <row r="26" spans="1:2" x14ac:dyDescent="0.25">
      <c r="A26" s="69" t="s">
        <v>157</v>
      </c>
      <c r="B26" s="295">
        <v>2070000</v>
      </c>
    </row>
    <row r="27" spans="1:2" x14ac:dyDescent="0.25">
      <c r="A27" s="69" t="s">
        <v>679</v>
      </c>
      <c r="B27" s="295">
        <v>625000</v>
      </c>
    </row>
    <row r="28" spans="1:2" x14ac:dyDescent="0.25">
      <c r="A28" s="69" t="s">
        <v>357</v>
      </c>
      <c r="B28" s="295">
        <v>1420000</v>
      </c>
    </row>
    <row r="29" spans="1:2" x14ac:dyDescent="0.25">
      <c r="A29" s="69" t="s">
        <v>596</v>
      </c>
      <c r="B29" s="295">
        <v>1900</v>
      </c>
    </row>
    <row r="30" spans="1:2" x14ac:dyDescent="0.25">
      <c r="A30" s="69" t="s">
        <v>808</v>
      </c>
      <c r="B30" s="295">
        <v>135000</v>
      </c>
    </row>
    <row r="31" spans="1:2" x14ac:dyDescent="0.25">
      <c r="A31" s="69" t="s">
        <v>597</v>
      </c>
      <c r="B31" s="295">
        <v>800000</v>
      </c>
    </row>
    <row r="32" spans="1:2" x14ac:dyDescent="0.25">
      <c r="A32" s="69" t="s">
        <v>1203</v>
      </c>
      <c r="B32" s="295">
        <v>170000</v>
      </c>
    </row>
    <row r="33" spans="1:2" x14ac:dyDescent="0.25">
      <c r="A33" s="69" t="s">
        <v>436</v>
      </c>
      <c r="B33" s="295">
        <v>98900</v>
      </c>
    </row>
    <row r="34" spans="1:2" x14ac:dyDescent="0.25">
      <c r="A34" s="69" t="s">
        <v>598</v>
      </c>
      <c r="B34" s="295">
        <v>0</v>
      </c>
    </row>
    <row r="35" spans="1:2" x14ac:dyDescent="0.25">
      <c r="A35" s="69" t="s">
        <v>680</v>
      </c>
      <c r="B35" s="295">
        <v>125500</v>
      </c>
    </row>
    <row r="36" spans="1:2" x14ac:dyDescent="0.25">
      <c r="A36" s="69" t="s">
        <v>599</v>
      </c>
      <c r="B36" s="295">
        <v>126400</v>
      </c>
    </row>
    <row r="37" spans="1:2" x14ac:dyDescent="0.25">
      <c r="A37" s="69" t="s">
        <v>953</v>
      </c>
      <c r="B37" s="295">
        <v>850000</v>
      </c>
    </row>
    <row r="38" spans="1:2" x14ac:dyDescent="0.25">
      <c r="A38" s="69" t="s">
        <v>547</v>
      </c>
      <c r="B38" s="295">
        <v>50000</v>
      </c>
    </row>
    <row r="39" spans="1:2" x14ac:dyDescent="0.25">
      <c r="A39" s="68"/>
      <c r="B39" s="244"/>
    </row>
    <row r="40" spans="1:2" s="94" customFormat="1" x14ac:dyDescent="0.25">
      <c r="A40" s="28" t="s">
        <v>778</v>
      </c>
      <c r="B40" s="243">
        <f>SUM(B41:B52)</f>
        <v>12713950</v>
      </c>
    </row>
    <row r="41" spans="1:2" x14ac:dyDescent="0.25">
      <c r="A41" s="69" t="s">
        <v>1179</v>
      </c>
      <c r="B41" s="295">
        <v>845000</v>
      </c>
    </row>
    <row r="42" spans="1:2" x14ac:dyDescent="0.25">
      <c r="A42" s="69" t="s">
        <v>158</v>
      </c>
      <c r="B42" s="295">
        <v>15000</v>
      </c>
    </row>
    <row r="43" spans="1:2" x14ac:dyDescent="0.25">
      <c r="A43" s="69" t="s">
        <v>288</v>
      </c>
      <c r="B43" s="295">
        <v>8100000</v>
      </c>
    </row>
    <row r="44" spans="1:2" x14ac:dyDescent="0.25">
      <c r="A44" s="69" t="s">
        <v>871</v>
      </c>
      <c r="B44" s="295">
        <v>43500</v>
      </c>
    </row>
    <row r="45" spans="1:2" x14ac:dyDescent="0.25">
      <c r="A45" s="69" t="s">
        <v>159</v>
      </c>
      <c r="B45" s="295">
        <v>0</v>
      </c>
    </row>
    <row r="46" spans="1:2" x14ac:dyDescent="0.25">
      <c r="A46" s="69" t="s">
        <v>826</v>
      </c>
      <c r="B46" s="295">
        <v>3300000</v>
      </c>
    </row>
    <row r="47" spans="1:2" x14ac:dyDescent="0.25">
      <c r="A47" s="69" t="s">
        <v>289</v>
      </c>
      <c r="B47" s="295">
        <v>450</v>
      </c>
    </row>
    <row r="48" spans="1:2" x14ac:dyDescent="0.25">
      <c r="A48" s="69" t="s">
        <v>252</v>
      </c>
      <c r="B48" s="295">
        <v>100000</v>
      </c>
    </row>
    <row r="49" spans="1:2" x14ac:dyDescent="0.25">
      <c r="A49" s="69" t="s">
        <v>1178</v>
      </c>
      <c r="B49" s="295">
        <v>310000</v>
      </c>
    </row>
    <row r="50" spans="1:2" x14ac:dyDescent="0.25">
      <c r="A50" s="69" t="s">
        <v>874</v>
      </c>
      <c r="B50" s="295">
        <v>0</v>
      </c>
    </row>
    <row r="51" spans="1:2" x14ac:dyDescent="0.25">
      <c r="A51" s="69" t="s">
        <v>793</v>
      </c>
      <c r="B51" s="295">
        <v>0</v>
      </c>
    </row>
    <row r="52" spans="1:2" x14ac:dyDescent="0.25">
      <c r="A52" s="69" t="s">
        <v>535</v>
      </c>
      <c r="B52" s="295">
        <v>0</v>
      </c>
    </row>
    <row r="53" spans="1:2" x14ac:dyDescent="0.25">
      <c r="A53" s="69" t="s">
        <v>55</v>
      </c>
      <c r="B53" s="295"/>
    </row>
    <row r="54" spans="1:2" s="94" customFormat="1" x14ac:dyDescent="0.25">
      <c r="A54" s="28" t="s">
        <v>904</v>
      </c>
      <c r="B54" s="243">
        <f>SUM(B55:B59)</f>
        <v>1085500</v>
      </c>
    </row>
    <row r="55" spans="1:2" x14ac:dyDescent="0.25">
      <c r="A55" s="69" t="s">
        <v>742</v>
      </c>
      <c r="B55" s="295">
        <v>625000</v>
      </c>
    </row>
    <row r="56" spans="1:2" x14ac:dyDescent="0.25">
      <c r="A56" s="69" t="s">
        <v>905</v>
      </c>
      <c r="B56" s="295">
        <v>450000</v>
      </c>
    </row>
    <row r="57" spans="1:2" x14ac:dyDescent="0.25">
      <c r="A57" s="69" t="s">
        <v>290</v>
      </c>
      <c r="B57" s="295">
        <v>0</v>
      </c>
    </row>
    <row r="58" spans="1:2" x14ac:dyDescent="0.25">
      <c r="A58" s="69" t="s">
        <v>1210</v>
      </c>
      <c r="B58" s="295">
        <v>500</v>
      </c>
    </row>
    <row r="59" spans="1:2" x14ac:dyDescent="0.25">
      <c r="A59" s="69" t="s">
        <v>940</v>
      </c>
      <c r="B59" s="295">
        <v>10000</v>
      </c>
    </row>
    <row r="60" spans="1:2" x14ac:dyDescent="0.25">
      <c r="A60" s="68"/>
      <c r="B60" s="295"/>
    </row>
    <row r="61" spans="1:2" s="94" customFormat="1" x14ac:dyDescent="0.25">
      <c r="A61" s="28" t="s">
        <v>475</v>
      </c>
      <c r="B61" s="243">
        <f>SUM(B62:B78)</f>
        <v>8761600</v>
      </c>
    </row>
    <row r="62" spans="1:2" x14ac:dyDescent="0.25">
      <c r="A62" s="69" t="s">
        <v>476</v>
      </c>
      <c r="B62" s="295">
        <v>110000</v>
      </c>
    </row>
    <row r="63" spans="1:2" x14ac:dyDescent="0.25">
      <c r="A63" s="69" t="s">
        <v>477</v>
      </c>
      <c r="B63" s="295">
        <v>115000</v>
      </c>
    </row>
    <row r="64" spans="1:2" x14ac:dyDescent="0.25">
      <c r="A64" s="69" t="s">
        <v>1112</v>
      </c>
      <c r="B64" s="295">
        <v>1786800</v>
      </c>
    </row>
    <row r="65" spans="1:2" x14ac:dyDescent="0.25">
      <c r="A65" s="69" t="s">
        <v>1113</v>
      </c>
      <c r="B65" s="295">
        <v>200000</v>
      </c>
    </row>
    <row r="66" spans="1:2" x14ac:dyDescent="0.25">
      <c r="A66" s="69" t="s">
        <v>1129</v>
      </c>
      <c r="B66" s="295">
        <v>720000</v>
      </c>
    </row>
    <row r="67" spans="1:2" x14ac:dyDescent="0.25">
      <c r="A67" s="69" t="s">
        <v>1131</v>
      </c>
      <c r="B67" s="295">
        <v>15500</v>
      </c>
    </row>
    <row r="68" spans="1:2" x14ac:dyDescent="0.25">
      <c r="A68" s="69" t="s">
        <v>160</v>
      </c>
      <c r="B68" s="295">
        <v>48000</v>
      </c>
    </row>
    <row r="69" spans="1:2" x14ac:dyDescent="0.25">
      <c r="A69" s="69" t="s">
        <v>1197</v>
      </c>
      <c r="B69" s="295">
        <v>160000</v>
      </c>
    </row>
    <row r="70" spans="1:2" x14ac:dyDescent="0.25">
      <c r="A70" s="69" t="s">
        <v>1072</v>
      </c>
      <c r="B70" s="295">
        <v>300</v>
      </c>
    </row>
    <row r="71" spans="1:2" x14ac:dyDescent="0.25">
      <c r="A71" s="69" t="s">
        <v>161</v>
      </c>
      <c r="B71" s="295">
        <v>1000</v>
      </c>
    </row>
    <row r="72" spans="1:2" x14ac:dyDescent="0.25">
      <c r="A72" s="69" t="s">
        <v>426</v>
      </c>
      <c r="B72" s="295">
        <v>3300000</v>
      </c>
    </row>
    <row r="73" spans="1:2" x14ac:dyDescent="0.25">
      <c r="A73" s="69" t="s">
        <v>745</v>
      </c>
      <c r="B73" s="295">
        <v>45000</v>
      </c>
    </row>
    <row r="74" spans="1:2" x14ac:dyDescent="0.25">
      <c r="A74" s="69" t="s">
        <v>575</v>
      </c>
      <c r="B74" s="295">
        <v>45000</v>
      </c>
    </row>
    <row r="75" spans="1:2" x14ac:dyDescent="0.25">
      <c r="A75" s="69" t="s">
        <v>872</v>
      </c>
      <c r="B75" s="295">
        <v>75000</v>
      </c>
    </row>
    <row r="76" spans="1:2" x14ac:dyDescent="0.25">
      <c r="A76" s="69" t="s">
        <v>478</v>
      </c>
      <c r="B76" s="295">
        <v>1550000</v>
      </c>
    </row>
    <row r="77" spans="1:2" x14ac:dyDescent="0.25">
      <c r="A77" s="69" t="s">
        <v>1114</v>
      </c>
      <c r="B77" s="295">
        <v>150000</v>
      </c>
    </row>
    <row r="78" spans="1:2" x14ac:dyDescent="0.25">
      <c r="A78" s="69" t="s">
        <v>726</v>
      </c>
      <c r="B78" s="295">
        <v>440000</v>
      </c>
    </row>
    <row r="79" spans="1:2" x14ac:dyDescent="0.25">
      <c r="A79" s="68"/>
      <c r="B79" s="295"/>
    </row>
    <row r="80" spans="1:2" s="94" customFormat="1" x14ac:dyDescent="0.25">
      <c r="A80" s="28" t="s">
        <v>657</v>
      </c>
      <c r="B80" s="243">
        <f>SUM(B81:B97)</f>
        <v>1280200</v>
      </c>
    </row>
    <row r="81" spans="1:2" x14ac:dyDescent="0.25">
      <c r="A81" s="69" t="s">
        <v>809</v>
      </c>
      <c r="B81" s="295">
        <v>3000</v>
      </c>
    </row>
    <row r="82" spans="1:2" x14ac:dyDescent="0.25">
      <c r="A82" s="69" t="s">
        <v>291</v>
      </c>
      <c r="B82" s="295">
        <v>3000</v>
      </c>
    </row>
    <row r="83" spans="1:2" x14ac:dyDescent="0.25">
      <c r="A83" s="70" t="s">
        <v>576</v>
      </c>
      <c r="B83" s="295">
        <v>500</v>
      </c>
    </row>
    <row r="84" spans="1:2" x14ac:dyDescent="0.25">
      <c r="A84" s="69" t="s">
        <v>658</v>
      </c>
      <c r="B84" s="295">
        <v>0</v>
      </c>
    </row>
    <row r="85" spans="1:2" x14ac:dyDescent="0.25">
      <c r="A85" s="69" t="s">
        <v>659</v>
      </c>
      <c r="B85" s="295">
        <v>550000</v>
      </c>
    </row>
    <row r="86" spans="1:2" x14ac:dyDescent="0.25">
      <c r="A86" s="69" t="s">
        <v>665</v>
      </c>
      <c r="B86" s="295">
        <v>575000</v>
      </c>
    </row>
    <row r="87" spans="1:2" x14ac:dyDescent="0.25">
      <c r="A87" s="69" t="s">
        <v>660</v>
      </c>
      <c r="B87" s="295">
        <v>47500</v>
      </c>
    </row>
    <row r="88" spans="1:2" x14ac:dyDescent="0.25">
      <c r="A88" s="69" t="s">
        <v>1192</v>
      </c>
      <c r="B88" s="295">
        <v>1000</v>
      </c>
    </row>
    <row r="89" spans="1:2" x14ac:dyDescent="0.25">
      <c r="A89" s="69" t="s">
        <v>162</v>
      </c>
      <c r="B89" s="295">
        <v>17800</v>
      </c>
    </row>
    <row r="90" spans="1:2" x14ac:dyDescent="0.25">
      <c r="A90" s="69" t="s">
        <v>666</v>
      </c>
      <c r="B90" s="295">
        <v>100</v>
      </c>
    </row>
    <row r="91" spans="1:2" x14ac:dyDescent="0.25">
      <c r="A91" s="69" t="s">
        <v>292</v>
      </c>
      <c r="B91" s="295">
        <v>6500</v>
      </c>
    </row>
    <row r="92" spans="1:2" x14ac:dyDescent="0.25">
      <c r="A92" s="69" t="s">
        <v>293</v>
      </c>
      <c r="B92" s="295">
        <v>30000</v>
      </c>
    </row>
    <row r="93" spans="1:2" x14ac:dyDescent="0.25">
      <c r="A93" s="69" t="s">
        <v>294</v>
      </c>
      <c r="B93" s="295">
        <v>40000</v>
      </c>
    </row>
    <row r="94" spans="1:2" x14ac:dyDescent="0.25">
      <c r="A94" s="69" t="s">
        <v>1170</v>
      </c>
      <c r="B94" s="295">
        <v>100</v>
      </c>
    </row>
    <row r="95" spans="1:2" x14ac:dyDescent="0.25">
      <c r="A95" s="69" t="s">
        <v>163</v>
      </c>
      <c r="B95" s="295">
        <v>5200</v>
      </c>
    </row>
    <row r="96" spans="1:2" x14ac:dyDescent="0.25">
      <c r="A96" s="69" t="s">
        <v>813</v>
      </c>
      <c r="B96" s="295">
        <v>500</v>
      </c>
    </row>
    <row r="97" spans="1:2" x14ac:dyDescent="0.25">
      <c r="A97" s="69" t="s">
        <v>295</v>
      </c>
      <c r="B97" s="295">
        <v>0</v>
      </c>
    </row>
    <row r="98" spans="1:2" x14ac:dyDescent="0.25">
      <c r="A98" s="68"/>
      <c r="B98" s="295"/>
    </row>
    <row r="99" spans="1:2" s="94" customFormat="1" x14ac:dyDescent="0.25">
      <c r="A99" s="28" t="s">
        <v>15</v>
      </c>
      <c r="B99" s="243">
        <f>SUM(B100:B105)</f>
        <v>1440000</v>
      </c>
    </row>
    <row r="100" spans="1:2" x14ac:dyDescent="0.25">
      <c r="A100" s="69" t="s">
        <v>296</v>
      </c>
      <c r="B100" s="295">
        <v>990000</v>
      </c>
    </row>
    <row r="101" spans="1:2" x14ac:dyDescent="0.25">
      <c r="A101" s="69" t="s">
        <v>297</v>
      </c>
      <c r="B101" s="295">
        <v>150000</v>
      </c>
    </row>
    <row r="102" spans="1:2" x14ac:dyDescent="0.25">
      <c r="A102" s="69" t="s">
        <v>16</v>
      </c>
      <c r="B102" s="295">
        <v>170000</v>
      </c>
    </row>
    <row r="103" spans="1:2" x14ac:dyDescent="0.25">
      <c r="A103" s="69" t="s">
        <v>164</v>
      </c>
      <c r="B103" s="295">
        <v>9000</v>
      </c>
    </row>
    <row r="104" spans="1:2" x14ac:dyDescent="0.25">
      <c r="A104" s="69" t="s">
        <v>298</v>
      </c>
      <c r="B104" s="295">
        <v>120000</v>
      </c>
    </row>
    <row r="105" spans="1:2" x14ac:dyDescent="0.25">
      <c r="A105" s="69" t="s">
        <v>299</v>
      </c>
      <c r="B105" s="295">
        <v>1000</v>
      </c>
    </row>
    <row r="106" spans="1:2" x14ac:dyDescent="0.25">
      <c r="A106" s="68"/>
      <c r="B106" s="295"/>
    </row>
    <row r="107" spans="1:2" x14ac:dyDescent="0.25">
      <c r="A107" s="68"/>
      <c r="B107" s="295"/>
    </row>
    <row r="108" spans="1:2" x14ac:dyDescent="0.25">
      <c r="A108" s="24" t="s">
        <v>165</v>
      </c>
      <c r="B108" s="296">
        <f>B109+B129+B163+B179+B150</f>
        <v>216276150</v>
      </c>
    </row>
    <row r="109" spans="1:2" s="94" customFormat="1" x14ac:dyDescent="0.25">
      <c r="A109" s="28" t="s">
        <v>17</v>
      </c>
      <c r="B109" s="243">
        <f>SUM(B110:B127)</f>
        <v>126427200</v>
      </c>
    </row>
    <row r="110" spans="1:2" x14ac:dyDescent="0.25">
      <c r="A110" s="69" t="s">
        <v>18</v>
      </c>
      <c r="B110" s="295">
        <v>39500000</v>
      </c>
    </row>
    <row r="111" spans="1:2" x14ac:dyDescent="0.25">
      <c r="A111" s="69" t="s">
        <v>166</v>
      </c>
      <c r="B111" s="295">
        <v>0</v>
      </c>
    </row>
    <row r="112" spans="1:2" x14ac:dyDescent="0.25">
      <c r="A112" s="69" t="s">
        <v>167</v>
      </c>
      <c r="B112" s="295">
        <v>47500000</v>
      </c>
    </row>
    <row r="113" spans="1:2" x14ac:dyDescent="0.25">
      <c r="A113" s="69" t="s">
        <v>168</v>
      </c>
      <c r="B113" s="295">
        <v>15000000</v>
      </c>
    </row>
    <row r="114" spans="1:2" x14ac:dyDescent="0.25">
      <c r="A114" s="69" t="s">
        <v>437</v>
      </c>
      <c r="B114" s="295">
        <v>8000000</v>
      </c>
    </row>
    <row r="115" spans="1:2" x14ac:dyDescent="0.25">
      <c r="A115" s="69" t="s">
        <v>169</v>
      </c>
      <c r="B115" s="295">
        <v>1600000</v>
      </c>
    </row>
    <row r="116" spans="1:2" x14ac:dyDescent="0.25">
      <c r="A116" s="69" t="s">
        <v>170</v>
      </c>
      <c r="B116" s="295">
        <v>1525000</v>
      </c>
    </row>
    <row r="117" spans="1:2" x14ac:dyDescent="0.25">
      <c r="A117" s="69" t="s">
        <v>873</v>
      </c>
      <c r="B117" s="295">
        <v>920000</v>
      </c>
    </row>
    <row r="118" spans="1:2" x14ac:dyDescent="0.25">
      <c r="A118" s="69" t="s">
        <v>1164</v>
      </c>
      <c r="B118" s="295">
        <v>1000</v>
      </c>
    </row>
    <row r="119" spans="1:2" x14ac:dyDescent="0.25">
      <c r="A119" s="69" t="s">
        <v>171</v>
      </c>
      <c r="B119" s="295">
        <v>2100000</v>
      </c>
    </row>
    <row r="120" spans="1:2" x14ac:dyDescent="0.25">
      <c r="A120" s="69" t="s">
        <v>172</v>
      </c>
      <c r="B120" s="295">
        <v>0</v>
      </c>
    </row>
    <row r="121" spans="1:2" x14ac:dyDescent="0.25">
      <c r="A121" s="69" t="s">
        <v>427</v>
      </c>
      <c r="B121" s="295">
        <v>0</v>
      </c>
    </row>
    <row r="122" spans="1:2" x14ac:dyDescent="0.25">
      <c r="A122" s="69" t="s">
        <v>479</v>
      </c>
      <c r="B122" s="295">
        <v>1250000</v>
      </c>
    </row>
    <row r="123" spans="1:2" x14ac:dyDescent="0.25">
      <c r="A123" s="69" t="s">
        <v>428</v>
      </c>
      <c r="B123" s="295">
        <v>71200</v>
      </c>
    </row>
    <row r="124" spans="1:2" x14ac:dyDescent="0.25">
      <c r="A124" s="69" t="s">
        <v>157</v>
      </c>
      <c r="B124" s="295">
        <v>3800000</v>
      </c>
    </row>
    <row r="125" spans="1:2" x14ac:dyDescent="0.25">
      <c r="A125" s="69" t="s">
        <v>300</v>
      </c>
      <c r="B125" s="295">
        <v>4250000</v>
      </c>
    </row>
    <row r="126" spans="1:2" x14ac:dyDescent="0.25">
      <c r="A126" s="69" t="s">
        <v>480</v>
      </c>
      <c r="B126" s="295">
        <v>50000</v>
      </c>
    </row>
    <row r="127" spans="1:2" x14ac:dyDescent="0.25">
      <c r="A127" s="69" t="s">
        <v>1200</v>
      </c>
      <c r="B127" s="295">
        <v>860000</v>
      </c>
    </row>
    <row r="128" spans="1:2" x14ac:dyDescent="0.25">
      <c r="A128" s="68"/>
      <c r="B128" s="295"/>
    </row>
    <row r="129" spans="1:2" s="94" customFormat="1" x14ac:dyDescent="0.25">
      <c r="A129" s="28" t="s">
        <v>19</v>
      </c>
      <c r="B129" s="243">
        <f>SUM(B130:B148)</f>
        <v>31983300</v>
      </c>
    </row>
    <row r="130" spans="1:2" x14ac:dyDescent="0.25">
      <c r="A130" s="69" t="s">
        <v>173</v>
      </c>
      <c r="B130" s="295">
        <v>0</v>
      </c>
    </row>
    <row r="131" spans="1:2" x14ac:dyDescent="0.25">
      <c r="A131" s="69" t="s">
        <v>1199</v>
      </c>
      <c r="B131" s="295">
        <v>0</v>
      </c>
    </row>
    <row r="132" spans="1:2" x14ac:dyDescent="0.25">
      <c r="A132" s="69" t="s">
        <v>174</v>
      </c>
      <c r="B132" s="295">
        <v>2500</v>
      </c>
    </row>
    <row r="133" spans="1:2" x14ac:dyDescent="0.25">
      <c r="A133" s="69" t="s">
        <v>600</v>
      </c>
      <c r="B133" s="295">
        <v>0</v>
      </c>
    </row>
    <row r="134" spans="1:2" x14ac:dyDescent="0.25">
      <c r="A134" s="69" t="s">
        <v>779</v>
      </c>
      <c r="B134" s="295">
        <v>0</v>
      </c>
    </row>
    <row r="135" spans="1:2" x14ac:dyDescent="0.25">
      <c r="A135" s="69" t="s">
        <v>664</v>
      </c>
      <c r="B135" s="295">
        <v>3600</v>
      </c>
    </row>
    <row r="136" spans="1:2" x14ac:dyDescent="0.25">
      <c r="A136" s="69" t="s">
        <v>301</v>
      </c>
      <c r="B136" s="295">
        <v>20000</v>
      </c>
    </row>
    <row r="137" spans="1:2" x14ac:dyDescent="0.25">
      <c r="A137" s="69" t="s">
        <v>175</v>
      </c>
      <c r="B137" s="295">
        <v>0</v>
      </c>
    </row>
    <row r="138" spans="1:2" x14ac:dyDescent="0.25">
      <c r="A138" s="69" t="s">
        <v>481</v>
      </c>
      <c r="B138" s="295">
        <v>0</v>
      </c>
    </row>
    <row r="139" spans="1:2" x14ac:dyDescent="0.25">
      <c r="A139" s="69" t="s">
        <v>302</v>
      </c>
      <c r="B139" s="295">
        <v>7000</v>
      </c>
    </row>
    <row r="140" spans="1:2" x14ac:dyDescent="0.25">
      <c r="A140" s="69" t="s">
        <v>429</v>
      </c>
      <c r="B140" s="295">
        <v>200</v>
      </c>
    </row>
    <row r="141" spans="1:2" x14ac:dyDescent="0.25">
      <c r="A141" s="69" t="s">
        <v>176</v>
      </c>
      <c r="B141" s="295">
        <v>0</v>
      </c>
    </row>
    <row r="142" spans="1:2" x14ac:dyDescent="0.25">
      <c r="A142" s="69" t="s">
        <v>303</v>
      </c>
      <c r="B142" s="295">
        <v>250000</v>
      </c>
    </row>
    <row r="143" spans="1:2" x14ac:dyDescent="0.25">
      <c r="A143" s="69" t="s">
        <v>177</v>
      </c>
      <c r="B143" s="295">
        <v>0</v>
      </c>
    </row>
    <row r="144" spans="1:2" x14ac:dyDescent="0.25">
      <c r="A144" s="69" t="s">
        <v>178</v>
      </c>
      <c r="B144" s="295">
        <v>200000</v>
      </c>
    </row>
    <row r="145" spans="1:2" x14ac:dyDescent="0.25">
      <c r="A145" s="69" t="s">
        <v>619</v>
      </c>
      <c r="B145" s="295">
        <v>15500000</v>
      </c>
    </row>
    <row r="146" spans="1:2" x14ac:dyDescent="0.25">
      <c r="A146" s="69" t="s">
        <v>620</v>
      </c>
      <c r="B146" s="295">
        <v>0</v>
      </c>
    </row>
    <row r="147" spans="1:2" x14ac:dyDescent="0.25">
      <c r="A147" s="69" t="s">
        <v>621</v>
      </c>
      <c r="B147" s="295">
        <v>16000000</v>
      </c>
    </row>
    <row r="148" spans="1:2" x14ac:dyDescent="0.25">
      <c r="A148" s="69" t="s">
        <v>959</v>
      </c>
      <c r="B148" s="295">
        <v>0</v>
      </c>
    </row>
    <row r="149" spans="1:2" x14ac:dyDescent="0.25">
      <c r="A149" s="68"/>
      <c r="B149" s="295"/>
    </row>
    <row r="150" spans="1:2" s="94" customFormat="1" x14ac:dyDescent="0.25">
      <c r="A150" s="28" t="s">
        <v>20</v>
      </c>
      <c r="B150" s="243">
        <f>SUM(B151:B161)</f>
        <v>35637750</v>
      </c>
    </row>
    <row r="151" spans="1:2" x14ac:dyDescent="0.25">
      <c r="A151" s="69" t="s">
        <v>304</v>
      </c>
      <c r="B151" s="295">
        <v>390000</v>
      </c>
    </row>
    <row r="152" spans="1:2" x14ac:dyDescent="0.25">
      <c r="A152" s="69" t="s">
        <v>851</v>
      </c>
      <c r="B152" s="295">
        <v>170000</v>
      </c>
    </row>
    <row r="153" spans="1:2" x14ac:dyDescent="0.25">
      <c r="A153" s="69" t="s">
        <v>21</v>
      </c>
      <c r="B153" s="295">
        <v>6042750</v>
      </c>
    </row>
    <row r="154" spans="1:2" x14ac:dyDescent="0.25">
      <c r="A154" s="69" t="s">
        <v>206</v>
      </c>
      <c r="B154" s="295">
        <v>660000</v>
      </c>
    </row>
    <row r="155" spans="1:2" x14ac:dyDescent="0.25">
      <c r="A155" s="69" t="s">
        <v>577</v>
      </c>
      <c r="B155" s="295">
        <v>9800000</v>
      </c>
    </row>
    <row r="156" spans="1:2" x14ac:dyDescent="0.25">
      <c r="A156" s="69" t="s">
        <v>22</v>
      </c>
      <c r="B156" s="295">
        <v>60000</v>
      </c>
    </row>
    <row r="157" spans="1:2" x14ac:dyDescent="0.25">
      <c r="A157" s="69" t="s">
        <v>482</v>
      </c>
      <c r="B157" s="295">
        <v>1100000</v>
      </c>
    </row>
    <row r="158" spans="1:2" x14ac:dyDescent="0.25">
      <c r="A158" s="69" t="s">
        <v>305</v>
      </c>
      <c r="B158" s="295">
        <v>16500000</v>
      </c>
    </row>
    <row r="159" spans="1:2" x14ac:dyDescent="0.25">
      <c r="A159" s="69" t="s">
        <v>179</v>
      </c>
      <c r="B159" s="295">
        <v>0</v>
      </c>
    </row>
    <row r="160" spans="1:2" x14ac:dyDescent="0.25">
      <c r="A160" s="69" t="s">
        <v>23</v>
      </c>
      <c r="B160" s="295">
        <v>915000</v>
      </c>
    </row>
    <row r="161" spans="1:2" x14ac:dyDescent="0.25">
      <c r="A161" s="69" t="s">
        <v>180</v>
      </c>
      <c r="B161" s="295">
        <v>0</v>
      </c>
    </row>
    <row r="162" spans="1:2" x14ac:dyDescent="0.25">
      <c r="A162" s="68"/>
      <c r="B162" s="295"/>
    </row>
    <row r="163" spans="1:2" s="94" customFormat="1" x14ac:dyDescent="0.25">
      <c r="A163" s="28" t="s">
        <v>24</v>
      </c>
      <c r="B163" s="243">
        <f>SUM(B164:B177)</f>
        <v>16260900</v>
      </c>
    </row>
    <row r="164" spans="1:2" x14ac:dyDescent="0.25">
      <c r="A164" s="69" t="s">
        <v>181</v>
      </c>
      <c r="B164" s="295">
        <v>10300</v>
      </c>
    </row>
    <row r="165" spans="1:2" x14ac:dyDescent="0.25">
      <c r="A165" s="69" t="s">
        <v>1181</v>
      </c>
      <c r="B165" s="295">
        <v>12500000</v>
      </c>
    </row>
    <row r="166" spans="1:2" x14ac:dyDescent="0.25">
      <c r="A166" s="69" t="s">
        <v>875</v>
      </c>
      <c r="B166" s="295">
        <v>240000</v>
      </c>
    </row>
    <row r="167" spans="1:2" x14ac:dyDescent="0.25">
      <c r="A167" s="69" t="s">
        <v>876</v>
      </c>
      <c r="B167" s="295">
        <v>500</v>
      </c>
    </row>
    <row r="168" spans="1:2" x14ac:dyDescent="0.25">
      <c r="A168" s="69" t="s">
        <v>182</v>
      </c>
      <c r="B168" s="295">
        <v>2100000</v>
      </c>
    </row>
    <row r="169" spans="1:2" x14ac:dyDescent="0.25">
      <c r="A169" s="69" t="s">
        <v>183</v>
      </c>
      <c r="B169" s="295">
        <v>190000</v>
      </c>
    </row>
    <row r="170" spans="1:2" x14ac:dyDescent="0.25">
      <c r="A170" s="69" t="s">
        <v>430</v>
      </c>
      <c r="B170" s="295">
        <v>975000</v>
      </c>
    </row>
    <row r="171" spans="1:2" x14ac:dyDescent="0.25">
      <c r="A171" s="69" t="s">
        <v>1182</v>
      </c>
      <c r="B171" s="295">
        <v>0</v>
      </c>
    </row>
    <row r="172" spans="1:2" x14ac:dyDescent="0.25">
      <c r="A172" s="69" t="s">
        <v>431</v>
      </c>
      <c r="B172" s="295">
        <v>100</v>
      </c>
    </row>
    <row r="173" spans="1:2" x14ac:dyDescent="0.25">
      <c r="A173" s="69" t="s">
        <v>1214</v>
      </c>
      <c r="B173" s="295">
        <v>50000</v>
      </c>
    </row>
    <row r="174" spans="1:2" x14ac:dyDescent="0.25">
      <c r="A174" s="69" t="s">
        <v>184</v>
      </c>
      <c r="B174" s="295">
        <v>45000</v>
      </c>
    </row>
    <row r="175" spans="1:2" x14ac:dyDescent="0.25">
      <c r="A175" s="69" t="s">
        <v>1183</v>
      </c>
      <c r="B175" s="295">
        <v>10000</v>
      </c>
    </row>
    <row r="176" spans="1:2" x14ac:dyDescent="0.25">
      <c r="A176" s="69" t="s">
        <v>1184</v>
      </c>
      <c r="B176" s="295">
        <v>140000</v>
      </c>
    </row>
    <row r="177" spans="1:2" x14ac:dyDescent="0.25">
      <c r="A177" s="69" t="s">
        <v>731</v>
      </c>
      <c r="B177" s="295">
        <v>0</v>
      </c>
    </row>
    <row r="178" spans="1:2" x14ac:dyDescent="0.25">
      <c r="A178" s="68"/>
      <c r="B178" s="295"/>
    </row>
    <row r="179" spans="1:2" s="94" customFormat="1" x14ac:dyDescent="0.25">
      <c r="A179" s="28" t="s">
        <v>25</v>
      </c>
      <c r="B179" s="243">
        <f>SUM(B180:B194)</f>
        <v>5967000</v>
      </c>
    </row>
    <row r="180" spans="1:2" x14ac:dyDescent="0.25">
      <c r="A180" s="69" t="s">
        <v>544</v>
      </c>
      <c r="B180" s="295">
        <v>0</v>
      </c>
    </row>
    <row r="181" spans="1:2" x14ac:dyDescent="0.25">
      <c r="A181" s="69" t="s">
        <v>306</v>
      </c>
      <c r="B181" s="295">
        <v>610000</v>
      </c>
    </row>
    <row r="182" spans="1:2" x14ac:dyDescent="0.25">
      <c r="A182" s="69" t="s">
        <v>746</v>
      </c>
      <c r="B182" s="295">
        <v>50000</v>
      </c>
    </row>
    <row r="183" spans="1:2" x14ac:dyDescent="0.25">
      <c r="A183" s="69" t="s">
        <v>432</v>
      </c>
      <c r="B183" s="295">
        <v>1250000</v>
      </c>
    </row>
    <row r="184" spans="1:2" x14ac:dyDescent="0.25">
      <c r="A184" s="69" t="s">
        <v>622</v>
      </c>
      <c r="B184" s="295">
        <v>1000</v>
      </c>
    </row>
    <row r="185" spans="1:2" x14ac:dyDescent="0.25">
      <c r="A185" s="69" t="s">
        <v>185</v>
      </c>
      <c r="B185" s="295">
        <v>270000</v>
      </c>
    </row>
    <row r="186" spans="1:2" x14ac:dyDescent="0.25">
      <c r="A186" s="69" t="s">
        <v>483</v>
      </c>
      <c r="B186" s="295">
        <v>370000</v>
      </c>
    </row>
    <row r="187" spans="1:2" x14ac:dyDescent="0.25">
      <c r="A187" s="69" t="s">
        <v>578</v>
      </c>
      <c r="B187" s="295">
        <v>465000</v>
      </c>
    </row>
    <row r="188" spans="1:2" x14ac:dyDescent="0.25">
      <c r="A188" s="69" t="s">
        <v>433</v>
      </c>
      <c r="B188" s="295">
        <v>1630000</v>
      </c>
    </row>
    <row r="189" spans="1:2" x14ac:dyDescent="0.25">
      <c r="A189" s="69" t="s">
        <v>186</v>
      </c>
      <c r="B189" s="295">
        <v>1100000</v>
      </c>
    </row>
    <row r="190" spans="1:2" x14ac:dyDescent="0.25">
      <c r="A190" s="69" t="s">
        <v>787</v>
      </c>
      <c r="B190" s="295">
        <v>10000</v>
      </c>
    </row>
    <row r="191" spans="1:2" x14ac:dyDescent="0.25">
      <c r="A191" s="69" t="s">
        <v>180</v>
      </c>
      <c r="B191" s="295">
        <v>0</v>
      </c>
    </row>
    <row r="192" spans="1:2" x14ac:dyDescent="0.25">
      <c r="A192" s="69" t="s">
        <v>1212</v>
      </c>
      <c r="B192" s="295">
        <v>150000</v>
      </c>
    </row>
    <row r="193" spans="1:2" x14ac:dyDescent="0.25">
      <c r="A193" s="69" t="s">
        <v>1213</v>
      </c>
      <c r="B193" s="295">
        <v>60000</v>
      </c>
    </row>
    <row r="194" spans="1:2" x14ac:dyDescent="0.25">
      <c r="A194" s="69" t="s">
        <v>32</v>
      </c>
      <c r="B194" s="295">
        <v>1000</v>
      </c>
    </row>
    <row r="195" spans="1:2" x14ac:dyDescent="0.25">
      <c r="A195" s="69" t="s">
        <v>55</v>
      </c>
      <c r="B195" s="295">
        <v>0</v>
      </c>
    </row>
    <row r="196" spans="1:2" s="76" customFormat="1" x14ac:dyDescent="0.25">
      <c r="A196" s="75" t="s">
        <v>187</v>
      </c>
      <c r="B196" s="297">
        <f t="shared" ref="B196" si="0">B198+B242+B267</f>
        <v>42255200</v>
      </c>
    </row>
    <row r="197" spans="1:2" x14ac:dyDescent="0.25">
      <c r="A197" s="69" t="s">
        <v>55</v>
      </c>
      <c r="B197" s="295">
        <v>0</v>
      </c>
    </row>
    <row r="198" spans="1:2" x14ac:dyDescent="0.25">
      <c r="A198" s="71" t="s">
        <v>26</v>
      </c>
      <c r="B198" s="295">
        <f>B200+B221+B227</f>
        <v>7967000</v>
      </c>
    </row>
    <row r="199" spans="1:2" x14ac:dyDescent="0.25">
      <c r="A199" s="68"/>
      <c r="B199" s="295"/>
    </row>
    <row r="200" spans="1:2" s="94" customFormat="1" x14ac:dyDescent="0.25">
      <c r="A200" s="28" t="s">
        <v>1186</v>
      </c>
      <c r="B200" s="243">
        <f>SUM(B201:B219)</f>
        <v>1658600</v>
      </c>
    </row>
    <row r="201" spans="1:2" x14ac:dyDescent="0.25">
      <c r="A201" s="69" t="s">
        <v>788</v>
      </c>
      <c r="B201" s="295">
        <v>700000</v>
      </c>
    </row>
    <row r="202" spans="1:2" x14ac:dyDescent="0.25">
      <c r="A202" s="69" t="s">
        <v>484</v>
      </c>
      <c r="B202" s="295">
        <v>10000</v>
      </c>
    </row>
    <row r="203" spans="1:2" x14ac:dyDescent="0.25">
      <c r="A203" s="69" t="s">
        <v>188</v>
      </c>
      <c r="B203" s="295">
        <v>515000</v>
      </c>
    </row>
    <row r="204" spans="1:2" x14ac:dyDescent="0.25">
      <c r="A204" s="69" t="s">
        <v>579</v>
      </c>
      <c r="B204" s="295">
        <v>9500</v>
      </c>
    </row>
    <row r="205" spans="1:2" x14ac:dyDescent="0.25">
      <c r="A205" s="69" t="s">
        <v>803</v>
      </c>
      <c r="B205" s="295">
        <v>28000</v>
      </c>
    </row>
    <row r="206" spans="1:2" x14ac:dyDescent="0.25">
      <c r="A206" s="69" t="s">
        <v>27</v>
      </c>
      <c r="B206" s="295">
        <v>10000</v>
      </c>
    </row>
    <row r="207" spans="1:2" x14ac:dyDescent="0.25">
      <c r="A207" s="69" t="s">
        <v>307</v>
      </c>
      <c r="B207" s="295">
        <v>15200</v>
      </c>
    </row>
    <row r="208" spans="1:2" x14ac:dyDescent="0.25">
      <c r="A208" s="69" t="s">
        <v>308</v>
      </c>
      <c r="B208" s="295">
        <v>35000</v>
      </c>
    </row>
    <row r="209" spans="1:2" x14ac:dyDescent="0.25">
      <c r="A209" s="69" t="s">
        <v>402</v>
      </c>
      <c r="B209" s="295">
        <v>35000</v>
      </c>
    </row>
    <row r="210" spans="1:2" x14ac:dyDescent="0.25">
      <c r="A210" s="69" t="s">
        <v>485</v>
      </c>
      <c r="B210" s="295">
        <v>195000</v>
      </c>
    </row>
    <row r="211" spans="1:2" x14ac:dyDescent="0.25">
      <c r="A211" s="69" t="s">
        <v>789</v>
      </c>
      <c r="B211" s="295">
        <v>100</v>
      </c>
    </row>
    <row r="212" spans="1:2" x14ac:dyDescent="0.25">
      <c r="A212" s="69" t="s">
        <v>790</v>
      </c>
      <c r="B212" s="295">
        <v>10800</v>
      </c>
    </row>
    <row r="213" spans="1:2" x14ac:dyDescent="0.25">
      <c r="A213" s="69" t="s">
        <v>580</v>
      </c>
      <c r="B213" s="295">
        <v>0</v>
      </c>
    </row>
    <row r="214" spans="1:2" x14ac:dyDescent="0.25">
      <c r="A214" s="69" t="s">
        <v>490</v>
      </c>
      <c r="B214" s="295">
        <v>85000</v>
      </c>
    </row>
    <row r="215" spans="1:2" x14ac:dyDescent="0.25">
      <c r="A215" s="69" t="s">
        <v>1188</v>
      </c>
      <c r="B215" s="295">
        <v>10000</v>
      </c>
    </row>
    <row r="216" spans="1:2" x14ac:dyDescent="0.25">
      <c r="A216" s="69" t="s">
        <v>309</v>
      </c>
      <c r="B216" s="295">
        <v>0</v>
      </c>
    </row>
    <row r="217" spans="1:2" x14ac:dyDescent="0.25">
      <c r="A217" s="69" t="s">
        <v>189</v>
      </c>
      <c r="B217" s="295">
        <v>0</v>
      </c>
    </row>
    <row r="218" spans="1:2" x14ac:dyDescent="0.25">
      <c r="A218" s="69" t="s">
        <v>190</v>
      </c>
      <c r="B218" s="295">
        <v>0</v>
      </c>
    </row>
    <row r="219" spans="1:2" x14ac:dyDescent="0.25">
      <c r="A219" s="69" t="s">
        <v>1204</v>
      </c>
      <c r="B219" s="295">
        <v>0</v>
      </c>
    </row>
    <row r="220" spans="1:2" x14ac:dyDescent="0.25">
      <c r="A220" s="68"/>
      <c r="B220" s="295"/>
    </row>
    <row r="221" spans="1:2" s="94" customFormat="1" x14ac:dyDescent="0.25">
      <c r="A221" s="28" t="s">
        <v>191</v>
      </c>
      <c r="B221" s="243">
        <f>SUM(B222:B225)</f>
        <v>4094000</v>
      </c>
    </row>
    <row r="222" spans="1:2" x14ac:dyDescent="0.25">
      <c r="A222" s="69" t="s">
        <v>310</v>
      </c>
      <c r="B222" s="295">
        <v>2970000</v>
      </c>
    </row>
    <row r="223" spans="1:2" x14ac:dyDescent="0.25">
      <c r="A223" s="69" t="s">
        <v>311</v>
      </c>
      <c r="B223" s="295">
        <v>89000</v>
      </c>
    </row>
    <row r="224" spans="1:2" x14ac:dyDescent="0.25">
      <c r="A224" s="69" t="s">
        <v>486</v>
      </c>
      <c r="B224" s="295">
        <v>560000</v>
      </c>
    </row>
    <row r="225" spans="1:2" x14ac:dyDescent="0.25">
      <c r="A225" s="69" t="s">
        <v>312</v>
      </c>
      <c r="B225" s="295">
        <v>475000</v>
      </c>
    </row>
    <row r="226" spans="1:2" x14ac:dyDescent="0.25">
      <c r="A226" s="68"/>
      <c r="B226" s="295"/>
    </row>
    <row r="227" spans="1:2" s="94" customFormat="1" x14ac:dyDescent="0.25">
      <c r="A227" s="28" t="s">
        <v>28</v>
      </c>
      <c r="B227" s="243">
        <f>SUM(B228:B240)</f>
        <v>2214400</v>
      </c>
    </row>
    <row r="228" spans="1:2" x14ac:dyDescent="0.25">
      <c r="A228" s="69" t="s">
        <v>1115</v>
      </c>
      <c r="B228" s="295">
        <v>0</v>
      </c>
    </row>
    <row r="229" spans="1:2" x14ac:dyDescent="0.25">
      <c r="A229" s="69" t="s">
        <v>601</v>
      </c>
      <c r="B229" s="295">
        <v>7600</v>
      </c>
    </row>
    <row r="230" spans="1:2" x14ac:dyDescent="0.25">
      <c r="A230" s="69" t="s">
        <v>602</v>
      </c>
      <c r="B230" s="295">
        <v>300</v>
      </c>
    </row>
    <row r="231" spans="1:2" x14ac:dyDescent="0.25">
      <c r="A231" s="69" t="s">
        <v>670</v>
      </c>
      <c r="B231" s="295">
        <v>6000</v>
      </c>
    </row>
    <row r="232" spans="1:2" x14ac:dyDescent="0.25">
      <c r="A232" s="69" t="s">
        <v>192</v>
      </c>
      <c r="B232" s="295">
        <v>2000</v>
      </c>
    </row>
    <row r="233" spans="1:2" x14ac:dyDescent="0.25">
      <c r="A233" s="69" t="s">
        <v>827</v>
      </c>
      <c r="B233" s="295">
        <v>21000</v>
      </c>
    </row>
    <row r="234" spans="1:2" x14ac:dyDescent="0.25">
      <c r="A234" s="69" t="s">
        <v>274</v>
      </c>
      <c r="B234" s="295">
        <v>5000</v>
      </c>
    </row>
    <row r="235" spans="1:2" x14ac:dyDescent="0.25">
      <c r="A235" s="69" t="s">
        <v>743</v>
      </c>
      <c r="B235" s="295">
        <v>340000</v>
      </c>
    </row>
    <row r="236" spans="1:2" x14ac:dyDescent="0.25">
      <c r="A236" s="69" t="s">
        <v>55</v>
      </c>
      <c r="B236" s="295">
        <v>0</v>
      </c>
    </row>
    <row r="237" spans="1:2" x14ac:dyDescent="0.25">
      <c r="A237" s="69" t="s">
        <v>1070</v>
      </c>
      <c r="B237" s="295">
        <v>3200</v>
      </c>
    </row>
    <row r="238" spans="1:2" x14ac:dyDescent="0.25">
      <c r="A238" s="69" t="s">
        <v>313</v>
      </c>
      <c r="B238" s="295">
        <v>19300</v>
      </c>
    </row>
    <row r="239" spans="1:2" x14ac:dyDescent="0.25">
      <c r="A239" s="69" t="s">
        <v>438</v>
      </c>
      <c r="B239" s="295">
        <v>10000</v>
      </c>
    </row>
    <row r="240" spans="1:2" x14ac:dyDescent="0.25">
      <c r="A240" s="69" t="s">
        <v>439</v>
      </c>
      <c r="B240" s="295">
        <v>1800000</v>
      </c>
    </row>
    <row r="241" spans="1:2" x14ac:dyDescent="0.25">
      <c r="A241" s="69" t="s">
        <v>55</v>
      </c>
      <c r="B241" s="295">
        <v>0</v>
      </c>
    </row>
    <row r="242" spans="1:2" x14ac:dyDescent="0.25">
      <c r="A242" s="71" t="s">
        <v>314</v>
      </c>
      <c r="B242" s="295">
        <f>B244+B250</f>
        <v>27976500</v>
      </c>
    </row>
    <row r="243" spans="1:2" x14ac:dyDescent="0.25">
      <c r="A243" s="68"/>
      <c r="B243" s="295"/>
    </row>
    <row r="244" spans="1:2" s="94" customFormat="1" x14ac:dyDescent="0.25">
      <c r="A244" s="28" t="s">
        <v>358</v>
      </c>
      <c r="B244" s="243">
        <f t="shared" ref="B244" si="1">SUM(B245:B248)</f>
        <v>447000</v>
      </c>
    </row>
    <row r="245" spans="1:2" x14ac:dyDescent="0.25">
      <c r="A245" s="69" t="s">
        <v>692</v>
      </c>
      <c r="B245" s="295">
        <v>250000</v>
      </c>
    </row>
    <row r="246" spans="1:2" x14ac:dyDescent="0.25">
      <c r="A246" s="69" t="s">
        <v>1211</v>
      </c>
      <c r="B246" s="295">
        <v>0</v>
      </c>
    </row>
    <row r="247" spans="1:2" x14ac:dyDescent="0.25">
      <c r="A247" s="69" t="s">
        <v>315</v>
      </c>
      <c r="B247" s="295">
        <v>0</v>
      </c>
    </row>
    <row r="248" spans="1:2" x14ac:dyDescent="0.25">
      <c r="A248" s="69" t="s">
        <v>982</v>
      </c>
      <c r="B248" s="295">
        <v>197000</v>
      </c>
    </row>
    <row r="249" spans="1:2" x14ac:dyDescent="0.25">
      <c r="A249" s="68"/>
      <c r="B249" s="295"/>
    </row>
    <row r="250" spans="1:2" s="94" customFormat="1" x14ac:dyDescent="0.25">
      <c r="A250" s="28" t="s">
        <v>193</v>
      </c>
      <c r="B250" s="243">
        <f t="shared" ref="B250" si="2">SUM(B251:B265)</f>
        <v>27529500</v>
      </c>
    </row>
    <row r="251" spans="1:2" x14ac:dyDescent="0.25">
      <c r="A251" s="69" t="s">
        <v>194</v>
      </c>
      <c r="B251" s="295">
        <v>180500</v>
      </c>
    </row>
    <row r="252" spans="1:2" x14ac:dyDescent="0.25">
      <c r="A252" s="69" t="s">
        <v>29</v>
      </c>
      <c r="B252" s="295">
        <v>13700000</v>
      </c>
    </row>
    <row r="253" spans="1:2" x14ac:dyDescent="0.25">
      <c r="A253" s="69" t="s">
        <v>681</v>
      </c>
      <c r="B253" s="295">
        <v>3100000</v>
      </c>
    </row>
    <row r="254" spans="1:2" x14ac:dyDescent="0.25">
      <c r="A254" s="69" t="s">
        <v>852</v>
      </c>
      <c r="B254" s="295">
        <v>0</v>
      </c>
    </row>
    <row r="255" spans="1:2" x14ac:dyDescent="0.25">
      <c r="A255" s="69" t="s">
        <v>316</v>
      </c>
      <c r="B255" s="295">
        <v>68000</v>
      </c>
    </row>
    <row r="256" spans="1:2" x14ac:dyDescent="0.25">
      <c r="A256" s="69" t="s">
        <v>1202</v>
      </c>
      <c r="B256" s="295">
        <v>3000000</v>
      </c>
    </row>
    <row r="257" spans="1:2" x14ac:dyDescent="0.25">
      <c r="A257" s="69" t="s">
        <v>1205</v>
      </c>
      <c r="B257" s="295">
        <v>1900000</v>
      </c>
    </row>
    <row r="258" spans="1:2" x14ac:dyDescent="0.25">
      <c r="A258" s="69" t="s">
        <v>33</v>
      </c>
      <c r="B258" s="295">
        <v>5000000</v>
      </c>
    </row>
    <row r="259" spans="1:2" x14ac:dyDescent="0.25">
      <c r="A259" s="69" t="s">
        <v>1201</v>
      </c>
      <c r="B259" s="295">
        <v>200000</v>
      </c>
    </row>
    <row r="260" spans="1:2" x14ac:dyDescent="0.25">
      <c r="A260" s="69" t="s">
        <v>605</v>
      </c>
      <c r="B260" s="295">
        <v>70000</v>
      </c>
    </row>
    <row r="261" spans="1:2" x14ac:dyDescent="0.25">
      <c r="A261" s="69" t="s">
        <v>744</v>
      </c>
      <c r="B261" s="295">
        <v>26000</v>
      </c>
    </row>
    <row r="262" spans="1:2" x14ac:dyDescent="0.25">
      <c r="A262" s="69" t="s">
        <v>983</v>
      </c>
      <c r="B262" s="295">
        <v>285000</v>
      </c>
    </row>
    <row r="263" spans="1:2" x14ac:dyDescent="0.25">
      <c r="A263" s="69" t="s">
        <v>698</v>
      </c>
      <c r="B263" s="295">
        <v>0</v>
      </c>
    </row>
    <row r="264" spans="1:2" x14ac:dyDescent="0.25">
      <c r="A264" s="69" t="s">
        <v>180</v>
      </c>
      <c r="B264" s="295">
        <v>0</v>
      </c>
    </row>
    <row r="265" spans="1:2" x14ac:dyDescent="0.25">
      <c r="A265" s="69" t="s">
        <v>983</v>
      </c>
      <c r="B265" s="295">
        <v>0</v>
      </c>
    </row>
    <row r="266" spans="1:2" x14ac:dyDescent="0.25">
      <c r="A266" s="71" t="s">
        <v>55</v>
      </c>
      <c r="B266" s="295">
        <v>0</v>
      </c>
    </row>
    <row r="267" spans="1:2" x14ac:dyDescent="0.25">
      <c r="A267" s="71" t="s">
        <v>195</v>
      </c>
      <c r="B267" s="295">
        <f t="shared" ref="B267" si="3">B269+B284+B294</f>
        <v>6311700</v>
      </c>
    </row>
    <row r="268" spans="1:2" x14ac:dyDescent="0.25">
      <c r="A268" s="24"/>
      <c r="B268" s="295"/>
    </row>
    <row r="269" spans="1:2" s="94" customFormat="1" x14ac:dyDescent="0.25">
      <c r="A269" s="28" t="s">
        <v>487</v>
      </c>
      <c r="B269" s="243">
        <f>SUM(B270:B282)</f>
        <v>4781200</v>
      </c>
    </row>
    <row r="270" spans="1:2" x14ac:dyDescent="0.25">
      <c r="A270" s="69" t="s">
        <v>699</v>
      </c>
      <c r="B270" s="295">
        <v>0</v>
      </c>
    </row>
    <row r="271" spans="1:2" x14ac:dyDescent="0.25">
      <c r="A271" s="69" t="s">
        <v>1198</v>
      </c>
      <c r="B271" s="295">
        <v>7800</v>
      </c>
    </row>
    <row r="272" spans="1:2" x14ac:dyDescent="0.25">
      <c r="A272" s="69" t="s">
        <v>1128</v>
      </c>
      <c r="B272" s="295">
        <v>2400</v>
      </c>
    </row>
    <row r="273" spans="1:2" x14ac:dyDescent="0.25">
      <c r="A273" s="69" t="s">
        <v>488</v>
      </c>
      <c r="B273" s="295">
        <v>10000</v>
      </c>
    </row>
    <row r="274" spans="1:2" x14ac:dyDescent="0.25">
      <c r="A274" s="69" t="s">
        <v>545</v>
      </c>
      <c r="B274" s="295">
        <v>3500000</v>
      </c>
    </row>
    <row r="275" spans="1:2" x14ac:dyDescent="0.25">
      <c r="A275" s="69" t="s">
        <v>543</v>
      </c>
      <c r="B275" s="295">
        <v>0</v>
      </c>
    </row>
    <row r="276" spans="1:2" x14ac:dyDescent="0.25">
      <c r="A276" s="69" t="s">
        <v>603</v>
      </c>
      <c r="B276" s="295">
        <v>0</v>
      </c>
    </row>
    <row r="277" spans="1:2" x14ac:dyDescent="0.25">
      <c r="A277" s="69" t="s">
        <v>1180</v>
      </c>
      <c r="B277" s="295">
        <v>5000</v>
      </c>
    </row>
    <row r="278" spans="1:2" x14ac:dyDescent="0.25">
      <c r="A278" s="69" t="s">
        <v>810</v>
      </c>
      <c r="B278" s="295">
        <v>6000</v>
      </c>
    </row>
    <row r="279" spans="1:2" x14ac:dyDescent="0.25">
      <c r="A279" s="69" t="s">
        <v>386</v>
      </c>
      <c r="B279" s="295">
        <v>0</v>
      </c>
    </row>
    <row r="280" spans="1:2" x14ac:dyDescent="0.25">
      <c r="A280" s="69" t="s">
        <v>359</v>
      </c>
      <c r="B280" s="295">
        <v>0</v>
      </c>
    </row>
    <row r="281" spans="1:2" x14ac:dyDescent="0.25">
      <c r="A281" s="69" t="s">
        <v>196</v>
      </c>
      <c r="B281" s="295">
        <v>0</v>
      </c>
    </row>
    <row r="282" spans="1:2" x14ac:dyDescent="0.25">
      <c r="A282" s="69" t="s">
        <v>1116</v>
      </c>
      <c r="B282" s="295">
        <v>1250000</v>
      </c>
    </row>
    <row r="283" spans="1:2" x14ac:dyDescent="0.25">
      <c r="A283" s="68"/>
      <c r="B283" s="295"/>
    </row>
    <row r="284" spans="1:2" s="94" customFormat="1" x14ac:dyDescent="0.25">
      <c r="A284" s="28" t="s">
        <v>30</v>
      </c>
      <c r="B284" s="243">
        <f>SUM(B285:B292)</f>
        <v>374500</v>
      </c>
    </row>
    <row r="285" spans="1:2" x14ac:dyDescent="0.25">
      <c r="A285" s="69" t="s">
        <v>88</v>
      </c>
      <c r="B285" s="295">
        <v>61700</v>
      </c>
    </row>
    <row r="286" spans="1:2" x14ac:dyDescent="0.25">
      <c r="A286" s="69" t="s">
        <v>197</v>
      </c>
      <c r="B286" s="295">
        <v>65500</v>
      </c>
    </row>
    <row r="287" spans="1:2" x14ac:dyDescent="0.25">
      <c r="A287" s="69" t="s">
        <v>198</v>
      </c>
      <c r="B287" s="295">
        <v>3700</v>
      </c>
    </row>
    <row r="288" spans="1:2" x14ac:dyDescent="0.25">
      <c r="A288" s="69" t="s">
        <v>31</v>
      </c>
      <c r="B288" s="295">
        <v>1400</v>
      </c>
    </row>
    <row r="289" spans="1:2" x14ac:dyDescent="0.25">
      <c r="A289" s="69" t="s">
        <v>1195</v>
      </c>
      <c r="B289" s="295">
        <v>215000</v>
      </c>
    </row>
    <row r="290" spans="1:2" x14ac:dyDescent="0.25">
      <c r="A290" s="69" t="s">
        <v>1196</v>
      </c>
      <c r="B290" s="295">
        <v>800</v>
      </c>
    </row>
    <row r="291" spans="1:2" x14ac:dyDescent="0.25">
      <c r="A291" s="69" t="s">
        <v>199</v>
      </c>
      <c r="B291" s="295">
        <v>26000</v>
      </c>
    </row>
    <row r="292" spans="1:2" x14ac:dyDescent="0.25">
      <c r="A292" s="69" t="s">
        <v>200</v>
      </c>
      <c r="B292" s="295">
        <v>400</v>
      </c>
    </row>
    <row r="293" spans="1:2" x14ac:dyDescent="0.25">
      <c r="A293" s="68"/>
      <c r="B293" s="295"/>
    </row>
    <row r="294" spans="1:2" s="94" customFormat="1" x14ac:dyDescent="0.25">
      <c r="A294" s="28" t="s">
        <v>28</v>
      </c>
      <c r="B294" s="243">
        <f>SUM(B295:B300)</f>
        <v>1156000</v>
      </c>
    </row>
    <row r="295" spans="1:2" x14ac:dyDescent="0.25">
      <c r="A295" s="69" t="s">
        <v>581</v>
      </c>
      <c r="B295" s="295">
        <v>13000</v>
      </c>
    </row>
    <row r="296" spans="1:2" x14ac:dyDescent="0.25">
      <c r="A296" s="69" t="s">
        <v>201</v>
      </c>
      <c r="B296" s="295">
        <v>0</v>
      </c>
    </row>
    <row r="297" spans="1:2" x14ac:dyDescent="0.25">
      <c r="A297" s="69" t="s">
        <v>700</v>
      </c>
      <c r="B297" s="295">
        <v>0</v>
      </c>
    </row>
    <row r="298" spans="1:2" x14ac:dyDescent="0.25">
      <c r="A298" s="69" t="s">
        <v>434</v>
      </c>
      <c r="B298" s="295">
        <v>33000</v>
      </c>
    </row>
    <row r="299" spans="1:2" x14ac:dyDescent="0.25">
      <c r="A299" s="69" t="s">
        <v>1536</v>
      </c>
      <c r="B299" s="295">
        <v>1110000</v>
      </c>
    </row>
    <row r="300" spans="1:2" x14ac:dyDescent="0.25">
      <c r="A300" s="69" t="s">
        <v>180</v>
      </c>
      <c r="B300" s="295">
        <v>0</v>
      </c>
    </row>
    <row r="301" spans="1:2" x14ac:dyDescent="0.25">
      <c r="A301" s="35" t="s">
        <v>205</v>
      </c>
      <c r="B301" s="243">
        <f>B11</f>
        <v>365384000</v>
      </c>
    </row>
    <row r="302" spans="1:2" x14ac:dyDescent="0.25">
      <c r="A302" s="28" t="s">
        <v>1520</v>
      </c>
      <c r="B302" s="243">
        <v>17982924</v>
      </c>
    </row>
    <row r="303" spans="1:2" x14ac:dyDescent="0.25">
      <c r="B303" s="298"/>
    </row>
    <row r="304" spans="1:2" ht="15.75" thickBot="1" x14ac:dyDescent="0.3">
      <c r="A304" s="5" t="s">
        <v>2976</v>
      </c>
      <c r="B304" s="246">
        <f>B301+B302</f>
        <v>383366924</v>
      </c>
    </row>
    <row r="305" spans="1:4" ht="15.75" thickTop="1" x14ac:dyDescent="0.25">
      <c r="A305" s="367" t="s">
        <v>1620</v>
      </c>
      <c r="B305" s="367"/>
    </row>
    <row r="306" spans="1:4" x14ac:dyDescent="0.25">
      <c r="A306" s="363"/>
      <c r="B306" s="363"/>
    </row>
    <row r="307" spans="1:4" x14ac:dyDescent="0.25">
      <c r="C307" s="344"/>
      <c r="D307" s="344"/>
    </row>
    <row r="308" spans="1:4" x14ac:dyDescent="0.25">
      <c r="C308" s="344"/>
      <c r="D308" s="344"/>
    </row>
  </sheetData>
  <mergeCells count="8">
    <mergeCell ref="A9:A10"/>
    <mergeCell ref="A305:B306"/>
    <mergeCell ref="A2:B2"/>
    <mergeCell ref="A3:B3"/>
    <mergeCell ref="A4:B4"/>
    <mergeCell ref="A5:B5"/>
    <mergeCell ref="A6:B6"/>
    <mergeCell ref="A7:B7"/>
  </mergeCells>
  <pageMargins left="0.7" right="0.7" top="0.75" bottom="0.75" header="0.3" footer="0.3"/>
  <pageSetup orientation="portrait" r:id="rId1"/>
  <ignoredErrors>
    <ignoredError sqref="B228:B241 B40 B243:B250"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2:C56"/>
  <sheetViews>
    <sheetView showGridLines="0" topLeftCell="A37" workbookViewId="0">
      <selection activeCell="A48" sqref="A48"/>
    </sheetView>
  </sheetViews>
  <sheetFormatPr baseColWidth="10" defaultColWidth="11.42578125" defaultRowHeight="15" x14ac:dyDescent="0.25"/>
  <cols>
    <col min="1" max="1" width="58.140625" style="13" bestFit="1" customWidth="1"/>
    <col min="2" max="2" width="26" style="90" bestFit="1" customWidth="1"/>
    <col min="3" max="3" width="14.140625" style="90" bestFit="1" customWidth="1"/>
    <col min="4" max="16384" width="11.42578125" style="90"/>
  </cols>
  <sheetData>
    <row r="2" spans="1:3" ht="21" x14ac:dyDescent="0.25">
      <c r="A2" s="352" t="s">
        <v>948</v>
      </c>
      <c r="B2" s="353"/>
    </row>
    <row r="3" spans="1:3" ht="18.75" customHeight="1" x14ac:dyDescent="0.25">
      <c r="A3" s="354" t="s">
        <v>949</v>
      </c>
      <c r="B3" s="355"/>
    </row>
    <row r="4" spans="1:3" x14ac:dyDescent="0.25">
      <c r="A4" s="356" t="s">
        <v>8</v>
      </c>
      <c r="B4" s="357"/>
    </row>
    <row r="5" spans="1:3" x14ac:dyDescent="0.25">
      <c r="A5" s="358" t="s">
        <v>9</v>
      </c>
      <c r="B5" s="359"/>
    </row>
    <row r="6" spans="1:3" x14ac:dyDescent="0.25">
      <c r="A6" s="358" t="s">
        <v>53</v>
      </c>
      <c r="B6" s="359"/>
    </row>
    <row r="7" spans="1:3" x14ac:dyDescent="0.25">
      <c r="A7" s="360" t="s">
        <v>10</v>
      </c>
      <c r="B7" s="360"/>
    </row>
    <row r="8" spans="1:3" x14ac:dyDescent="0.25">
      <c r="A8" s="348" t="s">
        <v>48</v>
      </c>
      <c r="B8" s="93" t="s">
        <v>1596</v>
      </c>
    </row>
    <row r="9" spans="1:3" x14ac:dyDescent="0.25">
      <c r="A9" s="349"/>
      <c r="B9" s="37">
        <v>1975</v>
      </c>
    </row>
    <row r="10" spans="1:3" x14ac:dyDescent="0.25">
      <c r="A10" s="17" t="s">
        <v>207</v>
      </c>
      <c r="B10" s="299">
        <f>B11+B34</f>
        <v>459030690</v>
      </c>
      <c r="C10" s="33"/>
    </row>
    <row r="11" spans="1:3" x14ac:dyDescent="0.25">
      <c r="A11" s="62" t="s">
        <v>155</v>
      </c>
      <c r="B11" s="300">
        <f>B12+B26</f>
        <v>433256790</v>
      </c>
      <c r="C11" s="33"/>
    </row>
    <row r="12" spans="1:3" x14ac:dyDescent="0.25">
      <c r="A12" s="26" t="s">
        <v>34</v>
      </c>
      <c r="B12" s="299">
        <f>B13+B19+B24+B16</f>
        <v>419832580</v>
      </c>
    </row>
    <row r="13" spans="1:3" x14ac:dyDescent="0.25">
      <c r="A13" s="71" t="s">
        <v>747</v>
      </c>
      <c r="B13" s="300">
        <v>106560300</v>
      </c>
    </row>
    <row r="14" spans="1:3" x14ac:dyDescent="0.25">
      <c r="A14" s="71" t="s">
        <v>440</v>
      </c>
      <c r="B14" s="300">
        <v>8990000</v>
      </c>
    </row>
    <row r="15" spans="1:3" x14ac:dyDescent="0.25">
      <c r="A15" s="69" t="s">
        <v>1174</v>
      </c>
      <c r="B15" s="300">
        <v>2780000</v>
      </c>
    </row>
    <row r="16" spans="1:3" x14ac:dyDescent="0.25">
      <c r="A16" s="71" t="s">
        <v>491</v>
      </c>
      <c r="B16" s="301">
        <v>67691430</v>
      </c>
    </row>
    <row r="17" spans="1:2" x14ac:dyDescent="0.25">
      <c r="A17" s="71" t="s">
        <v>762</v>
      </c>
      <c r="B17" s="302">
        <v>59012550</v>
      </c>
    </row>
    <row r="18" spans="1:2" x14ac:dyDescent="0.25">
      <c r="A18" s="71" t="s">
        <v>748</v>
      </c>
      <c r="B18" s="302">
        <v>8678880</v>
      </c>
    </row>
    <row r="19" spans="1:2" x14ac:dyDescent="0.25">
      <c r="A19" s="71" t="s">
        <v>441</v>
      </c>
      <c r="B19" s="301">
        <v>235880450</v>
      </c>
    </row>
    <row r="20" spans="1:2" x14ac:dyDescent="0.25">
      <c r="A20" s="69" t="s">
        <v>1190</v>
      </c>
      <c r="B20" s="299">
        <v>176741950</v>
      </c>
    </row>
    <row r="21" spans="1:2" x14ac:dyDescent="0.25">
      <c r="A21" s="69" t="s">
        <v>208</v>
      </c>
      <c r="B21" s="300">
        <v>52200000</v>
      </c>
    </row>
    <row r="22" spans="1:2" x14ac:dyDescent="0.25">
      <c r="A22" s="69" t="s">
        <v>877</v>
      </c>
      <c r="B22" s="300">
        <v>124541950</v>
      </c>
    </row>
    <row r="23" spans="1:2" x14ac:dyDescent="0.25">
      <c r="A23" s="69" t="s">
        <v>763</v>
      </c>
      <c r="B23" s="299">
        <v>59138500</v>
      </c>
    </row>
    <row r="24" spans="1:2" x14ac:dyDescent="0.25">
      <c r="A24" s="69" t="s">
        <v>65</v>
      </c>
      <c r="B24" s="299">
        <v>9700400</v>
      </c>
    </row>
    <row r="25" spans="1:2" x14ac:dyDescent="0.25">
      <c r="A25" s="68"/>
      <c r="B25" s="300"/>
    </row>
    <row r="26" spans="1:2" x14ac:dyDescent="0.25">
      <c r="A26" s="26" t="s">
        <v>54</v>
      </c>
      <c r="B26" s="299">
        <f>SUM(B27:B32)</f>
        <v>13424210</v>
      </c>
    </row>
    <row r="27" spans="1:2" x14ac:dyDescent="0.25">
      <c r="A27" s="71" t="s">
        <v>1187</v>
      </c>
      <c r="B27" s="300">
        <v>1523100</v>
      </c>
    </row>
    <row r="28" spans="1:2" x14ac:dyDescent="0.25">
      <c r="A28" s="71" t="s">
        <v>361</v>
      </c>
      <c r="B28" s="300">
        <v>4195000</v>
      </c>
    </row>
    <row r="29" spans="1:2" x14ac:dyDescent="0.25">
      <c r="A29" s="69" t="s">
        <v>492</v>
      </c>
      <c r="B29" s="300">
        <v>92500</v>
      </c>
    </row>
    <row r="30" spans="1:2" x14ac:dyDescent="0.25">
      <c r="A30" s="71" t="s">
        <v>209</v>
      </c>
      <c r="B30" s="300">
        <v>217000</v>
      </c>
    </row>
    <row r="31" spans="1:2" x14ac:dyDescent="0.25">
      <c r="A31" s="71" t="s">
        <v>661</v>
      </c>
      <c r="B31" s="300">
        <v>1880110</v>
      </c>
    </row>
    <row r="32" spans="1:2" x14ac:dyDescent="0.25">
      <c r="A32" s="71" t="s">
        <v>210</v>
      </c>
      <c r="B32" s="300">
        <v>5516500</v>
      </c>
    </row>
    <row r="33" spans="1:2" x14ac:dyDescent="0.25">
      <c r="A33" s="24"/>
      <c r="B33" s="300"/>
    </row>
    <row r="34" spans="1:2" x14ac:dyDescent="0.25">
      <c r="A34" s="62" t="s">
        <v>187</v>
      </c>
      <c r="B34" s="300">
        <f>SUM(B36:B39)</f>
        <v>25773900</v>
      </c>
    </row>
    <row r="35" spans="1:2" x14ac:dyDescent="0.25">
      <c r="A35" s="69"/>
      <c r="B35" s="300"/>
    </row>
    <row r="36" spans="1:2" x14ac:dyDescent="0.25">
      <c r="A36" s="69" t="s">
        <v>548</v>
      </c>
      <c r="B36" s="300">
        <v>751900</v>
      </c>
    </row>
    <row r="37" spans="1:2" x14ac:dyDescent="0.25">
      <c r="A37" s="69" t="s">
        <v>549</v>
      </c>
      <c r="B37" s="300">
        <v>954150</v>
      </c>
    </row>
    <row r="38" spans="1:2" x14ac:dyDescent="0.25">
      <c r="A38" s="69" t="s">
        <v>1175</v>
      </c>
      <c r="B38" s="300">
        <v>23000000</v>
      </c>
    </row>
    <row r="39" spans="1:2" x14ac:dyDescent="0.25">
      <c r="A39" s="69" t="s">
        <v>211</v>
      </c>
      <c r="B39" s="300">
        <v>1067850</v>
      </c>
    </row>
    <row r="40" spans="1:2" x14ac:dyDescent="0.25">
      <c r="A40" s="68"/>
      <c r="B40" s="300"/>
    </row>
    <row r="41" spans="1:2" x14ac:dyDescent="0.25">
      <c r="A41" s="26" t="s">
        <v>144</v>
      </c>
      <c r="B41" s="299">
        <f>B43</f>
        <v>11238000</v>
      </c>
    </row>
    <row r="42" spans="1:2" x14ac:dyDescent="0.25">
      <c r="A42" s="24"/>
      <c r="B42" s="299"/>
    </row>
    <row r="43" spans="1:2" x14ac:dyDescent="0.25">
      <c r="A43" s="26" t="s">
        <v>212</v>
      </c>
      <c r="B43" s="299">
        <f>SUM(B44:B45)</f>
        <v>11238000</v>
      </c>
    </row>
    <row r="44" spans="1:2" x14ac:dyDescent="0.25">
      <c r="A44" s="69" t="s">
        <v>319</v>
      </c>
      <c r="B44" s="300">
        <v>9738000</v>
      </c>
    </row>
    <row r="45" spans="1:2" x14ac:dyDescent="0.25">
      <c r="A45" s="69" t="s">
        <v>1176</v>
      </c>
      <c r="B45" s="300">
        <v>1500000</v>
      </c>
    </row>
    <row r="46" spans="1:2" x14ac:dyDescent="0.25">
      <c r="A46" s="69" t="s">
        <v>1117</v>
      </c>
      <c r="B46" s="300">
        <v>0</v>
      </c>
    </row>
    <row r="47" spans="1:2" x14ac:dyDescent="0.25">
      <c r="A47" s="28" t="s">
        <v>1520</v>
      </c>
      <c r="B47" s="299">
        <v>16039548</v>
      </c>
    </row>
    <row r="48" spans="1:2" ht="15.75" thickBot="1" x14ac:dyDescent="0.3">
      <c r="A48" s="5" t="s">
        <v>2976</v>
      </c>
      <c r="B48" s="303">
        <f>B10-B46+B41+B47</f>
        <v>486308238</v>
      </c>
    </row>
    <row r="49" spans="1:3" ht="15.75" thickTop="1" x14ac:dyDescent="0.25">
      <c r="A49" s="367" t="s">
        <v>1621</v>
      </c>
      <c r="B49" s="367"/>
    </row>
    <row r="50" spans="1:3" x14ac:dyDescent="0.25">
      <c r="A50" s="363"/>
      <c r="B50" s="363"/>
      <c r="C50" s="344"/>
    </row>
    <row r="51" spans="1:3" x14ac:dyDescent="0.25">
      <c r="C51" s="344"/>
    </row>
    <row r="52" spans="1:3" x14ac:dyDescent="0.25">
      <c r="A52" s="13" t="s">
        <v>55</v>
      </c>
    </row>
    <row r="53" spans="1:3" x14ac:dyDescent="0.25">
      <c r="A53" s="13" t="s">
        <v>55</v>
      </c>
    </row>
    <row r="54" spans="1:3" x14ac:dyDescent="0.25">
      <c r="A54" s="13" t="s">
        <v>55</v>
      </c>
    </row>
    <row r="55" spans="1:3" x14ac:dyDescent="0.25">
      <c r="A55" s="13" t="s">
        <v>55</v>
      </c>
    </row>
    <row r="56" spans="1:3" x14ac:dyDescent="0.25">
      <c r="A56" s="13" t="s">
        <v>55</v>
      </c>
    </row>
  </sheetData>
  <mergeCells count="8">
    <mergeCell ref="A8:A9"/>
    <mergeCell ref="A49:B50"/>
    <mergeCell ref="A2:B2"/>
    <mergeCell ref="A3:B3"/>
    <mergeCell ref="A4:B4"/>
    <mergeCell ref="A5:B5"/>
    <mergeCell ref="A6:B6"/>
    <mergeCell ref="A7:B7"/>
  </mergeCells>
  <pageMargins left="0.7" right="0.7" top="0.75" bottom="0.75" header="0.3" footer="0.3"/>
  <pageSetup orientation="portrait" r:id="rId1"/>
  <ignoredErrors>
    <ignoredError sqref="B43"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E617"/>
  <sheetViews>
    <sheetView showGridLines="0" topLeftCell="A569" zoomScale="73" zoomScaleNormal="73" workbookViewId="0">
      <selection activeCell="A579" sqref="A579"/>
    </sheetView>
  </sheetViews>
  <sheetFormatPr baseColWidth="10" defaultColWidth="11.42578125" defaultRowHeight="15" x14ac:dyDescent="0.25"/>
  <cols>
    <col min="1" max="1" width="97.85546875" style="13" customWidth="1"/>
    <col min="2" max="2" width="25.7109375" style="120" customWidth="1"/>
    <col min="3" max="3" width="20.28515625" style="120" customWidth="1"/>
    <col min="4" max="5" width="18.7109375" style="120" bestFit="1" customWidth="1"/>
  </cols>
  <sheetData>
    <row r="1" spans="1:5" x14ac:dyDescent="0.25">
      <c r="A1" s="23"/>
    </row>
    <row r="2" spans="1:5" ht="21" x14ac:dyDescent="0.25">
      <c r="A2" s="352" t="s">
        <v>948</v>
      </c>
      <c r="B2" s="353"/>
      <c r="C2" s="353"/>
      <c r="D2" s="353"/>
      <c r="E2" s="353"/>
    </row>
    <row r="3" spans="1:5" ht="18.75" x14ac:dyDescent="0.25">
      <c r="A3" s="354" t="s">
        <v>949</v>
      </c>
      <c r="B3" s="355"/>
      <c r="C3" s="355"/>
      <c r="D3" s="355"/>
      <c r="E3" s="355"/>
    </row>
    <row r="4" spans="1:5" x14ac:dyDescent="0.25">
      <c r="A4" s="356" t="s">
        <v>8</v>
      </c>
      <c r="B4" s="357"/>
      <c r="C4" s="357"/>
      <c r="D4" s="357"/>
      <c r="E4" s="357"/>
    </row>
    <row r="5" spans="1:5" x14ac:dyDescent="0.25">
      <c r="A5" s="358" t="s">
        <v>9</v>
      </c>
      <c r="B5" s="359"/>
      <c r="C5" s="359"/>
      <c r="D5" s="359"/>
      <c r="E5" s="359"/>
    </row>
    <row r="6" spans="1:5" x14ac:dyDescent="0.25">
      <c r="A6" s="358" t="s">
        <v>1600</v>
      </c>
      <c r="B6" s="359"/>
      <c r="C6" s="359"/>
      <c r="D6" s="359"/>
      <c r="E6" s="359"/>
    </row>
    <row r="7" spans="1:5" x14ac:dyDescent="0.25">
      <c r="A7" s="360" t="s">
        <v>10</v>
      </c>
      <c r="B7" s="360"/>
      <c r="C7" s="360"/>
      <c r="D7" s="360"/>
      <c r="E7" s="360"/>
    </row>
    <row r="8" spans="1:5" x14ac:dyDescent="0.25">
      <c r="A8" s="23"/>
    </row>
    <row r="9" spans="1:5" ht="15.75" x14ac:dyDescent="0.25">
      <c r="A9" s="348" t="s">
        <v>7</v>
      </c>
      <c r="B9" s="370" t="s">
        <v>1596</v>
      </c>
      <c r="C9" s="371"/>
      <c r="D9" s="371"/>
      <c r="E9" s="371"/>
    </row>
    <row r="10" spans="1:5" x14ac:dyDescent="0.25">
      <c r="A10" s="349" t="s">
        <v>4</v>
      </c>
      <c r="B10" s="136">
        <v>1976</v>
      </c>
      <c r="C10" s="136">
        <v>1977</v>
      </c>
      <c r="D10" s="136">
        <v>1978</v>
      </c>
      <c r="E10" s="136">
        <v>1979</v>
      </c>
    </row>
    <row r="11" spans="1:5" x14ac:dyDescent="0.25">
      <c r="A11" s="17" t="s">
        <v>213</v>
      </c>
      <c r="B11" s="261">
        <f>B12+B272</f>
        <v>512113610</v>
      </c>
      <c r="C11" s="261">
        <f>C12+C272</f>
        <v>524320400</v>
      </c>
      <c r="D11" s="261">
        <f>D12+D272</f>
        <v>579963900</v>
      </c>
      <c r="E11" s="261">
        <f>E12+E272</f>
        <v>663240740</v>
      </c>
    </row>
    <row r="12" spans="1:5" s="94" customFormat="1" x14ac:dyDescent="0.25">
      <c r="A12" s="78" t="s">
        <v>214</v>
      </c>
      <c r="B12" s="261">
        <f>B13+B213</f>
        <v>483005550</v>
      </c>
      <c r="C12" s="261">
        <f>C13+C213</f>
        <v>500156550</v>
      </c>
      <c r="D12" s="261">
        <f>D13+D213</f>
        <v>556728900</v>
      </c>
      <c r="E12" s="261">
        <f>E13+E213</f>
        <v>620539840</v>
      </c>
    </row>
    <row r="13" spans="1:5" s="94" customFormat="1" x14ac:dyDescent="0.25">
      <c r="A13" s="89" t="s">
        <v>35</v>
      </c>
      <c r="B13" s="261">
        <f>B14+B27+B47+B151+B205</f>
        <v>470048900</v>
      </c>
      <c r="C13" s="261">
        <f>C14+C27+C47+C151+C205</f>
        <v>487288300</v>
      </c>
      <c r="D13" s="261">
        <f>D14+D27+D47+D151+D205</f>
        <v>542569100</v>
      </c>
      <c r="E13" s="261">
        <f>E14+E27+E47+E151+E205</f>
        <v>603648540</v>
      </c>
    </row>
    <row r="14" spans="1:5" x14ac:dyDescent="0.25">
      <c r="A14" s="26" t="s">
        <v>749</v>
      </c>
      <c r="B14" s="261">
        <f>SUM(B15:B25)</f>
        <v>120821100</v>
      </c>
      <c r="C14" s="261">
        <f t="shared" ref="C14:E14" si="0">SUM(C15:C25)</f>
        <v>120939700</v>
      </c>
      <c r="D14" s="261">
        <f t="shared" si="0"/>
        <v>127431000</v>
      </c>
      <c r="E14" s="261">
        <f t="shared" si="0"/>
        <v>122415500</v>
      </c>
    </row>
    <row r="15" spans="1:5" s="95" customFormat="1" x14ac:dyDescent="0.25">
      <c r="A15" s="53" t="s">
        <v>412</v>
      </c>
      <c r="B15" s="280">
        <v>109370000</v>
      </c>
      <c r="C15" s="280">
        <v>110000000</v>
      </c>
      <c r="D15" s="280">
        <v>115000000</v>
      </c>
      <c r="E15" s="280">
        <v>109000000</v>
      </c>
    </row>
    <row r="16" spans="1:5" s="95" customFormat="1" ht="17.25" customHeight="1" x14ac:dyDescent="0.25">
      <c r="A16" s="53" t="s">
        <v>878</v>
      </c>
      <c r="B16" s="280">
        <v>4800000</v>
      </c>
      <c r="C16" s="280">
        <v>4800000</v>
      </c>
      <c r="D16" s="280">
        <v>6000000</v>
      </c>
      <c r="E16" s="280">
        <v>6000000</v>
      </c>
    </row>
    <row r="17" spans="1:5" s="95" customFormat="1" x14ac:dyDescent="0.25">
      <c r="A17" s="53" t="s">
        <v>879</v>
      </c>
      <c r="B17" s="280">
        <v>3551000</v>
      </c>
      <c r="C17" s="280">
        <v>3300000</v>
      </c>
      <c r="D17" s="280">
        <v>3450000</v>
      </c>
      <c r="E17" s="280">
        <v>3500000</v>
      </c>
    </row>
    <row r="18" spans="1:5" s="95" customFormat="1" x14ac:dyDescent="0.25">
      <c r="A18" s="53" t="s">
        <v>1519</v>
      </c>
      <c r="B18" s="280">
        <v>0</v>
      </c>
      <c r="C18" s="280">
        <v>0</v>
      </c>
      <c r="D18" s="280">
        <v>0</v>
      </c>
      <c r="E18" s="280">
        <v>0</v>
      </c>
    </row>
    <row r="19" spans="1:5" s="95" customFormat="1" x14ac:dyDescent="0.25">
      <c r="A19" s="53" t="s">
        <v>683</v>
      </c>
      <c r="B19" s="280">
        <v>1100000</v>
      </c>
      <c r="C19" s="280">
        <v>1050000</v>
      </c>
      <c r="D19" s="280">
        <v>1050000</v>
      </c>
      <c r="E19" s="280">
        <v>1405500</v>
      </c>
    </row>
    <row r="20" spans="1:5" s="95" customFormat="1" x14ac:dyDescent="0.25">
      <c r="A20" s="53" t="s">
        <v>606</v>
      </c>
      <c r="B20" s="280">
        <v>1500</v>
      </c>
      <c r="C20" s="280">
        <v>700</v>
      </c>
      <c r="D20" s="280">
        <v>1000</v>
      </c>
      <c r="E20" s="280">
        <v>0</v>
      </c>
    </row>
    <row r="21" spans="1:5" s="95" customFormat="1" x14ac:dyDescent="0.25">
      <c r="A21" s="53" t="s">
        <v>750</v>
      </c>
      <c r="B21" s="280">
        <v>15000</v>
      </c>
      <c r="C21" s="280">
        <v>9000</v>
      </c>
      <c r="D21" s="280">
        <v>10000</v>
      </c>
      <c r="E21" s="280">
        <v>10000</v>
      </c>
    </row>
    <row r="22" spans="1:5" s="95" customFormat="1" x14ac:dyDescent="0.25">
      <c r="A22" s="53" t="s">
        <v>764</v>
      </c>
      <c r="B22" s="280">
        <v>710000</v>
      </c>
      <c r="C22" s="280">
        <v>700000</v>
      </c>
      <c r="D22" s="280">
        <v>750000</v>
      </c>
      <c r="E22" s="280">
        <v>750000</v>
      </c>
    </row>
    <row r="23" spans="1:5" s="95" customFormat="1" x14ac:dyDescent="0.25">
      <c r="A23" s="53" t="s">
        <v>751</v>
      </c>
      <c r="B23" s="280">
        <v>128600</v>
      </c>
      <c r="C23" s="280">
        <v>120000</v>
      </c>
      <c r="D23" s="280">
        <v>120000</v>
      </c>
      <c r="E23" s="280">
        <v>225000</v>
      </c>
    </row>
    <row r="24" spans="1:5" s="91" customFormat="1" x14ac:dyDescent="0.25">
      <c r="A24" s="53" t="s">
        <v>926</v>
      </c>
      <c r="B24" s="280">
        <v>1145000</v>
      </c>
      <c r="C24" s="280">
        <v>960000</v>
      </c>
      <c r="D24" s="280">
        <v>1050000</v>
      </c>
      <c r="E24" s="280">
        <v>1525000</v>
      </c>
    </row>
    <row r="25" spans="1:5" s="95" customFormat="1" x14ac:dyDescent="0.25">
      <c r="A25" s="53" t="s">
        <v>1518</v>
      </c>
      <c r="B25" s="280">
        <v>0</v>
      </c>
      <c r="C25" s="280">
        <v>0</v>
      </c>
      <c r="D25" s="280">
        <v>0</v>
      </c>
      <c r="E25" s="280">
        <f>IFERROR(VLOOKUP(A25:A589,'[1]1979'!$A$11:$B$125,2,FALSE),0)</f>
        <v>0</v>
      </c>
    </row>
    <row r="26" spans="1:5" s="4" customFormat="1" x14ac:dyDescent="0.25">
      <c r="A26" s="53"/>
      <c r="B26" s="280"/>
      <c r="C26" s="261"/>
      <c r="D26" s="261"/>
      <c r="E26" s="261"/>
    </row>
    <row r="27" spans="1:5" s="94" customFormat="1" x14ac:dyDescent="0.25">
      <c r="A27" s="26" t="s">
        <v>442</v>
      </c>
      <c r="B27" s="261">
        <f>B29+B38</f>
        <v>15689400</v>
      </c>
      <c r="C27" s="261">
        <f t="shared" ref="C27:E27" si="1">C29+C38</f>
        <v>15527900</v>
      </c>
      <c r="D27" s="261">
        <f t="shared" si="1"/>
        <v>17551600</v>
      </c>
      <c r="E27" s="261">
        <f t="shared" si="1"/>
        <v>20345000</v>
      </c>
    </row>
    <row r="28" spans="1:5" s="4" customFormat="1" x14ac:dyDescent="0.25">
      <c r="A28" s="53"/>
      <c r="B28" s="280">
        <f>IFERROR(VLOOKUP(A28:A593,'[1]1976'!$A$17:$B$41,2,FALSE),0)</f>
        <v>0</v>
      </c>
      <c r="C28" s="280">
        <f>IFERROR(VLOOKUP(B28:B593,'[1]1976'!$A$17:$B$41,2,FALSE),0)</f>
        <v>0</v>
      </c>
      <c r="D28" s="280">
        <f>IFERROR(VLOOKUP(C28:C593,'[1]1976'!$A$17:$B$41,2,FALSE),0)</f>
        <v>0</v>
      </c>
      <c r="E28" s="280">
        <f>IFERROR(VLOOKUP(D28:D593,'[1]1976'!$A$17:$B$41,2,FALSE),0)</f>
        <v>0</v>
      </c>
    </row>
    <row r="29" spans="1:5" s="94" customFormat="1" x14ac:dyDescent="0.25">
      <c r="A29" s="26" t="s">
        <v>1517</v>
      </c>
      <c r="B29" s="261">
        <f>SUM(B30:B36)</f>
        <v>10508200</v>
      </c>
      <c r="C29" s="261">
        <f t="shared" ref="C29:E29" si="2">SUM(C30:C36)</f>
        <v>10692900</v>
      </c>
      <c r="D29" s="261">
        <f t="shared" si="2"/>
        <v>11571600</v>
      </c>
      <c r="E29" s="261">
        <f t="shared" si="2"/>
        <v>13295000</v>
      </c>
    </row>
    <row r="30" spans="1:5" s="95" customFormat="1" x14ac:dyDescent="0.25">
      <c r="A30" s="53" t="s">
        <v>607</v>
      </c>
      <c r="B30" s="280">
        <v>10900</v>
      </c>
      <c r="C30" s="280">
        <v>10000</v>
      </c>
      <c r="D30" s="280">
        <v>13000</v>
      </c>
      <c r="E30" s="280">
        <f>IFERROR(VLOOKUP(A30:A594,'[1]1979'!$A$11:$B$125,2,FALSE),0)</f>
        <v>10000</v>
      </c>
    </row>
    <row r="31" spans="1:5" s="95" customFormat="1" x14ac:dyDescent="0.25">
      <c r="A31" s="53" t="s">
        <v>880</v>
      </c>
      <c r="B31" s="280">
        <v>85600</v>
      </c>
      <c r="C31" s="280">
        <v>85400</v>
      </c>
      <c r="D31" s="280">
        <v>105000</v>
      </c>
      <c r="E31" s="280">
        <f>IFERROR(VLOOKUP(A31:A595,'[1]1979'!$A$11:$B$125,2,FALSE),0)</f>
        <v>140000</v>
      </c>
    </row>
    <row r="32" spans="1:5" s="95" customFormat="1" x14ac:dyDescent="0.25">
      <c r="A32" s="53" t="s">
        <v>443</v>
      </c>
      <c r="B32" s="280">
        <v>10350000</v>
      </c>
      <c r="C32" s="280">
        <v>10400000</v>
      </c>
      <c r="D32" s="280">
        <v>11000000</v>
      </c>
      <c r="E32" s="280">
        <f>IFERROR(VLOOKUP(A32:A596,'[1]1979'!$A$11:$B$125,2,FALSE),0)</f>
        <v>12550000</v>
      </c>
    </row>
    <row r="33" spans="1:5" s="95" customFormat="1" x14ac:dyDescent="0.25">
      <c r="A33" s="53" t="s">
        <v>881</v>
      </c>
      <c r="B33" s="280">
        <v>61700</v>
      </c>
      <c r="C33" s="280">
        <v>47500</v>
      </c>
      <c r="D33" s="280">
        <v>53600</v>
      </c>
      <c r="E33" s="280">
        <f>IFERROR(VLOOKUP(A33:A597,'[1]1979'!$A$11:$B$125,2,FALSE),0)</f>
        <v>70000</v>
      </c>
    </row>
    <row r="34" spans="1:5" s="95" customFormat="1" x14ac:dyDescent="0.25">
      <c r="A34" s="53" t="s">
        <v>493</v>
      </c>
      <c r="B34" s="280">
        <v>0</v>
      </c>
      <c r="C34" s="280">
        <v>150000</v>
      </c>
      <c r="D34" s="280">
        <v>400000</v>
      </c>
      <c r="E34" s="280">
        <f>IFERROR(VLOOKUP(A34:A598,'[1]1979'!$A$11:$B$125,2,FALSE),0)</f>
        <v>525000</v>
      </c>
    </row>
    <row r="35" spans="1:5" s="95" customFormat="1" x14ac:dyDescent="0.25">
      <c r="A35" s="53" t="s">
        <v>903</v>
      </c>
      <c r="B35" s="280">
        <v>0</v>
      </c>
      <c r="C35" s="280">
        <v>0</v>
      </c>
      <c r="D35" s="280">
        <v>0</v>
      </c>
      <c r="E35" s="280">
        <f>IFERROR(VLOOKUP(A35:A599,'[1]1979'!$A$11:$B$125,2,FALSE),0)</f>
        <v>0</v>
      </c>
    </row>
    <row r="36" spans="1:5" s="95" customFormat="1" x14ac:dyDescent="0.25">
      <c r="A36" s="53" t="s">
        <v>172</v>
      </c>
      <c r="B36" s="280">
        <v>0</v>
      </c>
      <c r="C36" s="280">
        <v>0</v>
      </c>
      <c r="D36" s="280">
        <v>0</v>
      </c>
      <c r="E36" s="280">
        <f>IFERROR(VLOOKUP(A36:A600,'[1]1979'!$A$11:$B$125,2,FALSE),0)</f>
        <v>0</v>
      </c>
    </row>
    <row r="37" spans="1:5" s="4" customFormat="1" x14ac:dyDescent="0.25">
      <c r="A37" s="53"/>
      <c r="B37" s="280"/>
      <c r="C37" s="261"/>
      <c r="D37" s="261"/>
      <c r="E37" s="261"/>
    </row>
    <row r="38" spans="1:5" s="94" customFormat="1" x14ac:dyDescent="0.25">
      <c r="A38" s="26" t="s">
        <v>1516</v>
      </c>
      <c r="B38" s="261">
        <f>SUM(B39:B45)</f>
        <v>5181200</v>
      </c>
      <c r="C38" s="261">
        <f t="shared" ref="C38:E38" si="3">SUM(C39:C45)</f>
        <v>4835000</v>
      </c>
      <c r="D38" s="261">
        <f t="shared" si="3"/>
        <v>5980000</v>
      </c>
      <c r="E38" s="261">
        <f t="shared" si="3"/>
        <v>7050000</v>
      </c>
    </row>
    <row r="39" spans="1:5" s="95" customFormat="1" x14ac:dyDescent="0.25">
      <c r="A39" s="53" t="s">
        <v>1515</v>
      </c>
      <c r="B39" s="280">
        <v>420700</v>
      </c>
      <c r="C39" s="280">
        <v>410000</v>
      </c>
      <c r="D39" s="280">
        <v>400000</v>
      </c>
      <c r="E39" s="280">
        <v>500000</v>
      </c>
    </row>
    <row r="40" spans="1:5" s="95" customFormat="1" x14ac:dyDescent="0.25">
      <c r="A40" s="53" t="s">
        <v>1514</v>
      </c>
      <c r="B40" s="280">
        <v>1360000</v>
      </c>
      <c r="C40" s="280">
        <v>1065000</v>
      </c>
      <c r="D40" s="280">
        <v>1100000</v>
      </c>
      <c r="E40" s="280">
        <v>1300000</v>
      </c>
    </row>
    <row r="41" spans="1:5" s="95" customFormat="1" x14ac:dyDescent="0.25">
      <c r="A41" s="53" t="s">
        <v>1513</v>
      </c>
      <c r="B41" s="280">
        <v>800000</v>
      </c>
      <c r="C41" s="280">
        <v>780000</v>
      </c>
      <c r="D41" s="280">
        <v>780000</v>
      </c>
      <c r="E41" s="280">
        <v>900000</v>
      </c>
    </row>
    <row r="42" spans="1:5" s="95" customFormat="1" x14ac:dyDescent="0.25">
      <c r="A42" s="53" t="s">
        <v>1512</v>
      </c>
      <c r="B42" s="280">
        <v>1200500</v>
      </c>
      <c r="C42" s="280">
        <v>1000000</v>
      </c>
      <c r="D42" s="280">
        <v>1600000</v>
      </c>
      <c r="E42" s="280">
        <v>1800000</v>
      </c>
    </row>
    <row r="43" spans="1:5" s="95" customFormat="1" x14ac:dyDescent="0.25">
      <c r="A43" s="53" t="s">
        <v>1511</v>
      </c>
      <c r="B43" s="280">
        <v>1400000</v>
      </c>
      <c r="C43" s="280">
        <v>1400000</v>
      </c>
      <c r="D43" s="280">
        <v>1800000</v>
      </c>
      <c r="E43" s="280">
        <v>1900000</v>
      </c>
    </row>
    <row r="44" spans="1:5" s="91" customFormat="1" x14ac:dyDescent="0.25">
      <c r="A44" s="71" t="s">
        <v>444</v>
      </c>
      <c r="B44" s="280">
        <v>0</v>
      </c>
      <c r="C44" s="280">
        <v>180000</v>
      </c>
      <c r="D44" s="280">
        <v>300000</v>
      </c>
      <c r="E44" s="280">
        <v>650000</v>
      </c>
    </row>
    <row r="45" spans="1:5" s="91" customFormat="1" x14ac:dyDescent="0.25">
      <c r="A45" s="71" t="s">
        <v>1510</v>
      </c>
      <c r="B45" s="280">
        <v>0</v>
      </c>
      <c r="C45" s="280">
        <v>0</v>
      </c>
      <c r="D45" s="280">
        <v>0</v>
      </c>
      <c r="E45" s="280">
        <f>IFERROR(VLOOKUP(A45:A609,'[1]1979'!$A$11:$B$125,2,FALSE),0)</f>
        <v>0</v>
      </c>
    </row>
    <row r="46" spans="1:5" s="87" customFormat="1" x14ac:dyDescent="0.25">
      <c r="A46" s="28"/>
      <c r="B46" s="261"/>
      <c r="C46" s="261"/>
      <c r="D46" s="261"/>
      <c r="E46" s="261"/>
    </row>
    <row r="47" spans="1:5" s="94" customFormat="1" x14ac:dyDescent="0.25">
      <c r="A47" s="26" t="s">
        <v>494</v>
      </c>
      <c r="B47" s="261">
        <f>B49+B107</f>
        <v>75483600</v>
      </c>
      <c r="C47" s="261">
        <f t="shared" ref="C47:D47" si="4">C49+C107</f>
        <v>92802300</v>
      </c>
      <c r="D47" s="261">
        <f t="shared" si="4"/>
        <v>117679500</v>
      </c>
      <c r="E47" s="261">
        <f>E49+E107</f>
        <v>159865500</v>
      </c>
    </row>
    <row r="48" spans="1:5" s="4" customFormat="1" x14ac:dyDescent="0.25">
      <c r="A48" s="53"/>
      <c r="B48" s="261"/>
      <c r="C48" s="261"/>
      <c r="D48" s="261"/>
      <c r="E48" s="261"/>
    </row>
    <row r="49" spans="1:5" s="94" customFormat="1" x14ac:dyDescent="0.25">
      <c r="A49" s="28" t="s">
        <v>765</v>
      </c>
      <c r="B49" s="261">
        <f>B51+B56+B61+B78+B81+B100+B97</f>
        <v>64447500</v>
      </c>
      <c r="C49" s="261">
        <f t="shared" ref="C49:E49" si="5">C51+C56+C61+C78+C81+C100+C97</f>
        <v>81926000</v>
      </c>
      <c r="D49" s="261">
        <f t="shared" si="5"/>
        <v>104939500</v>
      </c>
      <c r="E49" s="261">
        <f t="shared" si="5"/>
        <v>141814500</v>
      </c>
    </row>
    <row r="50" spans="1:5" s="4" customFormat="1" x14ac:dyDescent="0.25">
      <c r="A50" s="28"/>
      <c r="B50" s="261"/>
      <c r="C50" s="261"/>
      <c r="D50" s="261"/>
      <c r="E50" s="261"/>
    </row>
    <row r="51" spans="1:5" s="94" customFormat="1" x14ac:dyDescent="0.25">
      <c r="A51" s="28" t="s">
        <v>445</v>
      </c>
      <c r="B51" s="261">
        <f>SUM(B52:B54)</f>
        <v>20736300</v>
      </c>
      <c r="C51" s="261">
        <f t="shared" ref="C51:E51" si="6">SUM(C52:C54)</f>
        <v>106000</v>
      </c>
      <c r="D51" s="261">
        <f t="shared" si="6"/>
        <v>114500</v>
      </c>
      <c r="E51" s="261">
        <f t="shared" si="6"/>
        <v>99500</v>
      </c>
    </row>
    <row r="52" spans="1:5" s="95" customFormat="1" x14ac:dyDescent="0.25">
      <c r="A52" s="53" t="s">
        <v>766</v>
      </c>
      <c r="B52" s="280">
        <v>10700</v>
      </c>
      <c r="C52" s="280">
        <v>6000</v>
      </c>
      <c r="D52" s="280">
        <v>4500</v>
      </c>
      <c r="E52" s="280">
        <f>IFERROR(VLOOKUP(A52:A616,'[1]1979'!$A$11:$B$125,2,FALSE),0)</f>
        <v>4500</v>
      </c>
    </row>
    <row r="53" spans="1:5" s="95" customFormat="1" x14ac:dyDescent="0.25">
      <c r="A53" s="53" t="s">
        <v>1509</v>
      </c>
      <c r="B53" s="280">
        <v>85600</v>
      </c>
      <c r="C53" s="280">
        <v>100000</v>
      </c>
      <c r="D53" s="280">
        <v>110000</v>
      </c>
      <c r="E53" s="280">
        <v>95000</v>
      </c>
    </row>
    <row r="54" spans="1:5" s="95" customFormat="1" x14ac:dyDescent="0.25">
      <c r="A54" s="53" t="s">
        <v>446</v>
      </c>
      <c r="B54" s="280">
        <v>20640000</v>
      </c>
      <c r="C54" s="280"/>
      <c r="D54" s="280">
        <v>0</v>
      </c>
      <c r="E54" s="280"/>
    </row>
    <row r="55" spans="1:5" s="95" customFormat="1" x14ac:dyDescent="0.25">
      <c r="A55" s="68"/>
      <c r="B55" s="261"/>
      <c r="C55" s="261"/>
      <c r="D55" s="261"/>
      <c r="E55" s="261"/>
    </row>
    <row r="56" spans="1:5" x14ac:dyDescent="0.25">
      <c r="A56" s="28" t="s">
        <v>446</v>
      </c>
      <c r="B56" s="261">
        <f>SUM(B57:B59)</f>
        <v>0</v>
      </c>
      <c r="C56" s="261">
        <f t="shared" ref="C56" si="7">SUM(C57:C59)</f>
        <v>20700000</v>
      </c>
      <c r="D56" s="261">
        <v>20500000</v>
      </c>
      <c r="E56" s="261">
        <f>SUM(E57:E58)</f>
        <v>23500000</v>
      </c>
    </row>
    <row r="57" spans="1:5" s="95" customFormat="1" x14ac:dyDescent="0.25">
      <c r="A57" s="53" t="s">
        <v>882</v>
      </c>
      <c r="B57" s="280">
        <v>0</v>
      </c>
      <c r="C57" s="280">
        <v>20700000</v>
      </c>
      <c r="D57" s="280">
        <v>20500000</v>
      </c>
      <c r="E57" s="280">
        <v>23500000</v>
      </c>
    </row>
    <row r="58" spans="1:5" s="95" customFormat="1" x14ac:dyDescent="0.25">
      <c r="A58" s="53" t="s">
        <v>1508</v>
      </c>
      <c r="B58" s="280">
        <v>0</v>
      </c>
      <c r="C58" s="280">
        <v>0</v>
      </c>
      <c r="D58" s="280">
        <v>0</v>
      </c>
      <c r="E58" s="280">
        <f>IFERROR(VLOOKUP(A58:A622,'[1]1979'!$A$11:$B$125,2,FALSE),0)</f>
        <v>0</v>
      </c>
    </row>
    <row r="59" spans="1:5" s="95" customFormat="1" x14ac:dyDescent="0.25">
      <c r="A59" s="53" t="s">
        <v>1507</v>
      </c>
      <c r="B59" s="280">
        <v>0</v>
      </c>
      <c r="C59" s="280">
        <v>0</v>
      </c>
      <c r="D59" s="280">
        <v>0</v>
      </c>
      <c r="E59" s="280">
        <f>IFERROR(VLOOKUP(A59:A623,'[1]1979'!$A$11:$B$125,2,FALSE),0)</f>
        <v>0</v>
      </c>
    </row>
    <row r="60" spans="1:5" s="4" customFormat="1" x14ac:dyDescent="0.25">
      <c r="A60" s="53"/>
      <c r="B60" s="261"/>
      <c r="C60" s="261"/>
      <c r="D60" s="261"/>
      <c r="E60" s="261"/>
    </row>
    <row r="61" spans="1:5" s="94" customFormat="1" x14ac:dyDescent="0.25">
      <c r="A61" s="28" t="s">
        <v>1598</v>
      </c>
      <c r="B61" s="261">
        <f>SUM(B62:B76)</f>
        <v>39207700</v>
      </c>
      <c r="C61" s="261">
        <f t="shared" ref="C61:E61" si="8">SUM(C62:C76)</f>
        <v>41670000</v>
      </c>
      <c r="D61" s="261">
        <f t="shared" si="8"/>
        <v>48995000</v>
      </c>
      <c r="E61" s="261">
        <f t="shared" si="8"/>
        <v>59900000</v>
      </c>
    </row>
    <row r="62" spans="1:5" s="95" customFormat="1" x14ac:dyDescent="0.25">
      <c r="A62" s="53" t="s">
        <v>1506</v>
      </c>
      <c r="B62" s="280">
        <v>14740000</v>
      </c>
      <c r="C62" s="280">
        <v>15800000</v>
      </c>
      <c r="D62" s="280">
        <v>17500000</v>
      </c>
      <c r="E62" s="280">
        <v>19000000</v>
      </c>
    </row>
    <row r="63" spans="1:5" s="95" customFormat="1" x14ac:dyDescent="0.25">
      <c r="A63" s="53" t="s">
        <v>883</v>
      </c>
      <c r="B63" s="280">
        <v>2000000</v>
      </c>
      <c r="C63" s="280">
        <v>2350000</v>
      </c>
      <c r="D63" s="280">
        <v>3000000</v>
      </c>
      <c r="E63" s="280">
        <v>3000000</v>
      </c>
    </row>
    <row r="64" spans="1:5" s="95" customFormat="1" x14ac:dyDescent="0.25">
      <c r="A64" s="53" t="s">
        <v>1505</v>
      </c>
      <c r="B64" s="280">
        <v>1985000</v>
      </c>
      <c r="C64" s="280">
        <v>2000000</v>
      </c>
      <c r="D64" s="280">
        <v>2600000</v>
      </c>
      <c r="E64" s="280">
        <v>2900000</v>
      </c>
    </row>
    <row r="65" spans="1:5" s="95" customFormat="1" x14ac:dyDescent="0.25">
      <c r="A65" s="53" t="s">
        <v>767</v>
      </c>
      <c r="B65" s="280">
        <v>7000000</v>
      </c>
      <c r="C65" s="280">
        <v>7000000</v>
      </c>
      <c r="D65" s="280">
        <v>8000000</v>
      </c>
      <c r="E65" s="280">
        <v>15000000</v>
      </c>
    </row>
    <row r="66" spans="1:5" s="95" customFormat="1" x14ac:dyDescent="0.25">
      <c r="A66" s="53" t="s">
        <v>884</v>
      </c>
      <c r="B66" s="280">
        <v>2290000</v>
      </c>
      <c r="C66" s="280">
        <v>2400000</v>
      </c>
      <c r="D66" s="280">
        <v>3000000</v>
      </c>
      <c r="E66" s="280">
        <v>5000000</v>
      </c>
    </row>
    <row r="67" spans="1:5" s="95" customFormat="1" x14ac:dyDescent="0.25">
      <c r="A67" s="53" t="s">
        <v>582</v>
      </c>
      <c r="B67" s="280">
        <v>9778000</v>
      </c>
      <c r="C67" s="280">
        <v>10500000</v>
      </c>
      <c r="D67" s="280">
        <v>12900000</v>
      </c>
      <c r="E67" s="280">
        <v>12889000</v>
      </c>
    </row>
    <row r="68" spans="1:5" s="95" customFormat="1" x14ac:dyDescent="0.25">
      <c r="A68" s="53" t="s">
        <v>495</v>
      </c>
      <c r="B68" s="280">
        <v>1091200</v>
      </c>
      <c r="C68" s="280">
        <v>1300000</v>
      </c>
      <c r="D68" s="280">
        <v>1500000</v>
      </c>
      <c r="E68" s="280">
        <v>1500000</v>
      </c>
    </row>
    <row r="69" spans="1:5" s="95" customFormat="1" x14ac:dyDescent="0.25">
      <c r="A69" s="53" t="s">
        <v>447</v>
      </c>
      <c r="B69" s="280">
        <v>58500</v>
      </c>
      <c r="C69" s="280">
        <v>65000</v>
      </c>
      <c r="D69" s="280">
        <v>70000</v>
      </c>
      <c r="E69" s="280">
        <v>86000</v>
      </c>
    </row>
    <row r="70" spans="1:5" s="95" customFormat="1" x14ac:dyDescent="0.25">
      <c r="A70" s="53" t="s">
        <v>885</v>
      </c>
      <c r="B70" s="280">
        <v>15000</v>
      </c>
      <c r="C70" s="280">
        <v>20000</v>
      </c>
      <c r="D70" s="280">
        <v>25000</v>
      </c>
      <c r="E70" s="280">
        <v>25000</v>
      </c>
    </row>
    <row r="71" spans="1:5" s="95" customFormat="1" x14ac:dyDescent="0.25">
      <c r="A71" s="53" t="s">
        <v>1504</v>
      </c>
      <c r="B71" s="280">
        <v>0</v>
      </c>
      <c r="C71" s="280">
        <v>0</v>
      </c>
      <c r="D71" s="280">
        <v>0</v>
      </c>
      <c r="E71" s="280"/>
    </row>
    <row r="72" spans="1:5" s="77" customFormat="1" x14ac:dyDescent="0.25">
      <c r="A72" s="53" t="s">
        <v>320</v>
      </c>
      <c r="B72" s="280">
        <v>250000</v>
      </c>
      <c r="C72" s="280">
        <v>235000</v>
      </c>
      <c r="D72" s="280">
        <v>400000</v>
      </c>
      <c r="E72" s="280">
        <f>IFERROR(VLOOKUP(A72:A636,'[1]1979'!$A$11:$B$125,2,FALSE),0)</f>
        <v>500000</v>
      </c>
    </row>
    <row r="73" spans="1:5" s="95" customFormat="1" x14ac:dyDescent="0.25">
      <c r="A73" s="53" t="s">
        <v>1503</v>
      </c>
      <c r="B73" s="280">
        <v>0</v>
      </c>
      <c r="C73" s="280">
        <v>0</v>
      </c>
      <c r="D73" s="280">
        <v>0</v>
      </c>
      <c r="E73" s="280">
        <f>IFERROR(VLOOKUP(A73:A637,'[1]1979'!$A$11:$B$125,2,FALSE),0)</f>
        <v>0</v>
      </c>
    </row>
    <row r="74" spans="1:5" s="95" customFormat="1" x14ac:dyDescent="0.25">
      <c r="A74" s="53" t="s">
        <v>1502</v>
      </c>
      <c r="B74" s="280">
        <v>0</v>
      </c>
      <c r="C74" s="280">
        <v>0</v>
      </c>
      <c r="D74" s="280">
        <v>0</v>
      </c>
      <c r="E74" s="280">
        <f>IFERROR(VLOOKUP(A74:A638,'[1]1979'!$A$11:$B$125,2,FALSE),0)</f>
        <v>0</v>
      </c>
    </row>
    <row r="75" spans="1:5" s="95" customFormat="1" x14ac:dyDescent="0.25">
      <c r="A75" s="53" t="s">
        <v>1501</v>
      </c>
      <c r="B75" s="280">
        <v>0</v>
      </c>
      <c r="C75" s="280">
        <v>0</v>
      </c>
      <c r="D75" s="280">
        <v>0</v>
      </c>
      <c r="E75" s="280">
        <f>IFERROR(VLOOKUP(A75:A639,'[1]1979'!$A$11:$B$125,2,FALSE),0)</f>
        <v>0</v>
      </c>
    </row>
    <row r="76" spans="1:5" s="95" customFormat="1" x14ac:dyDescent="0.25">
      <c r="A76" s="53" t="s">
        <v>1500</v>
      </c>
      <c r="B76" s="280">
        <v>0</v>
      </c>
      <c r="C76" s="280">
        <v>0</v>
      </c>
      <c r="D76" s="280">
        <v>0</v>
      </c>
      <c r="E76" s="280">
        <f>IFERROR(VLOOKUP(A76:A640,'[1]1979'!$A$11:$B$125,2,FALSE),0)</f>
        <v>0</v>
      </c>
    </row>
    <row r="77" spans="1:5" s="4" customFormat="1" x14ac:dyDescent="0.25">
      <c r="A77" s="53"/>
      <c r="B77" s="261"/>
      <c r="C77" s="261"/>
      <c r="D77" s="261"/>
      <c r="E77" s="261"/>
    </row>
    <row r="78" spans="1:5" s="4" customFormat="1" x14ac:dyDescent="0.25">
      <c r="A78" s="28" t="s">
        <v>1185</v>
      </c>
      <c r="B78" s="261">
        <f>B79</f>
        <v>700000</v>
      </c>
      <c r="C78" s="261">
        <f t="shared" ref="C78:E78" si="9">C79</f>
        <v>900000</v>
      </c>
      <c r="D78" s="261">
        <f t="shared" si="9"/>
        <v>1200000</v>
      </c>
      <c r="E78" s="261">
        <f t="shared" si="9"/>
        <v>1300000</v>
      </c>
    </row>
    <row r="79" spans="1:5" s="95" customFormat="1" x14ac:dyDescent="0.25">
      <c r="A79" s="53" t="s">
        <v>430</v>
      </c>
      <c r="B79" s="280">
        <v>700000</v>
      </c>
      <c r="C79" s="280">
        <v>900000</v>
      </c>
      <c r="D79" s="280">
        <v>1200000</v>
      </c>
      <c r="E79" s="280">
        <f>IFERROR(VLOOKUP(A79:A643,'[1]1979'!$A$11:$B$125,2,FALSE),0)</f>
        <v>1300000</v>
      </c>
    </row>
    <row r="80" spans="1:5" s="4" customFormat="1" x14ac:dyDescent="0.25">
      <c r="A80" s="53"/>
      <c r="B80" s="261"/>
      <c r="C80" s="261"/>
      <c r="D80" s="261"/>
      <c r="E80" s="261"/>
    </row>
    <row r="81" spans="1:5" s="94" customFormat="1" x14ac:dyDescent="0.25">
      <c r="A81" s="28" t="s">
        <v>448</v>
      </c>
      <c r="B81" s="261">
        <f>SUM(B82:B95)</f>
        <v>1032500</v>
      </c>
      <c r="C81" s="261">
        <f t="shared" ref="C81:E81" si="10">SUM(C82:C95)</f>
        <v>15895000</v>
      </c>
      <c r="D81" s="261">
        <f t="shared" si="10"/>
        <v>30880000</v>
      </c>
      <c r="E81" s="261">
        <f t="shared" si="10"/>
        <v>53215000</v>
      </c>
    </row>
    <row r="82" spans="1:5" s="95" customFormat="1" x14ac:dyDescent="0.25">
      <c r="A82" s="53" t="s">
        <v>752</v>
      </c>
      <c r="B82" s="280">
        <v>992500</v>
      </c>
      <c r="C82" s="280">
        <v>950000</v>
      </c>
      <c r="D82" s="280">
        <v>1000000</v>
      </c>
      <c r="E82" s="280">
        <v>990000</v>
      </c>
    </row>
    <row r="83" spans="1:5" s="95" customFormat="1" x14ac:dyDescent="0.25">
      <c r="A83" s="53" t="s">
        <v>215</v>
      </c>
      <c r="B83" s="280">
        <v>40000</v>
      </c>
      <c r="C83" s="280">
        <v>45000</v>
      </c>
      <c r="D83" s="280">
        <v>80000</v>
      </c>
      <c r="E83" s="280">
        <v>50000</v>
      </c>
    </row>
    <row r="84" spans="1:5" s="95" customFormat="1" x14ac:dyDescent="0.25">
      <c r="A84" s="53" t="s">
        <v>1499</v>
      </c>
      <c r="B84" s="280">
        <v>0</v>
      </c>
      <c r="C84" s="280">
        <v>8000000</v>
      </c>
      <c r="D84" s="280">
        <v>15000000</v>
      </c>
      <c r="E84" s="280">
        <v>20000000</v>
      </c>
    </row>
    <row r="85" spans="1:5" s="95" customFormat="1" x14ac:dyDescent="0.25">
      <c r="A85" s="53" t="s">
        <v>170</v>
      </c>
      <c r="B85" s="280">
        <v>0</v>
      </c>
      <c r="C85" s="280">
        <v>6000000</v>
      </c>
      <c r="D85" s="280">
        <v>13000000</v>
      </c>
      <c r="E85" s="280">
        <v>28000000</v>
      </c>
    </row>
    <row r="86" spans="1:5" s="95" customFormat="1" x14ac:dyDescent="0.25">
      <c r="A86" s="53" t="s">
        <v>1498</v>
      </c>
      <c r="B86" s="280">
        <v>0</v>
      </c>
      <c r="C86" s="280">
        <v>900000</v>
      </c>
      <c r="D86" s="280">
        <v>1800000</v>
      </c>
      <c r="E86" s="280">
        <v>2650000</v>
      </c>
    </row>
    <row r="87" spans="1:5" s="95" customFormat="1" x14ac:dyDescent="0.25">
      <c r="A87" s="53" t="s">
        <v>1497</v>
      </c>
      <c r="B87" s="280">
        <v>0</v>
      </c>
      <c r="C87" s="280">
        <v>0</v>
      </c>
      <c r="D87" s="280">
        <v>0</v>
      </c>
      <c r="E87" s="280">
        <v>1525000</v>
      </c>
    </row>
    <row r="88" spans="1:5" s="95" customFormat="1" x14ac:dyDescent="0.25">
      <c r="A88" s="53" t="s">
        <v>1496</v>
      </c>
      <c r="B88" s="280">
        <v>0</v>
      </c>
      <c r="C88" s="280">
        <v>0</v>
      </c>
      <c r="D88" s="280">
        <v>0</v>
      </c>
      <c r="E88" s="280">
        <v>0</v>
      </c>
    </row>
    <row r="89" spans="1:5" s="95" customFormat="1" x14ac:dyDescent="0.25">
      <c r="A89" s="53" t="s">
        <v>1495</v>
      </c>
      <c r="B89" s="280">
        <v>0</v>
      </c>
      <c r="C89" s="280">
        <v>0</v>
      </c>
      <c r="D89" s="280">
        <v>0</v>
      </c>
      <c r="E89" s="280">
        <f>IFERROR(VLOOKUP(A89:A653,'[1]1979'!$A$11:$B$125,2,FALSE),0)</f>
        <v>0</v>
      </c>
    </row>
    <row r="90" spans="1:5" s="95" customFormat="1" x14ac:dyDescent="0.25">
      <c r="A90" s="53" t="s">
        <v>1494</v>
      </c>
      <c r="B90" s="280">
        <v>0</v>
      </c>
      <c r="C90" s="280">
        <v>0</v>
      </c>
      <c r="D90" s="280">
        <v>0</v>
      </c>
      <c r="E90" s="280">
        <f>IFERROR(VLOOKUP(A90:A654,'[1]1979'!$A$11:$B$125,2,FALSE),0)</f>
        <v>0</v>
      </c>
    </row>
    <row r="91" spans="1:5" s="95" customFormat="1" x14ac:dyDescent="0.25">
      <c r="A91" s="53" t="s">
        <v>1493</v>
      </c>
      <c r="B91" s="280">
        <v>0</v>
      </c>
      <c r="C91" s="280">
        <v>0</v>
      </c>
      <c r="D91" s="280">
        <v>0</v>
      </c>
      <c r="E91" s="280">
        <f>IFERROR(VLOOKUP(A91:A655,'[1]1979'!$A$11:$B$125,2,FALSE),0)</f>
        <v>0</v>
      </c>
    </row>
    <row r="92" spans="1:5" s="95" customFormat="1" x14ac:dyDescent="0.25">
      <c r="A92" s="53" t="s">
        <v>1492</v>
      </c>
      <c r="B92" s="280">
        <v>0</v>
      </c>
      <c r="C92" s="280">
        <v>0</v>
      </c>
      <c r="D92" s="280">
        <v>0</v>
      </c>
      <c r="E92" s="280">
        <f>IFERROR(VLOOKUP(A92:A656,'[1]1979'!$A$11:$B$125,2,FALSE),0)</f>
        <v>0</v>
      </c>
    </row>
    <row r="93" spans="1:5" s="95" customFormat="1" x14ac:dyDescent="0.25">
      <c r="A93" s="53" t="s">
        <v>1491</v>
      </c>
      <c r="B93" s="280"/>
      <c r="C93" s="280">
        <v>0</v>
      </c>
      <c r="D93" s="280">
        <v>0</v>
      </c>
      <c r="E93" s="280">
        <f>IFERROR(VLOOKUP(A93:A657,'[1]1979'!$A$11:$B$125,2,FALSE),0)</f>
        <v>0</v>
      </c>
    </row>
    <row r="94" spans="1:5" s="95" customFormat="1" x14ac:dyDescent="0.25">
      <c r="A94" s="53" t="s">
        <v>1490</v>
      </c>
      <c r="B94" s="280">
        <v>0</v>
      </c>
      <c r="C94" s="280">
        <v>0</v>
      </c>
      <c r="D94" s="280">
        <v>0</v>
      </c>
      <c r="E94" s="280">
        <f>IFERROR(VLOOKUP(A94:A658,'[1]1979'!$A$11:$B$125,2,FALSE),0)</f>
        <v>0</v>
      </c>
    </row>
    <row r="95" spans="1:5" s="95" customFormat="1" x14ac:dyDescent="0.25">
      <c r="A95" s="53" t="s">
        <v>1489</v>
      </c>
      <c r="B95" s="280">
        <v>0</v>
      </c>
      <c r="C95" s="280">
        <v>0</v>
      </c>
      <c r="D95" s="280">
        <v>0</v>
      </c>
      <c r="E95" s="280">
        <f>IFERROR(VLOOKUP(A95:A659,'[1]1979'!$A$11:$B$125,2,FALSE),0)</f>
        <v>0</v>
      </c>
    </row>
    <row r="96" spans="1:5" s="4" customFormat="1" x14ac:dyDescent="0.25">
      <c r="A96" s="53"/>
      <c r="B96" s="261"/>
      <c r="C96" s="261"/>
      <c r="D96" s="261"/>
      <c r="E96" s="261"/>
    </row>
    <row r="97" spans="1:5" s="94" customFormat="1" x14ac:dyDescent="0.25">
      <c r="A97" s="28" t="s">
        <v>496</v>
      </c>
      <c r="B97" s="261">
        <f>B98</f>
        <v>2050000</v>
      </c>
      <c r="C97" s="261">
        <f t="shared" ref="C97:E97" si="11">C98</f>
        <v>2075000</v>
      </c>
      <c r="D97" s="261">
        <f t="shared" si="11"/>
        <v>2400000</v>
      </c>
      <c r="E97" s="261">
        <f t="shared" si="11"/>
        <v>2800000</v>
      </c>
    </row>
    <row r="98" spans="1:5" s="95" customFormat="1" x14ac:dyDescent="0.25">
      <c r="A98" s="71" t="s">
        <v>1488</v>
      </c>
      <c r="B98" s="280">
        <v>2050000</v>
      </c>
      <c r="C98" s="280">
        <v>2075000</v>
      </c>
      <c r="D98" s="280">
        <v>2400000</v>
      </c>
      <c r="E98" s="280">
        <f>IFERROR(VLOOKUP(A98:A662,'[1]1979'!$A$11:$B$125,2,FALSE),0)</f>
        <v>2800000</v>
      </c>
    </row>
    <row r="99" spans="1:5" s="4" customFormat="1" x14ac:dyDescent="0.25">
      <c r="A99" s="53"/>
      <c r="B99" s="261"/>
      <c r="C99" s="261"/>
      <c r="D99" s="261"/>
      <c r="E99" s="261"/>
    </row>
    <row r="100" spans="1:5" s="94" customFormat="1" x14ac:dyDescent="0.25">
      <c r="A100" s="28" t="s">
        <v>1599</v>
      </c>
      <c r="B100" s="261">
        <f>SUM(B101:B102)</f>
        <v>721000</v>
      </c>
      <c r="C100" s="261">
        <f t="shared" ref="C100:E100" si="12">SUM(C101:C102)</f>
        <v>580000</v>
      </c>
      <c r="D100" s="261">
        <f t="shared" si="12"/>
        <v>850000</v>
      </c>
      <c r="E100" s="261">
        <f t="shared" si="12"/>
        <v>1000000</v>
      </c>
    </row>
    <row r="101" spans="1:5" s="95" customFormat="1" x14ac:dyDescent="0.25">
      <c r="A101" s="53" t="s">
        <v>735</v>
      </c>
      <c r="B101" s="280">
        <v>595000</v>
      </c>
      <c r="C101" s="280">
        <v>450000</v>
      </c>
      <c r="D101" s="280">
        <v>700000</v>
      </c>
      <c r="E101" s="280">
        <v>850000</v>
      </c>
    </row>
    <row r="102" spans="1:5" s="95" customFormat="1" x14ac:dyDescent="0.25">
      <c r="A102" s="53" t="s">
        <v>794</v>
      </c>
      <c r="B102" s="280">
        <v>126000</v>
      </c>
      <c r="C102" s="280">
        <v>130000</v>
      </c>
      <c r="D102" s="280">
        <v>150000</v>
      </c>
      <c r="E102" s="280">
        <v>150000</v>
      </c>
    </row>
    <row r="103" spans="1:5" x14ac:dyDescent="0.25">
      <c r="A103" s="28"/>
      <c r="B103" s="261"/>
      <c r="C103" s="261"/>
      <c r="D103" s="261"/>
      <c r="E103" s="261"/>
    </row>
    <row r="104" spans="1:5" s="94" customFormat="1" x14ac:dyDescent="0.25">
      <c r="A104" s="28" t="s">
        <v>1487</v>
      </c>
      <c r="B104" s="261">
        <f>B105</f>
        <v>148756528</v>
      </c>
      <c r="C104" s="261">
        <f t="shared" ref="C104:E104" si="13">C105</f>
        <v>0</v>
      </c>
      <c r="D104" s="261">
        <f t="shared" si="13"/>
        <v>0</v>
      </c>
      <c r="E104" s="261">
        <f t="shared" si="13"/>
        <v>0</v>
      </c>
    </row>
    <row r="105" spans="1:5" s="95" customFormat="1" x14ac:dyDescent="0.25">
      <c r="A105" s="53" t="s">
        <v>1486</v>
      </c>
      <c r="B105" s="280">
        <v>148756528</v>
      </c>
      <c r="C105" s="280">
        <v>0</v>
      </c>
      <c r="D105" s="280">
        <v>0</v>
      </c>
      <c r="E105" s="280">
        <v>0</v>
      </c>
    </row>
    <row r="106" spans="1:5" s="4" customFormat="1" x14ac:dyDescent="0.25">
      <c r="A106" s="53"/>
      <c r="B106" s="261"/>
      <c r="C106" s="261"/>
      <c r="D106" s="261"/>
      <c r="E106" s="261"/>
    </row>
    <row r="107" spans="1:5" s="94" customFormat="1" x14ac:dyDescent="0.25">
      <c r="A107" s="28" t="s">
        <v>753</v>
      </c>
      <c r="B107" s="261">
        <f>B109+B117+B135</f>
        <v>11036100</v>
      </c>
      <c r="C107" s="261">
        <f t="shared" ref="C107:D107" si="14">C109+C117+C135</f>
        <v>10876300</v>
      </c>
      <c r="D107" s="261">
        <f t="shared" si="14"/>
        <v>12740000</v>
      </c>
      <c r="E107" s="261">
        <f>E109+E117+E135</f>
        <v>18051000</v>
      </c>
    </row>
    <row r="108" spans="1:5" s="4" customFormat="1" x14ac:dyDescent="0.25">
      <c r="A108" s="28"/>
      <c r="B108" s="261"/>
      <c r="C108" s="261"/>
      <c r="D108" s="261"/>
      <c r="E108" s="261"/>
    </row>
    <row r="109" spans="1:5" s="94" customFormat="1" ht="17.25" customHeight="1" x14ac:dyDescent="0.25">
      <c r="A109" s="28" t="s">
        <v>449</v>
      </c>
      <c r="B109" s="261">
        <f>SUM(B110:B115)</f>
        <v>3550100</v>
      </c>
      <c r="C109" s="261">
        <f t="shared" ref="C109:E109" si="15">SUM(C110:C115)</f>
        <v>3500000</v>
      </c>
      <c r="D109" s="261">
        <f t="shared" si="15"/>
        <v>3940000</v>
      </c>
      <c r="E109" s="261">
        <f t="shared" si="15"/>
        <v>5600000</v>
      </c>
    </row>
    <row r="110" spans="1:5" s="95" customFormat="1" x14ac:dyDescent="0.25">
      <c r="A110" s="53" t="s">
        <v>1485</v>
      </c>
      <c r="B110" s="280">
        <v>3240000</v>
      </c>
      <c r="C110" s="280">
        <v>3200000</v>
      </c>
      <c r="D110" s="280">
        <v>3600000</v>
      </c>
      <c r="E110" s="280">
        <v>5000000</v>
      </c>
    </row>
    <row r="111" spans="1:5" s="95" customFormat="1" x14ac:dyDescent="0.25">
      <c r="A111" s="53" t="s">
        <v>1484</v>
      </c>
      <c r="B111" s="280">
        <v>147400</v>
      </c>
      <c r="C111" s="280">
        <v>150000</v>
      </c>
      <c r="D111" s="280">
        <v>170000</v>
      </c>
      <c r="E111" s="280">
        <v>300000</v>
      </c>
    </row>
    <row r="112" spans="1:5" s="95" customFormat="1" x14ac:dyDescent="0.25">
      <c r="A112" s="53" t="s">
        <v>1483</v>
      </c>
      <c r="B112" s="280">
        <v>162700</v>
      </c>
      <c r="C112" s="280">
        <v>150000</v>
      </c>
      <c r="D112" s="280">
        <v>170000</v>
      </c>
      <c r="E112" s="280">
        <v>300000</v>
      </c>
    </row>
    <row r="113" spans="1:5" s="95" customFormat="1" x14ac:dyDescent="0.25">
      <c r="A113" s="53" t="s">
        <v>1482</v>
      </c>
      <c r="B113" s="280">
        <v>0</v>
      </c>
      <c r="C113" s="280">
        <v>0</v>
      </c>
      <c r="D113" s="280">
        <v>0</v>
      </c>
      <c r="E113" s="280">
        <v>0</v>
      </c>
    </row>
    <row r="114" spans="1:5" s="95" customFormat="1" x14ac:dyDescent="0.25">
      <c r="A114" s="53" t="s">
        <v>1481</v>
      </c>
      <c r="B114" s="280">
        <v>0</v>
      </c>
      <c r="C114" s="280">
        <v>0</v>
      </c>
      <c r="D114" s="280">
        <v>0</v>
      </c>
      <c r="E114" s="280">
        <v>0</v>
      </c>
    </row>
    <row r="115" spans="1:5" s="95" customFormat="1" x14ac:dyDescent="0.25">
      <c r="A115" s="53" t="s">
        <v>1480</v>
      </c>
      <c r="B115" s="280">
        <v>0</v>
      </c>
      <c r="C115" s="280">
        <v>0</v>
      </c>
      <c r="D115" s="280">
        <v>0</v>
      </c>
      <c r="E115" s="280">
        <v>0</v>
      </c>
    </row>
    <row r="116" spans="1:5" s="4" customFormat="1" x14ac:dyDescent="0.25">
      <c r="A116" s="53"/>
      <c r="B116" s="261"/>
      <c r="C116" s="261"/>
      <c r="D116" s="261"/>
      <c r="E116" s="261"/>
    </row>
    <row r="117" spans="1:5" s="94" customFormat="1" x14ac:dyDescent="0.25">
      <c r="A117" s="28" t="s">
        <v>1479</v>
      </c>
      <c r="B117" s="261">
        <f>SUM(B118:B133)</f>
        <v>4060500</v>
      </c>
      <c r="C117" s="261">
        <f t="shared" ref="C117:E117" si="16">SUM(C118:C133)</f>
        <v>3904000</v>
      </c>
      <c r="D117" s="261">
        <f t="shared" si="16"/>
        <v>4715000</v>
      </c>
      <c r="E117" s="261">
        <f t="shared" si="16"/>
        <v>6551000</v>
      </c>
    </row>
    <row r="118" spans="1:5" s="95" customFormat="1" x14ac:dyDescent="0.25">
      <c r="A118" s="53" t="s">
        <v>830</v>
      </c>
      <c r="B118" s="280">
        <v>2150000</v>
      </c>
      <c r="C118" s="280">
        <v>2200000</v>
      </c>
      <c r="D118" s="280">
        <v>2750000</v>
      </c>
      <c r="E118" s="280">
        <v>4000000</v>
      </c>
    </row>
    <row r="119" spans="1:5" s="95" customFormat="1" x14ac:dyDescent="0.25">
      <c r="A119" s="53" t="s">
        <v>1478</v>
      </c>
      <c r="B119" s="280">
        <v>15700</v>
      </c>
      <c r="C119" s="280">
        <v>16000</v>
      </c>
      <c r="D119" s="280">
        <v>15000</v>
      </c>
      <c r="E119" s="280">
        <v>15000</v>
      </c>
    </row>
    <row r="120" spans="1:5" s="95" customFormat="1" x14ac:dyDescent="0.25">
      <c r="A120" s="53" t="s">
        <v>1477</v>
      </c>
      <c r="B120" s="280">
        <v>1537500</v>
      </c>
      <c r="C120" s="280">
        <v>1300000</v>
      </c>
      <c r="D120" s="280">
        <v>1500000</v>
      </c>
      <c r="E120" s="280">
        <v>2000000</v>
      </c>
    </row>
    <row r="121" spans="1:5" s="95" customFormat="1" x14ac:dyDescent="0.25">
      <c r="A121" s="53" t="s">
        <v>1476</v>
      </c>
      <c r="B121" s="280">
        <v>169800</v>
      </c>
      <c r="C121" s="280">
        <v>180000</v>
      </c>
      <c r="D121" s="280">
        <v>230000</v>
      </c>
      <c r="E121" s="280">
        <v>300000</v>
      </c>
    </row>
    <row r="122" spans="1:5" s="95" customFormat="1" x14ac:dyDescent="0.25">
      <c r="A122" s="53" t="s">
        <v>795</v>
      </c>
      <c r="B122" s="280">
        <v>24000</v>
      </c>
      <c r="C122" s="280">
        <v>35000</v>
      </c>
      <c r="D122" s="280">
        <v>40000</v>
      </c>
      <c r="E122" s="280">
        <v>60000</v>
      </c>
    </row>
    <row r="123" spans="1:5" s="95" customFormat="1" x14ac:dyDescent="0.25">
      <c r="A123" s="53" t="s">
        <v>583</v>
      </c>
      <c r="B123" s="280">
        <v>12000</v>
      </c>
      <c r="C123" s="280">
        <v>12000</v>
      </c>
      <c r="D123" s="280">
        <v>12800</v>
      </c>
      <c r="E123" s="280">
        <v>15000</v>
      </c>
    </row>
    <row r="124" spans="1:5" s="95" customFormat="1" x14ac:dyDescent="0.25">
      <c r="A124" s="53" t="s">
        <v>804</v>
      </c>
      <c r="B124" s="280">
        <v>20000</v>
      </c>
      <c r="C124" s="280">
        <v>20000</v>
      </c>
      <c r="D124" s="280">
        <v>20000</v>
      </c>
      <c r="E124" s="280">
        <v>22000</v>
      </c>
    </row>
    <row r="125" spans="1:5" s="95" customFormat="1" x14ac:dyDescent="0.25">
      <c r="A125" s="53" t="s">
        <v>584</v>
      </c>
      <c r="B125" s="280">
        <v>13000</v>
      </c>
      <c r="C125" s="280">
        <v>13000</v>
      </c>
      <c r="D125" s="280">
        <v>12000</v>
      </c>
      <c r="E125" s="280">
        <v>13000</v>
      </c>
    </row>
    <row r="126" spans="1:5" s="95" customFormat="1" x14ac:dyDescent="0.25">
      <c r="A126" s="53" t="s">
        <v>585</v>
      </c>
      <c r="B126" s="280">
        <v>108500</v>
      </c>
      <c r="C126" s="280">
        <v>100000</v>
      </c>
      <c r="D126" s="280">
        <v>100000</v>
      </c>
      <c r="E126" s="280">
        <v>110000</v>
      </c>
    </row>
    <row r="127" spans="1:5" s="95" customFormat="1" x14ac:dyDescent="0.25">
      <c r="A127" s="53" t="s">
        <v>586</v>
      </c>
      <c r="B127" s="280">
        <v>10000</v>
      </c>
      <c r="C127" s="280">
        <v>10000</v>
      </c>
      <c r="D127" s="280">
        <v>17200</v>
      </c>
      <c r="E127" s="280">
        <v>16000</v>
      </c>
    </row>
    <row r="128" spans="1:5" s="95" customFormat="1" x14ac:dyDescent="0.25">
      <c r="A128" s="53" t="s">
        <v>1475</v>
      </c>
      <c r="B128" s="280">
        <v>0</v>
      </c>
      <c r="C128" s="280">
        <v>18000</v>
      </c>
      <c r="D128" s="280">
        <v>18000</v>
      </c>
      <c r="E128" s="280">
        <v>0</v>
      </c>
    </row>
    <row r="129" spans="1:5" s="95" customFormat="1" x14ac:dyDescent="0.25">
      <c r="A129" s="53" t="s">
        <v>587</v>
      </c>
      <c r="B129" s="280">
        <v>0</v>
      </c>
      <c r="C129" s="280">
        <v>0</v>
      </c>
      <c r="D129" s="280">
        <v>0</v>
      </c>
      <c r="E129" s="280">
        <v>0</v>
      </c>
    </row>
    <row r="130" spans="1:5" s="95" customFormat="1" x14ac:dyDescent="0.25">
      <c r="A130" s="53" t="s">
        <v>1474</v>
      </c>
      <c r="B130" s="280">
        <v>0</v>
      </c>
      <c r="C130" s="280">
        <v>0</v>
      </c>
      <c r="D130" s="280">
        <v>0</v>
      </c>
      <c r="E130" s="280">
        <v>0</v>
      </c>
    </row>
    <row r="131" spans="1:5" s="95" customFormat="1" x14ac:dyDescent="0.25">
      <c r="A131" s="53" t="s">
        <v>41</v>
      </c>
      <c r="B131" s="280">
        <v>0</v>
      </c>
      <c r="C131" s="280">
        <v>0</v>
      </c>
      <c r="D131" s="280">
        <v>0</v>
      </c>
      <c r="E131" s="280">
        <v>0</v>
      </c>
    </row>
    <row r="132" spans="1:5" s="95" customFormat="1" x14ac:dyDescent="0.25">
      <c r="A132" s="53" t="s">
        <v>1473</v>
      </c>
      <c r="B132" s="280">
        <v>0</v>
      </c>
      <c r="C132" s="280">
        <v>0</v>
      </c>
      <c r="D132" s="280">
        <v>0</v>
      </c>
      <c r="E132" s="280">
        <v>0</v>
      </c>
    </row>
    <row r="133" spans="1:5" s="95" customFormat="1" x14ac:dyDescent="0.25">
      <c r="A133" s="53" t="s">
        <v>1472</v>
      </c>
      <c r="B133" s="280">
        <v>0</v>
      </c>
      <c r="C133" s="280">
        <v>0</v>
      </c>
      <c r="D133" s="280">
        <v>0</v>
      </c>
      <c r="E133" s="280">
        <v>0</v>
      </c>
    </row>
    <row r="134" spans="1:5" s="4" customFormat="1" x14ac:dyDescent="0.25">
      <c r="A134" s="53"/>
      <c r="B134" s="261"/>
      <c r="C134" s="261"/>
      <c r="D134" s="261"/>
      <c r="E134" s="261"/>
    </row>
    <row r="135" spans="1:5" s="94" customFormat="1" x14ac:dyDescent="0.25">
      <c r="A135" s="28" t="s">
        <v>450</v>
      </c>
      <c r="B135" s="261">
        <f>SUM(B136:B148)</f>
        <v>3425500</v>
      </c>
      <c r="C135" s="261">
        <f t="shared" ref="C135:E135" si="17">SUM(C136:C148)</f>
        <v>3472300</v>
      </c>
      <c r="D135" s="261">
        <f t="shared" si="17"/>
        <v>4085000</v>
      </c>
      <c r="E135" s="261">
        <f t="shared" si="17"/>
        <v>5900000</v>
      </c>
    </row>
    <row r="136" spans="1:5" s="95" customFormat="1" x14ac:dyDescent="0.25">
      <c r="A136" s="53" t="s">
        <v>608</v>
      </c>
      <c r="B136" s="280">
        <v>853000</v>
      </c>
      <c r="C136" s="280">
        <v>900000</v>
      </c>
      <c r="D136" s="280">
        <v>1000000</v>
      </c>
      <c r="E136" s="280">
        <v>1500000</v>
      </c>
    </row>
    <row r="137" spans="1:5" s="95" customFormat="1" x14ac:dyDescent="0.25">
      <c r="A137" s="53" t="s">
        <v>609</v>
      </c>
      <c r="B137" s="280">
        <v>14000</v>
      </c>
      <c r="C137" s="280">
        <v>13000</v>
      </c>
      <c r="D137" s="280">
        <v>10000</v>
      </c>
      <c r="E137" s="280">
        <v>20000</v>
      </c>
    </row>
    <row r="138" spans="1:5" s="95" customFormat="1" x14ac:dyDescent="0.25">
      <c r="A138" s="53" t="s">
        <v>1471</v>
      </c>
      <c r="B138" s="280">
        <v>268000</v>
      </c>
      <c r="C138" s="280">
        <v>275000</v>
      </c>
      <c r="D138" s="280">
        <v>400000</v>
      </c>
      <c r="E138" s="280">
        <v>600000</v>
      </c>
    </row>
    <row r="139" spans="1:5" s="95" customFormat="1" x14ac:dyDescent="0.25">
      <c r="A139" s="53" t="s">
        <v>831</v>
      </c>
      <c r="B139" s="280">
        <v>139800</v>
      </c>
      <c r="C139" s="280">
        <v>132000</v>
      </c>
      <c r="D139" s="280">
        <v>145000</v>
      </c>
      <c r="E139" s="280">
        <v>180000</v>
      </c>
    </row>
    <row r="140" spans="1:5" s="95" customFormat="1" x14ac:dyDescent="0.25">
      <c r="A140" s="53" t="s">
        <v>768</v>
      </c>
      <c r="B140" s="280">
        <v>330000</v>
      </c>
      <c r="C140" s="280">
        <v>300000</v>
      </c>
      <c r="D140" s="280">
        <v>350000</v>
      </c>
      <c r="E140" s="280">
        <v>400000</v>
      </c>
    </row>
    <row r="141" spans="1:5" s="95" customFormat="1" x14ac:dyDescent="0.25">
      <c r="A141" s="53" t="s">
        <v>1470</v>
      </c>
      <c r="B141" s="280">
        <v>160000</v>
      </c>
      <c r="C141" s="280">
        <v>150000</v>
      </c>
      <c r="D141" s="280">
        <v>180000</v>
      </c>
      <c r="E141" s="280">
        <v>200000</v>
      </c>
    </row>
    <row r="142" spans="1:5" s="95" customFormat="1" x14ac:dyDescent="0.25">
      <c r="A142" s="53" t="s">
        <v>769</v>
      </c>
      <c r="B142" s="280">
        <v>1658400</v>
      </c>
      <c r="C142" s="280">
        <v>1700000</v>
      </c>
      <c r="D142" s="280">
        <v>2000000</v>
      </c>
      <c r="E142" s="280">
        <v>3000000</v>
      </c>
    </row>
    <row r="143" spans="1:5" s="95" customFormat="1" x14ac:dyDescent="0.25">
      <c r="A143" s="53" t="s">
        <v>796</v>
      </c>
      <c r="B143" s="280">
        <v>500</v>
      </c>
      <c r="C143" s="280">
        <v>2000</v>
      </c>
      <c r="D143" s="280">
        <v>0</v>
      </c>
      <c r="E143" s="280">
        <v>0</v>
      </c>
    </row>
    <row r="144" spans="1:5" s="91" customFormat="1" x14ac:dyDescent="0.25">
      <c r="A144" s="53" t="s">
        <v>1469</v>
      </c>
      <c r="B144" s="280">
        <v>300</v>
      </c>
      <c r="C144" s="280">
        <v>300</v>
      </c>
      <c r="D144" s="280">
        <v>0</v>
      </c>
      <c r="E144" s="280">
        <v>0</v>
      </c>
    </row>
    <row r="145" spans="1:5" s="95" customFormat="1" x14ac:dyDescent="0.25">
      <c r="A145" s="53" t="s">
        <v>1259</v>
      </c>
      <c r="B145" s="280">
        <v>1500</v>
      </c>
      <c r="C145" s="280">
        <v>0</v>
      </c>
      <c r="D145" s="280">
        <v>0</v>
      </c>
      <c r="E145" s="280">
        <v>0</v>
      </c>
    </row>
    <row r="146" spans="1:5" s="95" customFormat="1" x14ac:dyDescent="0.25">
      <c r="A146" s="53" t="s">
        <v>1468</v>
      </c>
      <c r="B146" s="280">
        <v>0</v>
      </c>
      <c r="C146" s="280">
        <v>0</v>
      </c>
      <c r="D146" s="280">
        <v>0</v>
      </c>
      <c r="E146" s="280">
        <v>0</v>
      </c>
    </row>
    <row r="147" spans="1:5" s="95" customFormat="1" x14ac:dyDescent="0.25">
      <c r="A147" s="53" t="s">
        <v>1467</v>
      </c>
      <c r="B147" s="280">
        <v>0</v>
      </c>
      <c r="C147" s="280">
        <v>0</v>
      </c>
      <c r="D147" s="280">
        <v>0</v>
      </c>
      <c r="E147" s="280">
        <v>0</v>
      </c>
    </row>
    <row r="148" spans="1:5" s="95" customFormat="1" x14ac:dyDescent="0.25">
      <c r="A148" s="53" t="s">
        <v>1466</v>
      </c>
      <c r="B148" s="280">
        <v>0</v>
      </c>
      <c r="C148" s="280">
        <v>0</v>
      </c>
      <c r="D148" s="280">
        <v>0</v>
      </c>
      <c r="E148" s="280">
        <v>0</v>
      </c>
    </row>
    <row r="149" spans="1:5" s="4" customFormat="1" x14ac:dyDescent="0.25">
      <c r="A149" s="53"/>
      <c r="B149" s="261"/>
      <c r="C149" s="261"/>
      <c r="D149" s="261"/>
      <c r="E149" s="261"/>
    </row>
    <row r="150" spans="1:5" s="4" customFormat="1" x14ac:dyDescent="0.25">
      <c r="A150" s="53"/>
      <c r="B150" s="261"/>
      <c r="C150" s="261"/>
      <c r="D150" s="261"/>
      <c r="E150" s="261"/>
    </row>
    <row r="151" spans="1:5" s="3" customFormat="1" x14ac:dyDescent="0.25">
      <c r="A151" s="28" t="s">
        <v>451</v>
      </c>
      <c r="B151" s="261">
        <f>B153+B186</f>
        <v>247875400</v>
      </c>
      <c r="C151" s="261">
        <f t="shared" ref="C151:E151" si="18">C153+C186</f>
        <v>247658100</v>
      </c>
      <c r="D151" s="261">
        <f>D153+D186</f>
        <v>268157000</v>
      </c>
      <c r="E151" s="261">
        <f t="shared" si="18"/>
        <v>287801840</v>
      </c>
    </row>
    <row r="152" spans="1:5" x14ac:dyDescent="0.25">
      <c r="A152" s="68"/>
      <c r="B152" s="261"/>
      <c r="C152" s="261"/>
      <c r="D152" s="261"/>
      <c r="E152" s="261"/>
    </row>
    <row r="153" spans="1:5" s="3" customFormat="1" x14ac:dyDescent="0.25">
      <c r="A153" s="28" t="s">
        <v>1191</v>
      </c>
      <c r="B153" s="261">
        <f>B154+B158</f>
        <v>186934000</v>
      </c>
      <c r="C153" s="261">
        <f t="shared" ref="C153:E153" si="19">C154+C158</f>
        <v>182195000</v>
      </c>
      <c r="D153" s="261">
        <f>D154+D158</f>
        <v>197060000</v>
      </c>
      <c r="E153" s="261">
        <f t="shared" si="19"/>
        <v>243064840</v>
      </c>
    </row>
    <row r="154" spans="1:5" s="95" customFormat="1" x14ac:dyDescent="0.25">
      <c r="A154" s="53" t="s">
        <v>216</v>
      </c>
      <c r="B154" s="280">
        <v>57000000</v>
      </c>
      <c r="C154" s="280">
        <v>57600000</v>
      </c>
      <c r="D154" s="280">
        <v>65000000</v>
      </c>
      <c r="E154" s="280">
        <v>79400000</v>
      </c>
    </row>
    <row r="155" spans="1:5" s="95" customFormat="1" x14ac:dyDescent="0.25">
      <c r="A155" s="53" t="s">
        <v>321</v>
      </c>
      <c r="B155" s="280">
        <v>57000000</v>
      </c>
      <c r="C155" s="280">
        <v>57600000</v>
      </c>
      <c r="D155" s="280">
        <v>65000000</v>
      </c>
      <c r="E155" s="280">
        <v>79400000</v>
      </c>
    </row>
    <row r="156" spans="1:5" s="95" customFormat="1" x14ac:dyDescent="0.25">
      <c r="A156" s="53" t="s">
        <v>550</v>
      </c>
      <c r="B156" s="280">
        <v>0</v>
      </c>
      <c r="C156" s="280">
        <v>0</v>
      </c>
      <c r="D156" s="280">
        <v>0</v>
      </c>
      <c r="E156" s="280">
        <v>0</v>
      </c>
    </row>
    <row r="157" spans="1:5" s="4" customFormat="1" x14ac:dyDescent="0.25">
      <c r="A157" s="53"/>
      <c r="B157" s="261"/>
      <c r="C157" s="261"/>
      <c r="D157" s="261"/>
      <c r="E157" s="261"/>
    </row>
    <row r="158" spans="1:5" s="3" customFormat="1" x14ac:dyDescent="0.25">
      <c r="A158" s="28" t="s">
        <v>886</v>
      </c>
      <c r="B158" s="261">
        <f>SUM(B159:B184)</f>
        <v>129934000</v>
      </c>
      <c r="C158" s="261">
        <f t="shared" ref="C158:E158" si="20">SUM(C159:C184)</f>
        <v>124595000</v>
      </c>
      <c r="D158" s="261">
        <f t="shared" si="20"/>
        <v>132060000</v>
      </c>
      <c r="E158" s="261">
        <f t="shared" si="20"/>
        <v>163664840</v>
      </c>
    </row>
    <row r="159" spans="1:5" s="95" customFormat="1" x14ac:dyDescent="0.25">
      <c r="A159" s="53" t="s">
        <v>167</v>
      </c>
      <c r="B159" s="280">
        <v>72000000</v>
      </c>
      <c r="C159" s="280">
        <v>69900000</v>
      </c>
      <c r="D159" s="280">
        <v>74000000</v>
      </c>
      <c r="E159" s="280">
        <v>90000000</v>
      </c>
    </row>
    <row r="160" spans="1:5" s="95" customFormat="1" x14ac:dyDescent="0.25">
      <c r="A160" s="53" t="s">
        <v>854</v>
      </c>
      <c r="B160" s="280">
        <v>22230000</v>
      </c>
      <c r="C160" s="280">
        <v>19500000</v>
      </c>
      <c r="D160" s="280">
        <v>21000000</v>
      </c>
      <c r="E160" s="280">
        <v>25000000</v>
      </c>
    </row>
    <row r="161" spans="1:5" s="95" customFormat="1" x14ac:dyDescent="0.25">
      <c r="A161" s="53" t="s">
        <v>1465</v>
      </c>
      <c r="B161" s="280">
        <v>5100000</v>
      </c>
      <c r="C161" s="280">
        <v>4500000</v>
      </c>
      <c r="D161" s="280">
        <v>5000000</v>
      </c>
      <c r="E161" s="280">
        <v>6300000</v>
      </c>
    </row>
    <row r="162" spans="1:5" s="95" customFormat="1" x14ac:dyDescent="0.25">
      <c r="A162" s="53" t="s">
        <v>497</v>
      </c>
      <c r="B162" s="280">
        <v>12800000</v>
      </c>
      <c r="C162" s="280">
        <v>13900000</v>
      </c>
      <c r="D162" s="280">
        <v>14000000</v>
      </c>
      <c r="E162" s="280">
        <v>17000000</v>
      </c>
    </row>
    <row r="163" spans="1:5" s="95" customFormat="1" x14ac:dyDescent="0.25">
      <c r="A163" s="53" t="s">
        <v>217</v>
      </c>
      <c r="B163" s="280">
        <v>2000000</v>
      </c>
      <c r="C163" s="280">
        <v>2400000</v>
      </c>
      <c r="D163" s="280">
        <v>2500000</v>
      </c>
      <c r="E163" s="280">
        <v>2750000</v>
      </c>
    </row>
    <row r="164" spans="1:5" s="95" customFormat="1" x14ac:dyDescent="0.25">
      <c r="A164" s="53" t="s">
        <v>170</v>
      </c>
      <c r="B164" s="280">
        <v>2230000</v>
      </c>
      <c r="C164" s="280">
        <v>2325000</v>
      </c>
      <c r="D164" s="280">
        <v>2600000</v>
      </c>
      <c r="E164" s="280">
        <v>2725000</v>
      </c>
    </row>
    <row r="165" spans="1:5" s="95" customFormat="1" x14ac:dyDescent="0.25">
      <c r="A165" s="53" t="s">
        <v>873</v>
      </c>
      <c r="B165" s="280">
        <v>1950000</v>
      </c>
      <c r="C165" s="280">
        <v>1500000</v>
      </c>
      <c r="D165" s="280">
        <v>2700000</v>
      </c>
      <c r="E165" s="280">
        <v>2800000</v>
      </c>
    </row>
    <row r="166" spans="1:5" s="95" customFormat="1" x14ac:dyDescent="0.25">
      <c r="A166" s="53" t="s">
        <v>1464</v>
      </c>
      <c r="B166" s="280">
        <v>3940000</v>
      </c>
      <c r="C166" s="280">
        <v>3350000</v>
      </c>
      <c r="D166" s="280">
        <v>2600000</v>
      </c>
      <c r="E166" s="280">
        <v>2900000</v>
      </c>
    </row>
    <row r="167" spans="1:5" s="95" customFormat="1" x14ac:dyDescent="0.25">
      <c r="A167" s="53" t="s">
        <v>1463</v>
      </c>
      <c r="B167" s="280">
        <v>10000</v>
      </c>
      <c r="C167" s="280">
        <v>20000</v>
      </c>
      <c r="D167" s="280">
        <v>30000</v>
      </c>
      <c r="E167" s="280">
        <v>450000</v>
      </c>
    </row>
    <row r="168" spans="1:5" s="95" customFormat="1" x14ac:dyDescent="0.25">
      <c r="A168" s="53" t="s">
        <v>452</v>
      </c>
      <c r="B168" s="280">
        <v>141000</v>
      </c>
      <c r="C168" s="280">
        <v>120000</v>
      </c>
      <c r="D168" s="280">
        <v>115000</v>
      </c>
      <c r="E168" s="280">
        <v>200000</v>
      </c>
    </row>
    <row r="169" spans="1:5" s="95" customFormat="1" x14ac:dyDescent="0.25">
      <c r="A169" s="53" t="s">
        <v>453</v>
      </c>
      <c r="B169" s="280">
        <v>1500000</v>
      </c>
      <c r="C169" s="280">
        <v>1500000</v>
      </c>
      <c r="D169" s="280">
        <v>1500000</v>
      </c>
      <c r="E169" s="280">
        <v>2750000</v>
      </c>
    </row>
    <row r="170" spans="1:5" s="95" customFormat="1" x14ac:dyDescent="0.25">
      <c r="A170" s="53" t="s">
        <v>1462</v>
      </c>
      <c r="B170" s="280">
        <v>1295000</v>
      </c>
      <c r="C170" s="280">
        <v>1300000</v>
      </c>
      <c r="D170" s="280">
        <v>1475000</v>
      </c>
      <c r="E170" s="280">
        <v>2700000</v>
      </c>
    </row>
    <row r="171" spans="1:5" s="95" customFormat="1" x14ac:dyDescent="0.25">
      <c r="A171" s="53" t="s">
        <v>1461</v>
      </c>
      <c r="B171" s="280">
        <v>2000000</v>
      </c>
      <c r="C171" s="280">
        <v>2200000</v>
      </c>
      <c r="D171" s="280">
        <v>1600000</v>
      </c>
      <c r="E171" s="280">
        <v>3000000</v>
      </c>
    </row>
    <row r="172" spans="1:5" s="95" customFormat="1" x14ac:dyDescent="0.25">
      <c r="A172" s="53" t="s">
        <v>454</v>
      </c>
      <c r="B172" s="280">
        <v>58000</v>
      </c>
      <c r="C172" s="280">
        <v>60000</v>
      </c>
      <c r="D172" s="280">
        <v>70000</v>
      </c>
      <c r="E172" s="280">
        <v>60000</v>
      </c>
    </row>
    <row r="173" spans="1:5" s="95" customFormat="1" x14ac:dyDescent="0.25">
      <c r="A173" s="53" t="s">
        <v>1460</v>
      </c>
      <c r="B173" s="280">
        <v>20000</v>
      </c>
      <c r="C173" s="280">
        <v>20000</v>
      </c>
      <c r="D173" s="280">
        <v>20000</v>
      </c>
      <c r="E173" s="280">
        <v>20000</v>
      </c>
    </row>
    <row r="174" spans="1:5" s="95" customFormat="1" x14ac:dyDescent="0.25">
      <c r="A174" s="53" t="s">
        <v>1459</v>
      </c>
      <c r="B174" s="280">
        <v>440000</v>
      </c>
      <c r="C174" s="280">
        <v>500000</v>
      </c>
      <c r="D174" s="280">
        <v>700000</v>
      </c>
      <c r="E174" s="280">
        <v>900000</v>
      </c>
    </row>
    <row r="175" spans="1:5" s="95" customFormat="1" x14ac:dyDescent="0.25">
      <c r="A175" s="53" t="s">
        <v>322</v>
      </c>
      <c r="B175" s="280">
        <v>2100000</v>
      </c>
      <c r="C175" s="280">
        <v>1400000</v>
      </c>
      <c r="D175" s="280">
        <v>2000000</v>
      </c>
      <c r="E175" s="280">
        <v>3000000</v>
      </c>
    </row>
    <row r="176" spans="1:5" s="95" customFormat="1" x14ac:dyDescent="0.25">
      <c r="A176" s="53" t="s">
        <v>1458</v>
      </c>
      <c r="B176" s="280">
        <v>60000</v>
      </c>
      <c r="C176" s="280">
        <v>30000</v>
      </c>
      <c r="D176" s="280">
        <v>50000</v>
      </c>
      <c r="E176" s="280">
        <v>50000</v>
      </c>
    </row>
    <row r="177" spans="1:5" s="95" customFormat="1" x14ac:dyDescent="0.25">
      <c r="A177" s="53" t="s">
        <v>323</v>
      </c>
      <c r="B177" s="280">
        <v>60000</v>
      </c>
      <c r="C177" s="280">
        <v>70000</v>
      </c>
      <c r="D177" s="280">
        <v>100000</v>
      </c>
      <c r="E177" s="280">
        <v>125000</v>
      </c>
    </row>
    <row r="178" spans="1:5" s="95" customFormat="1" x14ac:dyDescent="0.25">
      <c r="A178" s="53" t="s">
        <v>1457</v>
      </c>
      <c r="B178" s="280">
        <v>0</v>
      </c>
      <c r="C178" s="280">
        <v>0</v>
      </c>
      <c r="D178" s="280">
        <v>0</v>
      </c>
      <c r="E178" s="280">
        <v>934840</v>
      </c>
    </row>
    <row r="179" spans="1:5" s="95" customFormat="1" x14ac:dyDescent="0.25">
      <c r="A179" s="53" t="s">
        <v>887</v>
      </c>
      <c r="B179" s="280">
        <v>0</v>
      </c>
      <c r="C179" s="280">
        <v>0</v>
      </c>
      <c r="D179" s="280">
        <v>0</v>
      </c>
      <c r="E179" s="280">
        <v>0</v>
      </c>
    </row>
    <row r="180" spans="1:5" s="95" customFormat="1" x14ac:dyDescent="0.25">
      <c r="A180" s="53" t="s">
        <v>455</v>
      </c>
      <c r="B180" s="280">
        <v>0</v>
      </c>
      <c r="C180" s="280">
        <v>0</v>
      </c>
      <c r="D180" s="280">
        <v>0</v>
      </c>
      <c r="E180" s="280">
        <v>0</v>
      </c>
    </row>
    <row r="181" spans="1:5" s="95" customFormat="1" x14ac:dyDescent="0.25">
      <c r="A181" s="53" t="s">
        <v>588</v>
      </c>
      <c r="B181" s="280">
        <v>0</v>
      </c>
      <c r="C181" s="280">
        <v>0</v>
      </c>
      <c r="D181" s="280">
        <v>0</v>
      </c>
      <c r="E181" s="280">
        <v>0</v>
      </c>
    </row>
    <row r="182" spans="1:5" s="95" customFormat="1" x14ac:dyDescent="0.25">
      <c r="A182" s="53" t="s">
        <v>1456</v>
      </c>
      <c r="B182" s="280">
        <v>0</v>
      </c>
      <c r="C182" s="280">
        <v>0</v>
      </c>
      <c r="D182" s="280">
        <v>0</v>
      </c>
      <c r="E182" s="280">
        <v>0</v>
      </c>
    </row>
    <row r="183" spans="1:5" s="95" customFormat="1" x14ac:dyDescent="0.25">
      <c r="A183" s="53" t="s">
        <v>1455</v>
      </c>
      <c r="B183" s="280">
        <v>0</v>
      </c>
      <c r="C183" s="280">
        <v>0</v>
      </c>
      <c r="D183" s="280">
        <v>0</v>
      </c>
      <c r="E183" s="280">
        <v>0</v>
      </c>
    </row>
    <row r="184" spans="1:5" s="95" customFormat="1" x14ac:dyDescent="0.25">
      <c r="A184" s="53" t="s">
        <v>1454</v>
      </c>
      <c r="B184" s="280">
        <v>0</v>
      </c>
      <c r="C184" s="280">
        <v>0</v>
      </c>
      <c r="D184" s="280">
        <v>0</v>
      </c>
      <c r="E184" s="280">
        <v>0</v>
      </c>
    </row>
    <row r="185" spans="1:5" s="4" customFormat="1" x14ac:dyDescent="0.25">
      <c r="A185" s="28"/>
      <c r="B185" s="261"/>
      <c r="C185" s="261"/>
      <c r="D185" s="261"/>
      <c r="E185" s="261"/>
    </row>
    <row r="186" spans="1:5" s="3" customFormat="1" x14ac:dyDescent="0.25">
      <c r="A186" s="28" t="s">
        <v>770</v>
      </c>
      <c r="B186" s="261">
        <f>SUM(B187:B199)</f>
        <v>60941400</v>
      </c>
      <c r="C186" s="261">
        <f>SUM(C187:C203)</f>
        <v>65463100</v>
      </c>
      <c r="D186" s="261">
        <f>SUM(D187:D203)</f>
        <v>71097000</v>
      </c>
      <c r="E186" s="261">
        <f>SUM(E187:E203)</f>
        <v>44737000</v>
      </c>
    </row>
    <row r="187" spans="1:5" s="95" customFormat="1" x14ac:dyDescent="0.25">
      <c r="A187" s="53" t="s">
        <v>498</v>
      </c>
      <c r="B187" s="280">
        <v>30000000</v>
      </c>
      <c r="C187" s="280">
        <v>23000000</v>
      </c>
      <c r="D187" s="280">
        <v>3000000</v>
      </c>
      <c r="E187" s="280">
        <v>9500000</v>
      </c>
    </row>
    <row r="188" spans="1:5" s="95" customFormat="1" x14ac:dyDescent="0.25">
      <c r="A188" s="53" t="s">
        <v>701</v>
      </c>
      <c r="B188" s="280">
        <v>0</v>
      </c>
      <c r="C188" s="280">
        <v>0</v>
      </c>
      <c r="D188" s="280">
        <v>0</v>
      </c>
      <c r="E188" s="280">
        <v>0</v>
      </c>
    </row>
    <row r="189" spans="1:5" s="95" customFormat="1" x14ac:dyDescent="0.25">
      <c r="A189" s="53" t="s">
        <v>1453</v>
      </c>
      <c r="B189" s="280">
        <v>30000000</v>
      </c>
      <c r="C189" s="280">
        <v>30000000</v>
      </c>
      <c r="D189" s="280">
        <v>35000000</v>
      </c>
      <c r="E189" s="280">
        <v>0</v>
      </c>
    </row>
    <row r="190" spans="1:5" s="95" customFormat="1" x14ac:dyDescent="0.25">
      <c r="A190" s="53" t="s">
        <v>754</v>
      </c>
      <c r="B190" s="280">
        <v>2500</v>
      </c>
      <c r="C190" s="304">
        <v>3000</v>
      </c>
      <c r="D190" s="304">
        <v>0</v>
      </c>
      <c r="E190" s="304">
        <v>2000</v>
      </c>
    </row>
    <row r="191" spans="1:5" s="95" customFormat="1" x14ac:dyDescent="0.25">
      <c r="A191" s="53" t="s">
        <v>771</v>
      </c>
      <c r="B191" s="280">
        <v>3000</v>
      </c>
      <c r="C191" s="280">
        <v>3500</v>
      </c>
      <c r="D191" s="280">
        <v>3000</v>
      </c>
      <c r="E191" s="280">
        <v>5000</v>
      </c>
    </row>
    <row r="192" spans="1:5" s="95" customFormat="1" x14ac:dyDescent="0.25">
      <c r="A192" s="53" t="s">
        <v>456</v>
      </c>
      <c r="B192" s="280">
        <v>25000</v>
      </c>
      <c r="C192" s="280">
        <v>23500</v>
      </c>
      <c r="D192" s="280">
        <v>20000</v>
      </c>
      <c r="E192" s="280">
        <v>20000</v>
      </c>
    </row>
    <row r="193" spans="1:5" s="95" customFormat="1" x14ac:dyDescent="0.25">
      <c r="A193" s="53" t="s">
        <v>302</v>
      </c>
      <c r="B193" s="280">
        <v>5000</v>
      </c>
      <c r="C193" s="280">
        <v>3000</v>
      </c>
      <c r="D193" s="280">
        <v>4000</v>
      </c>
      <c r="E193" s="280">
        <v>7000</v>
      </c>
    </row>
    <row r="194" spans="1:5" s="95" customFormat="1" x14ac:dyDescent="0.25">
      <c r="A194" s="53" t="s">
        <v>888</v>
      </c>
      <c r="B194" s="280">
        <v>300</v>
      </c>
      <c r="C194" s="280">
        <v>100</v>
      </c>
      <c r="D194" s="280">
        <v>0</v>
      </c>
      <c r="E194" s="280">
        <v>0</v>
      </c>
    </row>
    <row r="195" spans="1:5" s="95" customFormat="1" x14ac:dyDescent="0.25">
      <c r="A195" s="53" t="s">
        <v>772</v>
      </c>
      <c r="B195" s="280">
        <v>300300</v>
      </c>
      <c r="C195" s="280">
        <v>300000</v>
      </c>
      <c r="D195" s="280">
        <v>380000</v>
      </c>
      <c r="E195" s="280">
        <v>508000</v>
      </c>
    </row>
    <row r="196" spans="1:5" s="95" customFormat="1" x14ac:dyDescent="0.25">
      <c r="A196" s="53" t="s">
        <v>324</v>
      </c>
      <c r="B196" s="280">
        <v>220300</v>
      </c>
      <c r="C196" s="280">
        <v>250000</v>
      </c>
      <c r="D196" s="280">
        <v>330000</v>
      </c>
      <c r="E196" s="280">
        <v>480000</v>
      </c>
    </row>
    <row r="197" spans="1:5" s="95" customFormat="1" x14ac:dyDescent="0.25">
      <c r="A197" s="53" t="s">
        <v>1452</v>
      </c>
      <c r="B197" s="280">
        <v>145000</v>
      </c>
      <c r="C197" s="280">
        <v>400000</v>
      </c>
      <c r="D197" s="280">
        <v>0</v>
      </c>
      <c r="E197" s="280">
        <v>0</v>
      </c>
    </row>
    <row r="198" spans="1:5" s="95" customFormat="1" x14ac:dyDescent="0.25">
      <c r="A198" s="53" t="s">
        <v>457</v>
      </c>
      <c r="B198" s="280">
        <v>125000</v>
      </c>
      <c r="C198" s="280">
        <v>80000</v>
      </c>
      <c r="D198" s="280">
        <v>90000</v>
      </c>
      <c r="E198" s="280">
        <v>120000</v>
      </c>
    </row>
    <row r="199" spans="1:5" s="95" customFormat="1" x14ac:dyDescent="0.25">
      <c r="A199" s="53" t="s">
        <v>499</v>
      </c>
      <c r="B199" s="280">
        <v>115000</v>
      </c>
      <c r="C199" s="280">
        <v>0</v>
      </c>
      <c r="D199" s="280">
        <v>0</v>
      </c>
      <c r="E199" s="280">
        <v>0</v>
      </c>
    </row>
    <row r="200" spans="1:5" s="95" customFormat="1" x14ac:dyDescent="0.25">
      <c r="A200" s="53" t="s">
        <v>1451</v>
      </c>
      <c r="B200" s="280">
        <v>0</v>
      </c>
      <c r="C200" s="280">
        <v>100000</v>
      </c>
      <c r="D200" s="280">
        <v>70000</v>
      </c>
      <c r="E200" s="280">
        <v>95000</v>
      </c>
    </row>
    <row r="201" spans="1:5" s="95" customFormat="1" x14ac:dyDescent="0.25">
      <c r="A201" s="53" t="s">
        <v>500</v>
      </c>
      <c r="B201" s="280">
        <v>0</v>
      </c>
      <c r="C201" s="280">
        <v>5500000</v>
      </c>
      <c r="D201" s="280">
        <v>32000000</v>
      </c>
      <c r="E201" s="280">
        <v>30000000</v>
      </c>
    </row>
    <row r="202" spans="1:5" s="95" customFormat="1" x14ac:dyDescent="0.25">
      <c r="A202" s="53" t="s">
        <v>1450</v>
      </c>
      <c r="B202" s="280">
        <v>0</v>
      </c>
      <c r="C202" s="280">
        <v>5800000</v>
      </c>
      <c r="D202" s="280">
        <v>200000</v>
      </c>
      <c r="E202" s="280">
        <v>4000000</v>
      </c>
    </row>
    <row r="203" spans="1:5" s="95" customFormat="1" x14ac:dyDescent="0.25">
      <c r="A203" s="53" t="s">
        <v>458</v>
      </c>
      <c r="B203" s="280">
        <v>0</v>
      </c>
      <c r="C203" s="280">
        <v>0</v>
      </c>
      <c r="D203" s="280">
        <v>0</v>
      </c>
      <c r="E203" s="280">
        <v>0</v>
      </c>
    </row>
    <row r="204" spans="1:5" s="4" customFormat="1" x14ac:dyDescent="0.25">
      <c r="A204" s="53"/>
      <c r="B204" s="261"/>
      <c r="C204" s="261"/>
      <c r="D204" s="261"/>
      <c r="E204" s="261"/>
    </row>
    <row r="205" spans="1:5" s="3" customFormat="1" x14ac:dyDescent="0.25">
      <c r="A205" s="28" t="s">
        <v>65</v>
      </c>
      <c r="B205" s="261">
        <f>SUM(B206:B211)</f>
        <v>10179400</v>
      </c>
      <c r="C205" s="261">
        <f t="shared" ref="C205:E205" si="21">SUM(C206:C211)</f>
        <v>10360300</v>
      </c>
      <c r="D205" s="261">
        <f t="shared" si="21"/>
        <v>11750000</v>
      </c>
      <c r="E205" s="261">
        <f t="shared" si="21"/>
        <v>13220700</v>
      </c>
    </row>
    <row r="206" spans="1:5" s="95" customFormat="1" x14ac:dyDescent="0.25">
      <c r="A206" s="61" t="s">
        <v>828</v>
      </c>
      <c r="B206" s="280">
        <v>3500000</v>
      </c>
      <c r="C206" s="280">
        <v>3700000</v>
      </c>
      <c r="D206" s="280">
        <v>4000000</v>
      </c>
      <c r="E206" s="280">
        <v>4400000</v>
      </c>
    </row>
    <row r="207" spans="1:5" s="95" customFormat="1" x14ac:dyDescent="0.25">
      <c r="A207" s="61" t="s">
        <v>325</v>
      </c>
      <c r="B207" s="280">
        <v>300</v>
      </c>
      <c r="C207" s="280">
        <v>300</v>
      </c>
      <c r="D207" s="280">
        <v>0</v>
      </c>
      <c r="E207" s="280">
        <v>0</v>
      </c>
    </row>
    <row r="208" spans="1:5" s="95" customFormat="1" x14ac:dyDescent="0.25">
      <c r="A208" s="61" t="s">
        <v>326</v>
      </c>
      <c r="B208" s="280">
        <v>1900000</v>
      </c>
      <c r="C208" s="280">
        <v>1900000</v>
      </c>
      <c r="D208" s="280">
        <v>2300000</v>
      </c>
      <c r="E208" s="280">
        <v>2600000</v>
      </c>
    </row>
    <row r="209" spans="1:5" s="95" customFormat="1" x14ac:dyDescent="0.25">
      <c r="A209" s="61" t="s">
        <v>459</v>
      </c>
      <c r="B209" s="280">
        <v>3940000</v>
      </c>
      <c r="C209" s="280">
        <v>3900000</v>
      </c>
      <c r="D209" s="280">
        <v>4500000</v>
      </c>
      <c r="E209" s="280">
        <v>5300000</v>
      </c>
    </row>
    <row r="210" spans="1:5" s="95" customFormat="1" x14ac:dyDescent="0.25">
      <c r="A210" s="61" t="s">
        <v>727</v>
      </c>
      <c r="B210" s="280">
        <v>784100</v>
      </c>
      <c r="C210" s="280">
        <v>800000</v>
      </c>
      <c r="D210" s="280">
        <v>900000</v>
      </c>
      <c r="E210" s="280">
        <v>900000</v>
      </c>
    </row>
    <row r="211" spans="1:5" s="95" customFormat="1" x14ac:dyDescent="0.25">
      <c r="A211" s="61" t="s">
        <v>1449</v>
      </c>
      <c r="B211" s="280">
        <v>55000</v>
      </c>
      <c r="C211" s="280">
        <v>60000</v>
      </c>
      <c r="D211" s="280">
        <v>50000</v>
      </c>
      <c r="E211" s="280">
        <v>20700</v>
      </c>
    </row>
    <row r="212" spans="1:5" s="4" customFormat="1" x14ac:dyDescent="0.25">
      <c r="A212" s="61"/>
      <c r="B212" s="261"/>
      <c r="C212" s="261"/>
      <c r="D212" s="261"/>
      <c r="E212" s="261"/>
    </row>
    <row r="213" spans="1:5" s="3" customFormat="1" x14ac:dyDescent="0.25">
      <c r="A213" s="28" t="s">
        <v>36</v>
      </c>
      <c r="B213" s="261">
        <f>B215+B225+B231+B236+B240+B252</f>
        <v>12956650</v>
      </c>
      <c r="C213" s="261">
        <f t="shared" ref="C213:E213" si="22">C215+C225+C231+C236+C240+C252</f>
        <v>12868250</v>
      </c>
      <c r="D213" s="261">
        <f t="shared" si="22"/>
        <v>14159800</v>
      </c>
      <c r="E213" s="261">
        <f t="shared" si="22"/>
        <v>16891300</v>
      </c>
    </row>
    <row r="214" spans="1:5" s="4" customFormat="1" x14ac:dyDescent="0.25">
      <c r="A214" s="61"/>
      <c r="B214" s="261"/>
      <c r="C214" s="261"/>
      <c r="D214" s="261"/>
      <c r="E214" s="261"/>
    </row>
    <row r="215" spans="1:5" s="3" customFormat="1" x14ac:dyDescent="0.25">
      <c r="A215" s="28" t="s">
        <v>1448</v>
      </c>
      <c r="B215" s="261">
        <f>SUM(B216:B223)</f>
        <v>1552500</v>
      </c>
      <c r="C215" s="261">
        <f t="shared" ref="C215:E215" si="23">SUM(C216:C223)</f>
        <v>1561600</v>
      </c>
      <c r="D215" s="261">
        <f t="shared" si="23"/>
        <v>1735000</v>
      </c>
      <c r="E215" s="261">
        <f t="shared" si="23"/>
        <v>1761500</v>
      </c>
    </row>
    <row r="216" spans="1:5" s="95" customFormat="1" x14ac:dyDescent="0.25">
      <c r="A216" s="61" t="s">
        <v>327</v>
      </c>
      <c r="B216" s="280">
        <v>740900</v>
      </c>
      <c r="C216" s="280">
        <v>750000</v>
      </c>
      <c r="D216" s="280">
        <v>890000</v>
      </c>
      <c r="E216" s="280">
        <v>950000</v>
      </c>
    </row>
    <row r="217" spans="1:5" s="95" customFormat="1" x14ac:dyDescent="0.25">
      <c r="A217" s="61" t="s">
        <v>501</v>
      </c>
      <c r="B217" s="280">
        <v>10000</v>
      </c>
      <c r="C217" s="280">
        <v>5000</v>
      </c>
      <c r="D217" s="280">
        <v>5000</v>
      </c>
      <c r="E217" s="280">
        <v>6500</v>
      </c>
    </row>
    <row r="218" spans="1:5" s="95" customFormat="1" x14ac:dyDescent="0.25">
      <c r="A218" s="61" t="s">
        <v>1447</v>
      </c>
      <c r="B218" s="280">
        <v>535000</v>
      </c>
      <c r="C218" s="285">
        <v>540000</v>
      </c>
      <c r="D218" s="285">
        <v>575000</v>
      </c>
      <c r="E218" s="285">
        <v>500000</v>
      </c>
    </row>
    <row r="219" spans="1:5" s="95" customFormat="1" x14ac:dyDescent="0.25">
      <c r="A219" s="61" t="s">
        <v>307</v>
      </c>
      <c r="B219" s="280">
        <v>20000</v>
      </c>
      <c r="C219" s="285">
        <v>20000</v>
      </c>
      <c r="D219" s="285">
        <v>0</v>
      </c>
      <c r="E219" s="285">
        <v>15000</v>
      </c>
    </row>
    <row r="220" spans="1:5" s="95" customFormat="1" x14ac:dyDescent="0.25">
      <c r="A220" s="61" t="s">
        <v>257</v>
      </c>
      <c r="B220" s="280">
        <v>50000</v>
      </c>
      <c r="C220" s="285">
        <v>50000</v>
      </c>
      <c r="D220" s="285">
        <v>50000</v>
      </c>
      <c r="E220" s="285">
        <v>55000</v>
      </c>
    </row>
    <row r="221" spans="1:5" s="95" customFormat="1" x14ac:dyDescent="0.25">
      <c r="A221" s="61" t="s">
        <v>402</v>
      </c>
      <c r="B221" s="280">
        <v>36500</v>
      </c>
      <c r="C221" s="285">
        <v>36500</v>
      </c>
      <c r="D221" s="285">
        <v>50000</v>
      </c>
      <c r="E221" s="285">
        <v>50000</v>
      </c>
    </row>
    <row r="222" spans="1:5" s="95" customFormat="1" x14ac:dyDescent="0.25">
      <c r="A222" s="61" t="s">
        <v>502</v>
      </c>
      <c r="B222" s="280">
        <v>160000</v>
      </c>
      <c r="C222" s="285">
        <v>160000</v>
      </c>
      <c r="D222" s="285">
        <v>165000</v>
      </c>
      <c r="E222" s="285">
        <v>185000</v>
      </c>
    </row>
    <row r="223" spans="1:5" s="95" customFormat="1" x14ac:dyDescent="0.25">
      <c r="A223" s="61" t="s">
        <v>1446</v>
      </c>
      <c r="B223" s="280">
        <v>100</v>
      </c>
      <c r="C223" s="285">
        <v>100</v>
      </c>
      <c r="D223" s="285">
        <v>0</v>
      </c>
      <c r="E223" s="285">
        <v>0</v>
      </c>
    </row>
    <row r="224" spans="1:5" s="4" customFormat="1" x14ac:dyDescent="0.25">
      <c r="A224" s="61"/>
      <c r="B224" s="261"/>
      <c r="C224" s="261"/>
      <c r="D224" s="261"/>
      <c r="E224" s="261"/>
    </row>
    <row r="225" spans="1:5" s="3" customFormat="1" x14ac:dyDescent="0.25">
      <c r="A225" s="28" t="s">
        <v>362</v>
      </c>
      <c r="B225" s="261">
        <f>SUM(B226:B229)</f>
        <v>4200000</v>
      </c>
      <c r="C225" s="261">
        <f t="shared" ref="C225:E225" si="24">SUM(C226:C229)</f>
        <v>3765000</v>
      </c>
      <c r="D225" s="261">
        <f t="shared" si="24"/>
        <v>3945000</v>
      </c>
      <c r="E225" s="261">
        <f t="shared" si="24"/>
        <v>4330000</v>
      </c>
    </row>
    <row r="226" spans="1:5" s="95" customFormat="1" x14ac:dyDescent="0.25">
      <c r="A226" s="61" t="s">
        <v>1445</v>
      </c>
      <c r="B226" s="280">
        <v>100000</v>
      </c>
      <c r="C226" s="285">
        <v>70000</v>
      </c>
      <c r="D226" s="285">
        <v>65000</v>
      </c>
      <c r="E226" s="285">
        <v>80000</v>
      </c>
    </row>
    <row r="227" spans="1:5" s="95" customFormat="1" x14ac:dyDescent="0.25">
      <c r="A227" s="61" t="s">
        <v>1444</v>
      </c>
      <c r="B227" s="280">
        <v>440000</v>
      </c>
      <c r="C227" s="285">
        <v>295000</v>
      </c>
      <c r="D227" s="285">
        <v>385000</v>
      </c>
      <c r="E227" s="285">
        <v>450000</v>
      </c>
    </row>
    <row r="228" spans="1:5" s="95" customFormat="1" x14ac:dyDescent="0.25">
      <c r="A228" s="61" t="s">
        <v>503</v>
      </c>
      <c r="B228" s="280">
        <v>3300000</v>
      </c>
      <c r="C228" s="285">
        <v>3000000</v>
      </c>
      <c r="D228" s="285">
        <v>3175000</v>
      </c>
      <c r="E228" s="285">
        <v>3450000</v>
      </c>
    </row>
    <row r="229" spans="1:5" s="95" customFormat="1" x14ac:dyDescent="0.25">
      <c r="A229" s="61" t="s">
        <v>1443</v>
      </c>
      <c r="B229" s="280">
        <v>360000</v>
      </c>
      <c r="C229" s="285">
        <v>400000</v>
      </c>
      <c r="D229" s="285">
        <v>320000</v>
      </c>
      <c r="E229" s="285">
        <v>350000</v>
      </c>
    </row>
    <row r="230" spans="1:5" s="4" customFormat="1" x14ac:dyDescent="0.25">
      <c r="A230" s="61"/>
      <c r="B230" s="261"/>
      <c r="C230" s="261"/>
      <c r="D230" s="261"/>
      <c r="E230" s="261"/>
    </row>
    <row r="231" spans="1:5" s="3" customFormat="1" x14ac:dyDescent="0.25">
      <c r="A231" s="28" t="s">
        <v>504</v>
      </c>
      <c r="B231" s="261">
        <f>SUM(B232:B234)</f>
        <v>103500</v>
      </c>
      <c r="C231" s="261">
        <f t="shared" ref="C231:E231" si="25">SUM(C232:C234)</f>
        <v>80500</v>
      </c>
      <c r="D231" s="261">
        <f t="shared" si="25"/>
        <v>99000</v>
      </c>
      <c r="E231" s="261">
        <f t="shared" si="25"/>
        <v>114500</v>
      </c>
    </row>
    <row r="232" spans="1:5" s="95" customFormat="1" x14ac:dyDescent="0.25">
      <c r="A232" s="61" t="s">
        <v>293</v>
      </c>
      <c r="B232" s="280">
        <v>44000</v>
      </c>
      <c r="C232" s="285">
        <v>36000</v>
      </c>
      <c r="D232" s="280">
        <v>45000</v>
      </c>
      <c r="E232" s="280">
        <v>50000</v>
      </c>
    </row>
    <row r="233" spans="1:5" s="95" customFormat="1" x14ac:dyDescent="0.25">
      <c r="A233" s="64" t="s">
        <v>292</v>
      </c>
      <c r="B233" s="280">
        <v>4500</v>
      </c>
      <c r="C233" s="285">
        <v>4500</v>
      </c>
      <c r="D233" s="280">
        <v>4000</v>
      </c>
      <c r="E233" s="280">
        <v>4500</v>
      </c>
    </row>
    <row r="234" spans="1:5" s="95" customFormat="1" x14ac:dyDescent="0.25">
      <c r="A234" s="61" t="s">
        <v>294</v>
      </c>
      <c r="B234" s="280">
        <v>55000</v>
      </c>
      <c r="C234" s="285">
        <v>40000</v>
      </c>
      <c r="D234" s="280">
        <v>50000</v>
      </c>
      <c r="E234" s="280">
        <v>60000</v>
      </c>
    </row>
    <row r="235" spans="1:5" s="4" customFormat="1" x14ac:dyDescent="0.25">
      <c r="A235" s="61"/>
      <c r="B235" s="261"/>
      <c r="C235" s="261"/>
      <c r="D235" s="261"/>
      <c r="E235" s="261"/>
    </row>
    <row r="236" spans="1:5" s="3" customFormat="1" x14ac:dyDescent="0.25">
      <c r="A236" s="28" t="s">
        <v>218</v>
      </c>
      <c r="B236" s="261">
        <f>SUM(B237:B238)</f>
        <v>223000</v>
      </c>
      <c r="C236" s="261">
        <f t="shared" ref="C236:E236" si="26">SUM(C237:C238)</f>
        <v>230000</v>
      </c>
      <c r="D236" s="261">
        <f t="shared" si="26"/>
        <v>250000</v>
      </c>
      <c r="E236" s="261">
        <f t="shared" si="26"/>
        <v>236500</v>
      </c>
    </row>
    <row r="237" spans="1:5" s="95" customFormat="1" x14ac:dyDescent="0.25">
      <c r="A237" s="61" t="s">
        <v>160</v>
      </c>
      <c r="B237" s="280">
        <v>48000</v>
      </c>
      <c r="C237" s="285">
        <v>50000</v>
      </c>
      <c r="D237" s="285">
        <v>50000</v>
      </c>
      <c r="E237" s="285">
        <v>46500</v>
      </c>
    </row>
    <row r="238" spans="1:5" s="95" customFormat="1" x14ac:dyDescent="0.25">
      <c r="A238" s="61" t="s">
        <v>1442</v>
      </c>
      <c r="B238" s="280">
        <v>175000</v>
      </c>
      <c r="C238" s="285">
        <v>180000</v>
      </c>
      <c r="D238" s="285">
        <v>200000</v>
      </c>
      <c r="E238" s="285">
        <v>190000</v>
      </c>
    </row>
    <row r="239" spans="1:5" x14ac:dyDescent="0.25">
      <c r="A239" s="74"/>
      <c r="B239" s="261"/>
      <c r="C239" s="261"/>
      <c r="D239" s="261"/>
      <c r="E239" s="261"/>
    </row>
    <row r="240" spans="1:5" s="3" customFormat="1" x14ac:dyDescent="0.25">
      <c r="A240" s="28" t="s">
        <v>662</v>
      </c>
      <c r="B240" s="261">
        <f>SUM(B241:B250)</f>
        <v>1691150</v>
      </c>
      <c r="C240" s="261">
        <f t="shared" ref="C240:E240" si="27">SUM(C241:C250)</f>
        <v>1747150</v>
      </c>
      <c r="D240" s="261">
        <f t="shared" si="27"/>
        <v>1957000</v>
      </c>
      <c r="E240" s="261">
        <f t="shared" si="27"/>
        <v>2755900</v>
      </c>
    </row>
    <row r="241" spans="1:5" s="95" customFormat="1" x14ac:dyDescent="0.25">
      <c r="A241" s="61" t="s">
        <v>589</v>
      </c>
      <c r="B241" s="280">
        <v>3000</v>
      </c>
      <c r="C241" s="285">
        <v>3000</v>
      </c>
      <c r="D241" s="285">
        <v>3000</v>
      </c>
      <c r="E241" s="285">
        <v>2400</v>
      </c>
    </row>
    <row r="242" spans="1:5" s="95" customFormat="1" x14ac:dyDescent="0.25">
      <c r="A242" s="61" t="s">
        <v>809</v>
      </c>
      <c r="B242" s="280">
        <v>3000</v>
      </c>
      <c r="C242" s="285">
        <v>3000</v>
      </c>
      <c r="D242" s="285">
        <v>3000</v>
      </c>
      <c r="E242" s="285">
        <v>2200</v>
      </c>
    </row>
    <row r="243" spans="1:5" s="95" customFormat="1" x14ac:dyDescent="0.25">
      <c r="A243" s="61" t="s">
        <v>663</v>
      </c>
      <c r="B243" s="280">
        <v>682000</v>
      </c>
      <c r="C243" s="285">
        <v>700000</v>
      </c>
      <c r="D243" s="285">
        <v>760000</v>
      </c>
      <c r="E243" s="285">
        <v>1000000</v>
      </c>
    </row>
    <row r="244" spans="1:5" s="95" customFormat="1" x14ac:dyDescent="0.25">
      <c r="A244" s="61" t="s">
        <v>889</v>
      </c>
      <c r="B244" s="280">
        <v>40500</v>
      </c>
      <c r="C244" s="285">
        <v>40000</v>
      </c>
      <c r="D244" s="285">
        <v>40000</v>
      </c>
      <c r="E244" s="285">
        <v>50000</v>
      </c>
    </row>
    <row r="245" spans="1:5" s="95" customFormat="1" x14ac:dyDescent="0.25">
      <c r="A245" s="61" t="s">
        <v>667</v>
      </c>
      <c r="B245" s="280">
        <v>150</v>
      </c>
      <c r="C245" s="285">
        <v>150</v>
      </c>
      <c r="D245" s="285">
        <v>0</v>
      </c>
      <c r="E245" s="285">
        <v>0</v>
      </c>
    </row>
    <row r="246" spans="1:5" s="95" customFormat="1" x14ac:dyDescent="0.25">
      <c r="A246" s="61" t="s">
        <v>576</v>
      </c>
      <c r="B246" s="280">
        <v>500</v>
      </c>
      <c r="C246" s="285">
        <v>0</v>
      </c>
      <c r="D246" s="285">
        <v>0</v>
      </c>
      <c r="E246" s="285">
        <v>0</v>
      </c>
    </row>
    <row r="247" spans="1:5" s="95" customFormat="1" x14ac:dyDescent="0.25">
      <c r="A247" s="61" t="s">
        <v>659</v>
      </c>
      <c r="B247" s="280">
        <v>800000</v>
      </c>
      <c r="C247" s="285">
        <v>800000</v>
      </c>
      <c r="D247" s="285">
        <v>750000</v>
      </c>
      <c r="E247" s="285">
        <v>1200000</v>
      </c>
    </row>
    <row r="248" spans="1:5" s="95" customFormat="1" x14ac:dyDescent="0.25">
      <c r="A248" s="61" t="s">
        <v>814</v>
      </c>
      <c r="B248" s="280">
        <v>0</v>
      </c>
      <c r="C248" s="285">
        <v>0</v>
      </c>
      <c r="D248" s="285">
        <v>0</v>
      </c>
      <c r="E248" s="285">
        <v>0</v>
      </c>
    </row>
    <row r="249" spans="1:5" s="95" customFormat="1" x14ac:dyDescent="0.25">
      <c r="A249" s="61" t="s">
        <v>1441</v>
      </c>
      <c r="B249" s="280">
        <v>161000</v>
      </c>
      <c r="C249" s="285">
        <v>200000</v>
      </c>
      <c r="D249" s="285">
        <v>400000</v>
      </c>
      <c r="E249" s="285">
        <v>500000</v>
      </c>
    </row>
    <row r="250" spans="1:5" s="95" customFormat="1" x14ac:dyDescent="0.25">
      <c r="A250" s="61" t="s">
        <v>1440</v>
      </c>
      <c r="B250" s="280">
        <v>1000</v>
      </c>
      <c r="C250" s="285">
        <v>1000</v>
      </c>
      <c r="D250" s="285">
        <v>1000</v>
      </c>
      <c r="E250" s="285">
        <v>1300</v>
      </c>
    </row>
    <row r="251" spans="1:5" s="4" customFormat="1" x14ac:dyDescent="0.25">
      <c r="A251" s="61"/>
      <c r="B251" s="261"/>
      <c r="C251" s="261"/>
      <c r="D251" s="261"/>
      <c r="E251" s="261"/>
    </row>
    <row r="252" spans="1:5" s="4" customFormat="1" x14ac:dyDescent="0.25">
      <c r="A252" s="28" t="s">
        <v>219</v>
      </c>
      <c r="B252" s="261">
        <f>SUM(B253:B269)</f>
        <v>5186500</v>
      </c>
      <c r="C252" s="261">
        <f t="shared" ref="C252:E252" si="28">SUM(C253:C269)</f>
        <v>5484000</v>
      </c>
      <c r="D252" s="261">
        <f t="shared" si="28"/>
        <v>6173800</v>
      </c>
      <c r="E252" s="261">
        <f t="shared" si="28"/>
        <v>7692900</v>
      </c>
    </row>
    <row r="253" spans="1:5" s="95" customFormat="1" x14ac:dyDescent="0.25">
      <c r="A253" s="61" t="s">
        <v>590</v>
      </c>
      <c r="B253" s="280">
        <v>5000</v>
      </c>
      <c r="C253" s="285">
        <v>5000</v>
      </c>
      <c r="D253" s="285">
        <v>4500</v>
      </c>
      <c r="E253" s="285">
        <v>3700</v>
      </c>
    </row>
    <row r="254" spans="1:5" s="95" customFormat="1" x14ac:dyDescent="0.25">
      <c r="A254" s="61" t="s">
        <v>575</v>
      </c>
      <c r="B254" s="280">
        <v>45000</v>
      </c>
      <c r="C254" s="285">
        <v>45000</v>
      </c>
      <c r="D254" s="285">
        <v>55000</v>
      </c>
      <c r="E254" s="285">
        <v>50000</v>
      </c>
    </row>
    <row r="255" spans="1:5" s="95" customFormat="1" x14ac:dyDescent="0.25">
      <c r="A255" s="61" t="s">
        <v>460</v>
      </c>
      <c r="B255" s="280">
        <v>221000</v>
      </c>
      <c r="C255" s="285">
        <v>225000</v>
      </c>
      <c r="D255" s="285">
        <v>225000</v>
      </c>
      <c r="E255" s="285">
        <v>300000</v>
      </c>
    </row>
    <row r="256" spans="1:5" s="95" customFormat="1" x14ac:dyDescent="0.25">
      <c r="A256" s="61" t="s">
        <v>461</v>
      </c>
      <c r="B256" s="280">
        <v>9000</v>
      </c>
      <c r="C256" s="285">
        <v>9000</v>
      </c>
      <c r="D256" s="285">
        <v>5000</v>
      </c>
      <c r="E256" s="285">
        <v>5000</v>
      </c>
    </row>
    <row r="257" spans="1:5" s="95" customFormat="1" x14ac:dyDescent="0.25">
      <c r="A257" s="61" t="s">
        <v>328</v>
      </c>
      <c r="B257" s="280">
        <v>300000</v>
      </c>
      <c r="C257" s="285">
        <v>325000</v>
      </c>
      <c r="D257" s="285">
        <v>410000</v>
      </c>
      <c r="E257" s="285">
        <v>500000</v>
      </c>
    </row>
    <row r="258" spans="1:5" s="95" customFormat="1" x14ac:dyDescent="0.25">
      <c r="A258" s="61" t="s">
        <v>299</v>
      </c>
      <c r="B258" s="280">
        <v>1000</v>
      </c>
      <c r="C258" s="285">
        <v>1000</v>
      </c>
      <c r="D258" s="285">
        <v>1000</v>
      </c>
      <c r="E258" s="285">
        <v>1200</v>
      </c>
    </row>
    <row r="259" spans="1:5" s="95" customFormat="1" x14ac:dyDescent="0.25">
      <c r="A259" s="61" t="s">
        <v>329</v>
      </c>
      <c r="B259" s="280">
        <v>805500</v>
      </c>
      <c r="C259" s="285">
        <v>900000</v>
      </c>
      <c r="D259" s="285">
        <v>1000000</v>
      </c>
      <c r="E259" s="285">
        <v>1200000</v>
      </c>
    </row>
    <row r="260" spans="1:5" s="95" customFormat="1" x14ac:dyDescent="0.25">
      <c r="A260" s="61" t="s">
        <v>297</v>
      </c>
      <c r="B260" s="280">
        <v>245000</v>
      </c>
      <c r="C260" s="285">
        <v>250000</v>
      </c>
      <c r="D260" s="285">
        <v>250000</v>
      </c>
      <c r="E260" s="285">
        <v>350000</v>
      </c>
    </row>
    <row r="261" spans="1:5" s="95" customFormat="1" x14ac:dyDescent="0.25">
      <c r="A261" s="61" t="s">
        <v>591</v>
      </c>
      <c r="B261" s="280">
        <v>2040000</v>
      </c>
      <c r="C261" s="285">
        <v>2000000</v>
      </c>
      <c r="D261" s="285">
        <v>2400000</v>
      </c>
      <c r="E261" s="285">
        <v>3000000</v>
      </c>
    </row>
    <row r="262" spans="1:5" s="95" customFormat="1" x14ac:dyDescent="0.25">
      <c r="A262" s="61" t="s">
        <v>185</v>
      </c>
      <c r="B262" s="280">
        <v>290000</v>
      </c>
      <c r="C262" s="285">
        <v>300000</v>
      </c>
      <c r="D262" s="285">
        <v>310000</v>
      </c>
      <c r="E262" s="285">
        <v>325000</v>
      </c>
    </row>
    <row r="263" spans="1:5" s="95" customFormat="1" x14ac:dyDescent="0.25">
      <c r="A263" s="53" t="s">
        <v>483</v>
      </c>
      <c r="B263" s="280">
        <v>375000</v>
      </c>
      <c r="C263" s="285">
        <v>400000</v>
      </c>
      <c r="D263" s="285">
        <v>405000</v>
      </c>
      <c r="E263" s="285">
        <v>475000</v>
      </c>
    </row>
    <row r="264" spans="1:5" s="95" customFormat="1" x14ac:dyDescent="0.25">
      <c r="A264" s="53" t="s">
        <v>592</v>
      </c>
      <c r="B264" s="280">
        <v>200000</v>
      </c>
      <c r="C264" s="285">
        <v>225000</v>
      </c>
      <c r="D264" s="285">
        <v>230000</v>
      </c>
      <c r="E264" s="285">
        <v>350000</v>
      </c>
    </row>
    <row r="265" spans="1:5" s="95" customFormat="1" x14ac:dyDescent="0.25">
      <c r="A265" s="53" t="s">
        <v>702</v>
      </c>
      <c r="B265" s="280">
        <v>20000</v>
      </c>
      <c r="C265" s="285">
        <v>20000</v>
      </c>
      <c r="D265" s="285">
        <v>20000</v>
      </c>
      <c r="E265" s="285">
        <v>20000</v>
      </c>
    </row>
    <row r="266" spans="1:5" s="95" customFormat="1" x14ac:dyDescent="0.25">
      <c r="A266" s="53" t="s">
        <v>1439</v>
      </c>
      <c r="B266" s="280">
        <v>6000</v>
      </c>
      <c r="C266" s="285">
        <v>6000</v>
      </c>
      <c r="D266" s="285">
        <v>5300</v>
      </c>
      <c r="E266" s="285">
        <v>6000</v>
      </c>
    </row>
    <row r="267" spans="1:5" s="95" customFormat="1" x14ac:dyDescent="0.25">
      <c r="A267" s="53" t="s">
        <v>1438</v>
      </c>
      <c r="B267" s="280">
        <v>3000</v>
      </c>
      <c r="C267" s="285">
        <v>3000</v>
      </c>
      <c r="D267" s="285">
        <v>3000</v>
      </c>
      <c r="E267" s="285">
        <v>7000</v>
      </c>
    </row>
    <row r="268" spans="1:5" s="95" customFormat="1" x14ac:dyDescent="0.25">
      <c r="A268" s="53" t="s">
        <v>330</v>
      </c>
      <c r="B268" s="280">
        <v>471000</v>
      </c>
      <c r="C268" s="285">
        <v>470000</v>
      </c>
      <c r="D268" s="285">
        <v>500000</v>
      </c>
      <c r="E268" s="285">
        <v>600000</v>
      </c>
    </row>
    <row r="269" spans="1:5" s="95" customFormat="1" x14ac:dyDescent="0.25">
      <c r="A269" s="53" t="s">
        <v>1437</v>
      </c>
      <c r="B269" s="280">
        <v>150000</v>
      </c>
      <c r="C269" s="285">
        <v>300000</v>
      </c>
      <c r="D269" s="285">
        <v>350000</v>
      </c>
      <c r="E269" s="285">
        <v>500000</v>
      </c>
    </row>
    <row r="270" spans="1:5" s="4" customFormat="1" x14ac:dyDescent="0.25">
      <c r="A270" s="53"/>
      <c r="B270" s="261"/>
      <c r="C270" s="261"/>
      <c r="D270" s="261"/>
      <c r="E270" s="261"/>
    </row>
    <row r="271" spans="1:5" s="4" customFormat="1" x14ac:dyDescent="0.25">
      <c r="A271" s="53"/>
      <c r="B271" s="261"/>
      <c r="C271" s="261"/>
      <c r="D271" s="261"/>
      <c r="E271" s="261"/>
    </row>
    <row r="272" spans="1:5" s="3" customFormat="1" x14ac:dyDescent="0.25">
      <c r="A272" s="28" t="s">
        <v>220</v>
      </c>
      <c r="B272" s="261">
        <f>B274+B299+B320+B343</f>
        <v>29108060</v>
      </c>
      <c r="C272" s="261">
        <f t="shared" ref="C272:E272" si="29">C274+C299+C320+C343</f>
        <v>24163850</v>
      </c>
      <c r="D272" s="261">
        <f t="shared" si="29"/>
        <v>23235000</v>
      </c>
      <c r="E272" s="261">
        <f t="shared" si="29"/>
        <v>42700900</v>
      </c>
    </row>
    <row r="273" spans="1:5" s="4" customFormat="1" x14ac:dyDescent="0.25">
      <c r="A273" s="53"/>
      <c r="B273" s="261"/>
      <c r="C273" s="261"/>
      <c r="D273" s="261"/>
      <c r="E273" s="261"/>
    </row>
    <row r="274" spans="1:5" s="94" customFormat="1" x14ac:dyDescent="0.25">
      <c r="A274" s="28" t="s">
        <v>551</v>
      </c>
      <c r="B274" s="261">
        <f>SUM(B275:B297)</f>
        <v>931800</v>
      </c>
      <c r="C274" s="261">
        <f t="shared" ref="C274:E274" si="30">SUM(C275:C297)</f>
        <v>540800</v>
      </c>
      <c r="D274" s="261">
        <f t="shared" si="30"/>
        <v>881500</v>
      </c>
      <c r="E274" s="261">
        <f t="shared" si="30"/>
        <v>6181400</v>
      </c>
    </row>
    <row r="275" spans="1:5" s="95" customFormat="1" x14ac:dyDescent="0.25">
      <c r="A275" s="53" t="s">
        <v>755</v>
      </c>
      <c r="B275" s="280">
        <v>5000</v>
      </c>
      <c r="C275" s="280">
        <v>5000</v>
      </c>
      <c r="D275" s="280">
        <v>5000</v>
      </c>
      <c r="E275" s="280">
        <v>3000</v>
      </c>
    </row>
    <row r="276" spans="1:5" s="95" customFormat="1" x14ac:dyDescent="0.25">
      <c r="A276" s="53" t="s">
        <v>703</v>
      </c>
      <c r="B276" s="280">
        <v>500000</v>
      </c>
      <c r="C276" s="280">
        <v>20000</v>
      </c>
      <c r="D276" s="280">
        <v>20000</v>
      </c>
      <c r="E276" s="280">
        <v>4000000</v>
      </c>
    </row>
    <row r="277" spans="1:5" s="95" customFormat="1" x14ac:dyDescent="0.25">
      <c r="A277" s="53" t="s">
        <v>1436</v>
      </c>
      <c r="B277" s="280">
        <v>0</v>
      </c>
      <c r="C277" s="280">
        <v>0</v>
      </c>
      <c r="D277" s="280">
        <v>300000</v>
      </c>
      <c r="E277" s="280">
        <v>350000</v>
      </c>
    </row>
    <row r="278" spans="1:5" s="95" customFormat="1" x14ac:dyDescent="0.25">
      <c r="A278" s="53" t="s">
        <v>1435</v>
      </c>
      <c r="B278" s="280">
        <v>0</v>
      </c>
      <c r="C278" s="280">
        <v>0</v>
      </c>
      <c r="D278" s="280">
        <v>0</v>
      </c>
      <c r="E278" s="280">
        <v>3000</v>
      </c>
    </row>
    <row r="279" spans="1:5" s="95" customFormat="1" x14ac:dyDescent="0.25">
      <c r="A279" s="53" t="s">
        <v>704</v>
      </c>
      <c r="B279" s="280">
        <v>6000</v>
      </c>
      <c r="C279" s="280">
        <v>5000</v>
      </c>
      <c r="D279" s="280">
        <v>5000</v>
      </c>
      <c r="E279" s="280">
        <v>0</v>
      </c>
    </row>
    <row r="280" spans="1:5" s="95" customFormat="1" x14ac:dyDescent="0.25">
      <c r="A280" s="53" t="s">
        <v>705</v>
      </c>
      <c r="B280" s="280">
        <v>300</v>
      </c>
      <c r="C280" s="280">
        <v>300</v>
      </c>
      <c r="D280" s="280">
        <v>0</v>
      </c>
      <c r="E280" s="280">
        <v>5400</v>
      </c>
    </row>
    <row r="281" spans="1:5" s="95" customFormat="1" x14ac:dyDescent="0.25">
      <c r="A281" s="53" t="s">
        <v>671</v>
      </c>
      <c r="B281" s="280">
        <v>6500</v>
      </c>
      <c r="C281" s="280">
        <v>6500</v>
      </c>
      <c r="D281" s="280">
        <v>6500</v>
      </c>
      <c r="E281" s="280">
        <v>500000</v>
      </c>
    </row>
    <row r="282" spans="1:5" s="95" customFormat="1" x14ac:dyDescent="0.25">
      <c r="A282" s="53" t="s">
        <v>331</v>
      </c>
      <c r="B282" s="280">
        <v>240000</v>
      </c>
      <c r="C282" s="280">
        <v>240000</v>
      </c>
      <c r="D282" s="280">
        <v>300000</v>
      </c>
      <c r="E282" s="280">
        <v>0</v>
      </c>
    </row>
    <row r="283" spans="1:5" s="95" customFormat="1" x14ac:dyDescent="0.25">
      <c r="A283" s="53" t="s">
        <v>706</v>
      </c>
      <c r="B283" s="280">
        <v>6000</v>
      </c>
      <c r="C283" s="280">
        <v>0</v>
      </c>
      <c r="D283" s="280">
        <v>0</v>
      </c>
      <c r="E283" s="280">
        <v>0</v>
      </c>
    </row>
    <row r="284" spans="1:5" s="95" customFormat="1" x14ac:dyDescent="0.25">
      <c r="A284" s="53" t="s">
        <v>332</v>
      </c>
      <c r="B284" s="280">
        <v>24000</v>
      </c>
      <c r="C284" s="280">
        <v>24000</v>
      </c>
      <c r="D284" s="280">
        <v>0</v>
      </c>
      <c r="E284" s="280">
        <v>40000</v>
      </c>
    </row>
    <row r="285" spans="1:5" s="95" customFormat="1" x14ac:dyDescent="0.25">
      <c r="A285" s="53" t="s">
        <v>829</v>
      </c>
      <c r="B285" s="280">
        <v>20000</v>
      </c>
      <c r="C285" s="280">
        <v>20000</v>
      </c>
      <c r="D285" s="280">
        <v>30000</v>
      </c>
      <c r="E285" s="280">
        <v>40000</v>
      </c>
    </row>
    <row r="286" spans="1:5" s="95" customFormat="1" x14ac:dyDescent="0.25">
      <c r="A286" s="53" t="s">
        <v>462</v>
      </c>
      <c r="B286" s="280">
        <v>30000</v>
      </c>
      <c r="C286" s="280">
        <v>25000</v>
      </c>
      <c r="D286" s="280">
        <v>30000</v>
      </c>
      <c r="E286" s="280">
        <v>40000</v>
      </c>
    </row>
    <row r="287" spans="1:5" s="95" customFormat="1" x14ac:dyDescent="0.25">
      <c r="A287" s="53" t="s">
        <v>221</v>
      </c>
      <c r="B287" s="280">
        <v>30000</v>
      </c>
      <c r="C287" s="280">
        <v>30000</v>
      </c>
      <c r="D287" s="280">
        <v>30000</v>
      </c>
      <c r="E287" s="280">
        <v>50000</v>
      </c>
    </row>
    <row r="288" spans="1:5" s="95" customFormat="1" x14ac:dyDescent="0.25">
      <c r="A288" s="53" t="s">
        <v>1434</v>
      </c>
      <c r="B288" s="280">
        <v>4000</v>
      </c>
      <c r="C288" s="280">
        <v>15000</v>
      </c>
      <c r="D288" s="280">
        <v>30000</v>
      </c>
      <c r="E288" s="280">
        <v>150000</v>
      </c>
    </row>
    <row r="289" spans="1:5" s="95" customFormat="1" x14ac:dyDescent="0.25">
      <c r="A289" s="53" t="s">
        <v>333</v>
      </c>
      <c r="B289" s="280">
        <v>60000</v>
      </c>
      <c r="C289" s="280">
        <v>150000</v>
      </c>
      <c r="D289" s="280">
        <v>125000</v>
      </c>
      <c r="E289" s="280">
        <v>1000000</v>
      </c>
    </row>
    <row r="290" spans="1:5" s="95" customFormat="1" x14ac:dyDescent="0.25">
      <c r="A290" s="53" t="s">
        <v>1433</v>
      </c>
      <c r="B290" s="280">
        <v>0</v>
      </c>
      <c r="C290" s="280">
        <v>0</v>
      </c>
      <c r="D290" s="280">
        <v>0</v>
      </c>
      <c r="E290" s="280">
        <v>0</v>
      </c>
    </row>
    <row r="291" spans="1:5" s="95" customFormat="1" x14ac:dyDescent="0.25">
      <c r="A291" s="53" t="s">
        <v>345</v>
      </c>
      <c r="B291" s="280">
        <v>0</v>
      </c>
      <c r="C291" s="280">
        <v>0</v>
      </c>
      <c r="D291" s="280">
        <v>0</v>
      </c>
      <c r="E291" s="280">
        <v>0</v>
      </c>
    </row>
    <row r="292" spans="1:5" s="95" customFormat="1" x14ac:dyDescent="0.25">
      <c r="A292" s="53" t="s">
        <v>334</v>
      </c>
      <c r="B292" s="280">
        <v>0</v>
      </c>
      <c r="C292" s="280">
        <v>0</v>
      </c>
      <c r="D292" s="280">
        <v>0</v>
      </c>
      <c r="E292" s="280">
        <v>0</v>
      </c>
    </row>
    <row r="293" spans="1:5" s="95" customFormat="1" x14ac:dyDescent="0.25">
      <c r="A293" s="53" t="s">
        <v>42</v>
      </c>
      <c r="B293" s="280">
        <v>0</v>
      </c>
      <c r="C293" s="280">
        <v>0</v>
      </c>
      <c r="D293" s="280">
        <v>0</v>
      </c>
      <c r="E293" s="280">
        <v>0</v>
      </c>
    </row>
    <row r="294" spans="1:5" s="95" customFormat="1" x14ac:dyDescent="0.25">
      <c r="A294" s="53" t="s">
        <v>1432</v>
      </c>
      <c r="B294" s="280">
        <v>0</v>
      </c>
      <c r="C294" s="280">
        <v>0</v>
      </c>
      <c r="D294" s="280">
        <v>0</v>
      </c>
      <c r="E294" s="280">
        <v>0</v>
      </c>
    </row>
    <row r="295" spans="1:5" s="95" customFormat="1" x14ac:dyDescent="0.25">
      <c r="A295" s="53" t="s">
        <v>1431</v>
      </c>
      <c r="B295" s="280">
        <v>0</v>
      </c>
      <c r="C295" s="280">
        <v>0</v>
      </c>
      <c r="D295" s="280">
        <v>0</v>
      </c>
      <c r="E295" s="280">
        <v>0</v>
      </c>
    </row>
    <row r="296" spans="1:5" s="95" customFormat="1" x14ac:dyDescent="0.25">
      <c r="A296" s="53" t="s">
        <v>222</v>
      </c>
      <c r="B296" s="280">
        <v>0</v>
      </c>
      <c r="C296" s="280">
        <v>0</v>
      </c>
      <c r="D296" s="280">
        <v>0</v>
      </c>
      <c r="E296" s="280">
        <v>0</v>
      </c>
    </row>
    <row r="297" spans="1:5" s="95" customFormat="1" x14ac:dyDescent="0.25">
      <c r="A297" s="53" t="s">
        <v>564</v>
      </c>
      <c r="B297" s="280">
        <v>0</v>
      </c>
      <c r="C297" s="280">
        <v>0</v>
      </c>
      <c r="D297" s="280">
        <v>0</v>
      </c>
      <c r="E297" s="280">
        <v>0</v>
      </c>
    </row>
    <row r="298" spans="1:5" s="4" customFormat="1" x14ac:dyDescent="0.25">
      <c r="A298" s="53"/>
      <c r="B298" s="261"/>
      <c r="C298" s="261"/>
      <c r="D298" s="261"/>
      <c r="E298" s="261"/>
    </row>
    <row r="299" spans="1:5" s="3" customFormat="1" x14ac:dyDescent="0.25">
      <c r="A299" s="28" t="s">
        <v>552</v>
      </c>
      <c r="B299" s="261">
        <f>SUM(B300:B318)</f>
        <v>908500</v>
      </c>
      <c r="C299" s="261">
        <f t="shared" ref="C299:E299" si="31">SUM(C300:C318)</f>
        <v>781000</v>
      </c>
      <c r="D299" s="261">
        <f t="shared" si="31"/>
        <v>755500</v>
      </c>
      <c r="E299" s="261">
        <f t="shared" si="31"/>
        <v>6564200</v>
      </c>
    </row>
    <row r="300" spans="1:5" s="95" customFormat="1" x14ac:dyDescent="0.25">
      <c r="A300" s="53" t="s">
        <v>344</v>
      </c>
      <c r="B300" s="280">
        <v>2000</v>
      </c>
      <c r="C300" s="280">
        <v>1500</v>
      </c>
      <c r="D300" s="280">
        <v>1500</v>
      </c>
      <c r="E300" s="280">
        <v>1200</v>
      </c>
    </row>
    <row r="301" spans="1:5" s="95" customFormat="1" x14ac:dyDescent="0.25">
      <c r="A301" s="53" t="s">
        <v>811</v>
      </c>
      <c r="B301" s="280">
        <v>7000</v>
      </c>
      <c r="C301" s="280">
        <v>6000</v>
      </c>
      <c r="D301" s="280">
        <v>6000</v>
      </c>
      <c r="E301" s="280">
        <v>3000</v>
      </c>
    </row>
    <row r="302" spans="1:5" s="95" customFormat="1" x14ac:dyDescent="0.25">
      <c r="A302" s="53" t="s">
        <v>1430</v>
      </c>
      <c r="B302" s="280">
        <v>3000</v>
      </c>
      <c r="C302" s="280">
        <v>3000</v>
      </c>
      <c r="D302" s="280">
        <v>0</v>
      </c>
      <c r="E302" s="280">
        <v>9000</v>
      </c>
    </row>
    <row r="303" spans="1:5" s="95" customFormat="1" x14ac:dyDescent="0.25">
      <c r="A303" s="53" t="s">
        <v>1429</v>
      </c>
      <c r="B303" s="280">
        <v>200000</v>
      </c>
      <c r="C303" s="280">
        <v>105000</v>
      </c>
      <c r="D303" s="280">
        <v>175000</v>
      </c>
      <c r="E303" s="280">
        <v>300000</v>
      </c>
    </row>
    <row r="304" spans="1:5" s="95" customFormat="1" x14ac:dyDescent="0.25">
      <c r="A304" s="53" t="s">
        <v>335</v>
      </c>
      <c r="B304" s="280">
        <v>45000</v>
      </c>
      <c r="C304" s="280">
        <v>5000</v>
      </c>
      <c r="D304" s="280">
        <v>10000</v>
      </c>
      <c r="E304" s="280">
        <v>100000</v>
      </c>
    </row>
    <row r="305" spans="1:5" s="95" customFormat="1" x14ac:dyDescent="0.25">
      <c r="A305" s="53" t="s">
        <v>336</v>
      </c>
      <c r="B305" s="280">
        <v>400000</v>
      </c>
      <c r="C305" s="280">
        <v>400000</v>
      </c>
      <c r="D305" s="280">
        <v>300000</v>
      </c>
      <c r="E305" s="280">
        <v>50000</v>
      </c>
    </row>
    <row r="306" spans="1:5" s="95" customFormat="1" x14ac:dyDescent="0.25">
      <c r="A306" s="53" t="s">
        <v>337</v>
      </c>
      <c r="B306" s="280">
        <v>0</v>
      </c>
      <c r="C306" s="280">
        <v>0</v>
      </c>
      <c r="D306" s="280">
        <v>0</v>
      </c>
      <c r="E306" s="280">
        <v>40000</v>
      </c>
    </row>
    <row r="307" spans="1:5" s="95" customFormat="1" x14ac:dyDescent="0.25">
      <c r="A307" s="53" t="s">
        <v>1428</v>
      </c>
      <c r="B307" s="280">
        <v>13000</v>
      </c>
      <c r="C307" s="280">
        <v>7000</v>
      </c>
      <c r="D307" s="280">
        <v>10000</v>
      </c>
      <c r="E307" s="280">
        <v>2250000</v>
      </c>
    </row>
    <row r="308" spans="1:5" s="95" customFormat="1" x14ac:dyDescent="0.25">
      <c r="A308" s="53" t="s">
        <v>338</v>
      </c>
      <c r="B308" s="280">
        <v>3500</v>
      </c>
      <c r="C308" s="280">
        <v>3500</v>
      </c>
      <c r="D308" s="280">
        <v>3000</v>
      </c>
      <c r="E308" s="280">
        <v>5000</v>
      </c>
    </row>
    <row r="309" spans="1:5" s="95" customFormat="1" x14ac:dyDescent="0.25">
      <c r="A309" s="53" t="s">
        <v>1427</v>
      </c>
      <c r="B309" s="280">
        <v>200000</v>
      </c>
      <c r="C309" s="280">
        <v>100000</v>
      </c>
      <c r="D309" s="280">
        <v>250000</v>
      </c>
      <c r="E309" s="280">
        <v>60000</v>
      </c>
    </row>
    <row r="310" spans="1:5" s="95" customFormat="1" x14ac:dyDescent="0.25">
      <c r="A310" s="53" t="s">
        <v>1426</v>
      </c>
      <c r="B310" s="280">
        <v>35000</v>
      </c>
      <c r="C310" s="280">
        <v>150000</v>
      </c>
      <c r="D310" s="280">
        <v>0</v>
      </c>
      <c r="E310" s="280">
        <v>0</v>
      </c>
    </row>
    <row r="311" spans="1:5" s="95" customFormat="1" x14ac:dyDescent="0.25">
      <c r="A311" s="53" t="s">
        <v>1425</v>
      </c>
      <c r="B311" s="280">
        <v>0</v>
      </c>
      <c r="C311" s="280">
        <v>0</v>
      </c>
      <c r="D311" s="280">
        <v>0</v>
      </c>
      <c r="E311" s="280">
        <v>0</v>
      </c>
    </row>
    <row r="312" spans="1:5" s="95" customFormat="1" x14ac:dyDescent="0.25">
      <c r="A312" s="54" t="s">
        <v>1424</v>
      </c>
      <c r="B312" s="280">
        <v>0</v>
      </c>
      <c r="C312" s="280">
        <v>0</v>
      </c>
      <c r="D312" s="280">
        <v>0</v>
      </c>
      <c r="E312" s="280">
        <v>3746000</v>
      </c>
    </row>
    <row r="313" spans="1:5" s="95" customFormat="1" x14ac:dyDescent="0.25">
      <c r="A313" s="54" t="s">
        <v>707</v>
      </c>
      <c r="B313" s="280">
        <v>0</v>
      </c>
      <c r="C313" s="280">
        <v>0</v>
      </c>
      <c r="D313" s="280">
        <v>0</v>
      </c>
      <c r="E313" s="280">
        <v>0</v>
      </c>
    </row>
    <row r="314" spans="1:5" s="95" customFormat="1" x14ac:dyDescent="0.25">
      <c r="A314" s="54" t="s">
        <v>1423</v>
      </c>
      <c r="B314" s="280">
        <v>0</v>
      </c>
      <c r="C314" s="280">
        <v>0</v>
      </c>
      <c r="D314" s="280">
        <v>0</v>
      </c>
      <c r="E314" s="280">
        <v>0</v>
      </c>
    </row>
    <row r="315" spans="1:5" s="95" customFormat="1" x14ac:dyDescent="0.25">
      <c r="A315" s="54" t="s">
        <v>346</v>
      </c>
      <c r="B315" s="280">
        <v>0</v>
      </c>
      <c r="C315" s="280">
        <v>0</v>
      </c>
      <c r="D315" s="280">
        <v>0</v>
      </c>
      <c r="E315" s="280">
        <v>0</v>
      </c>
    </row>
    <row r="316" spans="1:5" s="95" customFormat="1" x14ac:dyDescent="0.25">
      <c r="A316" s="54" t="s">
        <v>1422</v>
      </c>
      <c r="B316" s="280">
        <v>0</v>
      </c>
      <c r="C316" s="280">
        <v>0</v>
      </c>
      <c r="D316" s="280">
        <v>0</v>
      </c>
      <c r="E316" s="280">
        <v>0</v>
      </c>
    </row>
    <row r="317" spans="1:5" s="95" customFormat="1" x14ac:dyDescent="0.25">
      <c r="A317" s="54" t="s">
        <v>339</v>
      </c>
      <c r="B317" s="280">
        <v>0</v>
      </c>
      <c r="C317" s="280">
        <v>0</v>
      </c>
      <c r="D317" s="280">
        <v>0</v>
      </c>
      <c r="E317" s="280">
        <v>0</v>
      </c>
    </row>
    <row r="318" spans="1:5" s="95" customFormat="1" x14ac:dyDescent="0.25">
      <c r="A318" s="54" t="s">
        <v>340</v>
      </c>
      <c r="B318" s="280">
        <v>0</v>
      </c>
      <c r="C318" s="280">
        <v>0</v>
      </c>
      <c r="D318" s="280">
        <v>0</v>
      </c>
      <c r="E318" s="280">
        <v>0</v>
      </c>
    </row>
    <row r="319" spans="1:5" s="4" customFormat="1" x14ac:dyDescent="0.25">
      <c r="A319" s="54"/>
      <c r="B319" s="261"/>
      <c r="C319" s="261"/>
      <c r="D319" s="261"/>
      <c r="E319" s="261"/>
    </row>
    <row r="320" spans="1:5" s="3" customFormat="1" x14ac:dyDescent="0.25">
      <c r="A320" s="28" t="s">
        <v>1177</v>
      </c>
      <c r="B320" s="261">
        <f>SUM(B321:B341)</f>
        <v>26100000</v>
      </c>
      <c r="C320" s="261">
        <f t="shared" ref="C320:E320" si="32">SUM(C321:C341)</f>
        <v>21650000</v>
      </c>
      <c r="D320" s="261">
        <f t="shared" si="32"/>
        <v>20000000</v>
      </c>
      <c r="E320" s="261">
        <f t="shared" si="32"/>
        <v>27737300</v>
      </c>
    </row>
    <row r="321" spans="1:5" s="95" customFormat="1" x14ac:dyDescent="0.25">
      <c r="A321" s="54" t="s">
        <v>1421</v>
      </c>
      <c r="B321" s="280">
        <v>13500000</v>
      </c>
      <c r="C321" s="280">
        <v>14000000</v>
      </c>
      <c r="D321" s="280">
        <v>14500000</v>
      </c>
      <c r="E321" s="280">
        <v>20737300</v>
      </c>
    </row>
    <row r="322" spans="1:5" s="95" customFormat="1" x14ac:dyDescent="0.25">
      <c r="A322" s="54" t="s">
        <v>1420</v>
      </c>
      <c r="B322" s="280">
        <v>2600000</v>
      </c>
      <c r="C322" s="280">
        <v>2650000</v>
      </c>
      <c r="D322" s="280">
        <v>2500000</v>
      </c>
      <c r="E322" s="280">
        <v>0</v>
      </c>
    </row>
    <row r="323" spans="1:5" s="95" customFormat="1" x14ac:dyDescent="0.25">
      <c r="A323" s="54" t="s">
        <v>1419</v>
      </c>
      <c r="B323" s="280">
        <v>10000000</v>
      </c>
      <c r="C323" s="280">
        <v>5000000</v>
      </c>
      <c r="D323" s="280">
        <v>0</v>
      </c>
      <c r="E323" s="280">
        <v>0</v>
      </c>
    </row>
    <row r="324" spans="1:5" s="95" customFormat="1" x14ac:dyDescent="0.25">
      <c r="A324" s="54" t="s">
        <v>1418</v>
      </c>
      <c r="B324" s="280">
        <v>0</v>
      </c>
      <c r="C324" s="280">
        <v>0</v>
      </c>
      <c r="D324" s="280">
        <v>3000000</v>
      </c>
      <c r="E324" s="280">
        <v>6000000</v>
      </c>
    </row>
    <row r="325" spans="1:5" s="95" customFormat="1" x14ac:dyDescent="0.25">
      <c r="A325" s="54" t="s">
        <v>1417</v>
      </c>
      <c r="B325" s="280">
        <v>0</v>
      </c>
      <c r="C325" s="280">
        <v>0</v>
      </c>
      <c r="D325" s="280">
        <v>0</v>
      </c>
      <c r="E325" s="280">
        <v>0</v>
      </c>
    </row>
    <row r="326" spans="1:5" s="95" customFormat="1" x14ac:dyDescent="0.25">
      <c r="A326" s="54" t="s">
        <v>1416</v>
      </c>
      <c r="B326" s="280">
        <v>0</v>
      </c>
      <c r="C326" s="280">
        <v>0</v>
      </c>
      <c r="D326" s="280">
        <v>0</v>
      </c>
      <c r="E326" s="280">
        <v>1000000</v>
      </c>
    </row>
    <row r="327" spans="1:5" s="95" customFormat="1" x14ac:dyDescent="0.25">
      <c r="A327" s="54" t="s">
        <v>347</v>
      </c>
      <c r="B327" s="280">
        <v>0</v>
      </c>
      <c r="C327" s="280">
        <v>0</v>
      </c>
      <c r="D327" s="280">
        <v>0</v>
      </c>
      <c r="E327" s="280">
        <v>0</v>
      </c>
    </row>
    <row r="328" spans="1:5" s="95" customFormat="1" x14ac:dyDescent="0.25">
      <c r="A328" s="54" t="s">
        <v>756</v>
      </c>
      <c r="B328" s="280">
        <v>0</v>
      </c>
      <c r="C328" s="280">
        <v>0</v>
      </c>
      <c r="D328" s="280">
        <v>0</v>
      </c>
      <c r="E328" s="280">
        <v>0</v>
      </c>
    </row>
    <row r="329" spans="1:5" s="95" customFormat="1" x14ac:dyDescent="0.25">
      <c r="A329" s="54" t="s">
        <v>1415</v>
      </c>
      <c r="B329" s="280">
        <v>0</v>
      </c>
      <c r="C329" s="280">
        <v>0</v>
      </c>
      <c r="D329" s="280">
        <v>0</v>
      </c>
      <c r="E329" s="280">
        <v>0</v>
      </c>
    </row>
    <row r="330" spans="1:5" s="95" customFormat="1" x14ac:dyDescent="0.25">
      <c r="A330" s="54" t="s">
        <v>736</v>
      </c>
      <c r="B330" s="280">
        <v>0</v>
      </c>
      <c r="C330" s="280">
        <v>0</v>
      </c>
      <c r="D330" s="280">
        <v>0</v>
      </c>
      <c r="E330" s="280">
        <v>0</v>
      </c>
    </row>
    <row r="331" spans="1:5" s="95" customFormat="1" x14ac:dyDescent="0.25">
      <c r="A331" s="54" t="s">
        <v>1414</v>
      </c>
      <c r="B331" s="280">
        <v>0</v>
      </c>
      <c r="C331" s="280">
        <v>0</v>
      </c>
      <c r="D331" s="280">
        <v>0</v>
      </c>
      <c r="E331" s="280">
        <v>0</v>
      </c>
    </row>
    <row r="332" spans="1:5" s="95" customFormat="1" x14ac:dyDescent="0.25">
      <c r="A332" s="54" t="s">
        <v>1413</v>
      </c>
      <c r="B332" s="280">
        <v>0</v>
      </c>
      <c r="C332" s="280">
        <v>0</v>
      </c>
      <c r="D332" s="280">
        <v>0</v>
      </c>
      <c r="E332" s="280">
        <v>0</v>
      </c>
    </row>
    <row r="333" spans="1:5" s="95" customFormat="1" x14ac:dyDescent="0.25">
      <c r="A333" s="54" t="s">
        <v>348</v>
      </c>
      <c r="B333" s="280">
        <v>0</v>
      </c>
      <c r="C333" s="280">
        <v>0</v>
      </c>
      <c r="D333" s="280">
        <v>0</v>
      </c>
      <c r="E333" s="280">
        <v>0</v>
      </c>
    </row>
    <row r="334" spans="1:5" s="95" customFormat="1" x14ac:dyDescent="0.25">
      <c r="A334" s="54" t="s">
        <v>1412</v>
      </c>
      <c r="B334" s="280">
        <v>0</v>
      </c>
      <c r="C334" s="280">
        <v>0</v>
      </c>
      <c r="D334" s="280">
        <v>0</v>
      </c>
      <c r="E334" s="280">
        <v>0</v>
      </c>
    </row>
    <row r="335" spans="1:5" s="95" customFormat="1" x14ac:dyDescent="0.25">
      <c r="A335" s="54" t="s">
        <v>349</v>
      </c>
      <c r="B335" s="280">
        <v>0</v>
      </c>
      <c r="C335" s="280">
        <v>0</v>
      </c>
      <c r="D335" s="280">
        <v>0</v>
      </c>
      <c r="E335" s="280">
        <v>0</v>
      </c>
    </row>
    <row r="336" spans="1:5" s="95" customFormat="1" x14ac:dyDescent="0.25">
      <c r="A336" s="54" t="s">
        <v>773</v>
      </c>
      <c r="B336" s="280">
        <v>0</v>
      </c>
      <c r="C336" s="280">
        <v>0</v>
      </c>
      <c r="D336" s="280">
        <v>0</v>
      </c>
      <c r="E336" s="280">
        <v>0</v>
      </c>
    </row>
    <row r="337" spans="1:5" s="95" customFormat="1" x14ac:dyDescent="0.25">
      <c r="A337" s="54" t="s">
        <v>387</v>
      </c>
      <c r="B337" s="280">
        <v>0</v>
      </c>
      <c r="C337" s="280">
        <v>0</v>
      </c>
      <c r="D337" s="280">
        <v>0</v>
      </c>
      <c r="E337" s="280">
        <v>0</v>
      </c>
    </row>
    <row r="338" spans="1:5" s="95" customFormat="1" x14ac:dyDescent="0.25">
      <c r="A338" s="54" t="s">
        <v>1411</v>
      </c>
      <c r="B338" s="280">
        <v>0</v>
      </c>
      <c r="C338" s="280">
        <v>0</v>
      </c>
      <c r="D338" s="280">
        <v>0</v>
      </c>
      <c r="E338" s="280">
        <v>0</v>
      </c>
    </row>
    <row r="339" spans="1:5" s="95" customFormat="1" x14ac:dyDescent="0.25">
      <c r="A339" s="54" t="s">
        <v>668</v>
      </c>
      <c r="B339" s="280">
        <v>0</v>
      </c>
      <c r="C339" s="280">
        <v>0</v>
      </c>
      <c r="D339" s="280">
        <v>0</v>
      </c>
      <c r="E339" s="280">
        <v>0</v>
      </c>
    </row>
    <row r="340" spans="1:5" s="95" customFormat="1" x14ac:dyDescent="0.25">
      <c r="A340" s="54" t="s">
        <v>1410</v>
      </c>
      <c r="B340" s="280">
        <v>0</v>
      </c>
      <c r="C340" s="280">
        <v>0</v>
      </c>
      <c r="D340" s="280">
        <v>0</v>
      </c>
      <c r="E340" s="280">
        <v>0</v>
      </c>
    </row>
    <row r="341" spans="1:5" s="95" customFormat="1" x14ac:dyDescent="0.25">
      <c r="A341" s="54" t="s">
        <v>43</v>
      </c>
      <c r="B341" s="280">
        <v>0</v>
      </c>
      <c r="C341" s="280">
        <v>0</v>
      </c>
      <c r="D341" s="280">
        <v>0</v>
      </c>
      <c r="E341" s="280">
        <v>0</v>
      </c>
    </row>
    <row r="342" spans="1:5" s="4" customFormat="1" x14ac:dyDescent="0.25">
      <c r="A342" s="54"/>
      <c r="B342" s="261"/>
      <c r="C342" s="280"/>
      <c r="D342" s="261"/>
      <c r="E342" s="261"/>
    </row>
    <row r="343" spans="1:5" s="3" customFormat="1" x14ac:dyDescent="0.25">
      <c r="A343" s="28" t="s">
        <v>223</v>
      </c>
      <c r="B343" s="261">
        <f>IFERROR(VLOOKUP(A343:A914,'[1]1976'!$A$307:$B$6005,2,FALSE),0)</f>
        <v>1167760</v>
      </c>
      <c r="C343" s="261">
        <f>IFERROR(VLOOKUP(A343:A914,'[1]1977'!$A$353:$B$469,2,FALSE),0)</f>
        <v>1192050</v>
      </c>
      <c r="D343" s="261">
        <f>IFERROR(VLOOKUP(A343:A908,'[1]1978'!$A$207:$B$4040,2,FALSE),0)</f>
        <v>1598000</v>
      </c>
      <c r="E343" s="261">
        <f>IFERROR(VLOOKUP(A343:A908,'[1]1979'!$A$129:$B$305,2,FALSE),0)</f>
        <v>2218000</v>
      </c>
    </row>
    <row r="344" spans="1:5" s="4" customFormat="1" x14ac:dyDescent="0.25">
      <c r="A344" s="54"/>
      <c r="B344" s="261"/>
      <c r="C344" s="261"/>
      <c r="D344" s="261"/>
      <c r="E344" s="261"/>
    </row>
    <row r="345" spans="1:5" s="3" customFormat="1" x14ac:dyDescent="0.25">
      <c r="A345" s="28" t="s">
        <v>708</v>
      </c>
      <c r="B345" s="261">
        <f>SUM(B346:B357)</f>
        <v>791960</v>
      </c>
      <c r="C345" s="261">
        <f t="shared" ref="C345:E345" si="33">SUM(C346:C357)</f>
        <v>740950</v>
      </c>
      <c r="D345" s="261">
        <f t="shared" si="33"/>
        <v>941000</v>
      </c>
      <c r="E345" s="261">
        <f t="shared" si="33"/>
        <v>1263000</v>
      </c>
    </row>
    <row r="346" spans="1:5" s="95" customFormat="1" x14ac:dyDescent="0.25">
      <c r="A346" s="54" t="s">
        <v>709</v>
      </c>
      <c r="B346" s="280">
        <v>600000</v>
      </c>
      <c r="C346" s="280">
        <v>550000</v>
      </c>
      <c r="D346" s="280">
        <v>700000</v>
      </c>
      <c r="E346" s="280">
        <v>900000</v>
      </c>
    </row>
    <row r="347" spans="1:5" s="95" customFormat="1" x14ac:dyDescent="0.25">
      <c r="A347" s="54" t="s">
        <v>797</v>
      </c>
      <c r="B347" s="280">
        <v>50000</v>
      </c>
      <c r="C347" s="280">
        <v>50000</v>
      </c>
      <c r="D347" s="280">
        <v>70000</v>
      </c>
      <c r="E347" s="280">
        <v>90000</v>
      </c>
    </row>
    <row r="348" spans="1:5" s="95" customFormat="1" x14ac:dyDescent="0.25">
      <c r="A348" s="54" t="s">
        <v>1409</v>
      </c>
      <c r="B348" s="280">
        <v>0</v>
      </c>
      <c r="C348" s="280">
        <v>0</v>
      </c>
      <c r="D348" s="280">
        <v>0</v>
      </c>
      <c r="E348" s="280">
        <v>0</v>
      </c>
    </row>
    <row r="349" spans="1:5" s="95" customFormat="1" x14ac:dyDescent="0.25">
      <c r="A349" s="54" t="s">
        <v>710</v>
      </c>
      <c r="B349" s="280">
        <v>13000</v>
      </c>
      <c r="C349" s="280">
        <v>10000</v>
      </c>
      <c r="D349" s="280">
        <v>10000</v>
      </c>
      <c r="E349" s="280">
        <v>13000</v>
      </c>
    </row>
    <row r="350" spans="1:5" s="95" customFormat="1" x14ac:dyDescent="0.25">
      <c r="A350" s="54" t="s">
        <v>1408</v>
      </c>
      <c r="B350" s="280">
        <v>600</v>
      </c>
      <c r="C350" s="280">
        <v>600</v>
      </c>
      <c r="D350" s="280">
        <v>1000</v>
      </c>
      <c r="E350" s="280">
        <v>0</v>
      </c>
    </row>
    <row r="351" spans="1:5" s="95" customFormat="1" x14ac:dyDescent="0.25">
      <c r="A351" s="54" t="s">
        <v>1407</v>
      </c>
      <c r="B351" s="280">
        <v>20000</v>
      </c>
      <c r="C351" s="280">
        <v>25000</v>
      </c>
      <c r="D351" s="280">
        <v>30000</v>
      </c>
      <c r="E351" s="280">
        <v>50000</v>
      </c>
    </row>
    <row r="352" spans="1:5" s="95" customFormat="1" x14ac:dyDescent="0.25">
      <c r="A352" s="54" t="s">
        <v>1406</v>
      </c>
      <c r="B352" s="280">
        <v>110</v>
      </c>
      <c r="C352" s="280">
        <v>100</v>
      </c>
      <c r="D352" s="280">
        <v>0</v>
      </c>
      <c r="E352" s="280">
        <v>0</v>
      </c>
    </row>
    <row r="353" spans="1:5" s="95" customFormat="1" x14ac:dyDescent="0.25">
      <c r="A353" s="54" t="s">
        <v>798</v>
      </c>
      <c r="B353" s="280">
        <v>250</v>
      </c>
      <c r="C353" s="280">
        <v>250</v>
      </c>
      <c r="D353" s="280">
        <v>0</v>
      </c>
      <c r="E353" s="280">
        <v>0</v>
      </c>
    </row>
    <row r="354" spans="1:5" s="95" customFormat="1" x14ac:dyDescent="0.25">
      <c r="A354" s="54" t="s">
        <v>1405</v>
      </c>
      <c r="B354" s="280">
        <v>10000</v>
      </c>
      <c r="C354" s="280">
        <v>5000</v>
      </c>
      <c r="D354" s="280">
        <v>10000</v>
      </c>
      <c r="E354" s="280">
        <v>10000</v>
      </c>
    </row>
    <row r="355" spans="1:5" s="95" customFormat="1" x14ac:dyDescent="0.25">
      <c r="A355" s="54" t="s">
        <v>758</v>
      </c>
      <c r="B355" s="280">
        <v>98000</v>
      </c>
      <c r="C355" s="280">
        <v>100000</v>
      </c>
      <c r="D355" s="280">
        <v>120000</v>
      </c>
      <c r="E355" s="280">
        <v>200000</v>
      </c>
    </row>
    <row r="356" spans="1:5" s="95" customFormat="1" x14ac:dyDescent="0.25">
      <c r="A356" s="54" t="s">
        <v>1404</v>
      </c>
      <c r="B356" s="280">
        <v>0</v>
      </c>
      <c r="C356" s="280">
        <v>0</v>
      </c>
      <c r="D356" s="280">
        <v>0</v>
      </c>
      <c r="E356" s="280">
        <v>0</v>
      </c>
    </row>
    <row r="357" spans="1:5" s="95" customFormat="1" x14ac:dyDescent="0.25">
      <c r="A357" s="73" t="s">
        <v>1403</v>
      </c>
      <c r="B357" s="280">
        <v>0</v>
      </c>
      <c r="C357" s="280">
        <v>0</v>
      </c>
      <c r="D357" s="280">
        <v>0</v>
      </c>
      <c r="E357" s="280">
        <v>0</v>
      </c>
    </row>
    <row r="358" spans="1:5" s="4" customFormat="1" x14ac:dyDescent="0.25">
      <c r="A358" s="73"/>
      <c r="B358" s="261"/>
      <c r="C358" s="261"/>
      <c r="D358" s="261"/>
      <c r="E358" s="261"/>
    </row>
    <row r="359" spans="1:5" s="3" customFormat="1" x14ac:dyDescent="0.25">
      <c r="A359" s="28" t="s">
        <v>1402</v>
      </c>
      <c r="B359" s="261">
        <f>SUM(B360:B371)</f>
        <v>375800</v>
      </c>
      <c r="C359" s="261">
        <f t="shared" ref="C359:E359" si="34">SUM(C360:C371)</f>
        <v>451100</v>
      </c>
      <c r="D359" s="261">
        <f t="shared" si="34"/>
        <v>657000</v>
      </c>
      <c r="E359" s="261">
        <f t="shared" si="34"/>
        <v>955000</v>
      </c>
    </row>
    <row r="360" spans="1:5" s="95" customFormat="1" x14ac:dyDescent="0.25">
      <c r="A360" s="73" t="s">
        <v>88</v>
      </c>
      <c r="B360" s="280">
        <v>70000</v>
      </c>
      <c r="C360" s="280">
        <v>70000</v>
      </c>
      <c r="D360" s="280">
        <v>70000</v>
      </c>
      <c r="E360" s="280">
        <v>50000</v>
      </c>
    </row>
    <row r="361" spans="1:5" s="95" customFormat="1" x14ac:dyDescent="0.25">
      <c r="A361" s="73" t="s">
        <v>197</v>
      </c>
      <c r="B361" s="280">
        <v>60000</v>
      </c>
      <c r="C361" s="280">
        <v>70000</v>
      </c>
      <c r="D361" s="280">
        <v>100000</v>
      </c>
      <c r="E361" s="280">
        <v>300000</v>
      </c>
    </row>
    <row r="362" spans="1:5" s="95" customFormat="1" x14ac:dyDescent="0.25">
      <c r="A362" s="73" t="s">
        <v>198</v>
      </c>
      <c r="B362" s="280">
        <v>3000</v>
      </c>
      <c r="C362" s="280">
        <v>3000</v>
      </c>
      <c r="D362" s="280">
        <v>3500</v>
      </c>
      <c r="E362" s="280">
        <v>5000</v>
      </c>
    </row>
    <row r="363" spans="1:5" s="95" customFormat="1" x14ac:dyDescent="0.25">
      <c r="A363" s="73" t="s">
        <v>31</v>
      </c>
      <c r="B363" s="280">
        <v>1500</v>
      </c>
      <c r="C363" s="280">
        <v>1500</v>
      </c>
      <c r="D363" s="280">
        <v>1500</v>
      </c>
      <c r="E363" s="280">
        <v>0</v>
      </c>
    </row>
    <row r="364" spans="1:5" s="95" customFormat="1" x14ac:dyDescent="0.25">
      <c r="A364" s="73" t="s">
        <v>724</v>
      </c>
      <c r="B364" s="280">
        <v>800</v>
      </c>
      <c r="C364" s="280">
        <v>100</v>
      </c>
      <c r="D364" s="280">
        <v>0</v>
      </c>
      <c r="E364" s="280">
        <v>0</v>
      </c>
    </row>
    <row r="365" spans="1:5" s="95" customFormat="1" x14ac:dyDescent="0.25">
      <c r="A365" s="73" t="s">
        <v>199</v>
      </c>
      <c r="B365" s="280">
        <v>34000</v>
      </c>
      <c r="C365" s="280">
        <v>30000</v>
      </c>
      <c r="D365" s="280">
        <v>30000</v>
      </c>
      <c r="E365" s="280">
        <v>20000</v>
      </c>
    </row>
    <row r="366" spans="1:5" s="95" customFormat="1" x14ac:dyDescent="0.25">
      <c r="A366" s="73" t="s">
        <v>224</v>
      </c>
      <c r="B366" s="280">
        <v>1500</v>
      </c>
      <c r="C366" s="280">
        <v>1500</v>
      </c>
      <c r="D366" s="280">
        <v>2000</v>
      </c>
      <c r="E366" s="280">
        <v>5000</v>
      </c>
    </row>
    <row r="367" spans="1:5" s="95" customFormat="1" x14ac:dyDescent="0.25">
      <c r="A367" s="73" t="s">
        <v>91</v>
      </c>
      <c r="B367" s="280">
        <v>205000</v>
      </c>
      <c r="C367" s="280">
        <v>225000</v>
      </c>
      <c r="D367" s="280">
        <v>300000</v>
      </c>
      <c r="E367" s="280">
        <v>300000</v>
      </c>
    </row>
    <row r="368" spans="1:5" s="95" customFormat="1" x14ac:dyDescent="0.25">
      <c r="A368" s="73" t="s">
        <v>463</v>
      </c>
      <c r="B368" s="280">
        <v>0</v>
      </c>
      <c r="C368" s="280">
        <v>50000</v>
      </c>
      <c r="D368" s="280">
        <v>150000</v>
      </c>
      <c r="E368" s="280">
        <v>275000</v>
      </c>
    </row>
    <row r="369" spans="1:5" s="95" customFormat="1" x14ac:dyDescent="0.25">
      <c r="A369" s="73" t="s">
        <v>1401</v>
      </c>
      <c r="B369" s="280">
        <v>0</v>
      </c>
      <c r="C369" s="280">
        <v>0</v>
      </c>
      <c r="D369" s="280">
        <v>0</v>
      </c>
      <c r="E369" s="280">
        <v>0</v>
      </c>
    </row>
    <row r="370" spans="1:5" s="91" customFormat="1" x14ac:dyDescent="0.25">
      <c r="A370" s="54" t="s">
        <v>225</v>
      </c>
      <c r="B370" s="280">
        <v>0</v>
      </c>
      <c r="C370" s="280">
        <v>0</v>
      </c>
      <c r="D370" s="280">
        <v>0</v>
      </c>
      <c r="E370" s="280">
        <v>0</v>
      </c>
    </row>
    <row r="371" spans="1:5" s="95" customFormat="1" x14ac:dyDescent="0.25">
      <c r="A371" s="54" t="s">
        <v>1400</v>
      </c>
      <c r="B371" s="280">
        <v>0</v>
      </c>
      <c r="C371" s="280">
        <v>0</v>
      </c>
      <c r="D371" s="280">
        <v>0</v>
      </c>
      <c r="E371" s="280">
        <v>0</v>
      </c>
    </row>
    <row r="372" spans="1:5" s="3" customFormat="1" x14ac:dyDescent="0.25">
      <c r="A372" s="28"/>
      <c r="B372" s="261"/>
      <c r="C372" s="261"/>
      <c r="D372" s="261"/>
      <c r="E372" s="261"/>
    </row>
    <row r="373" spans="1:5" s="94" customFormat="1" x14ac:dyDescent="0.25">
      <c r="A373" s="28" t="s">
        <v>144</v>
      </c>
      <c r="B373" s="261">
        <f>B375+B377+B488</f>
        <v>18400346</v>
      </c>
      <c r="C373" s="261">
        <f>C375+C377+C488</f>
        <v>23407271</v>
      </c>
      <c r="D373" s="261">
        <f>D375+D377</f>
        <v>40387580</v>
      </c>
      <c r="E373" s="261">
        <f>E375+E377</f>
        <v>73504620</v>
      </c>
    </row>
    <row r="374" spans="1:5" s="4" customFormat="1" x14ac:dyDescent="0.25">
      <c r="A374" s="73"/>
      <c r="B374" s="261"/>
      <c r="C374" s="261"/>
      <c r="D374" s="261"/>
      <c r="E374" s="261"/>
    </row>
    <row r="375" spans="1:5" s="87" customFormat="1" x14ac:dyDescent="0.25">
      <c r="A375" s="105" t="s">
        <v>212</v>
      </c>
      <c r="B375" s="261">
        <f>B472+B477+B482+B485+B538+B557</f>
        <v>6480000</v>
      </c>
      <c r="C375" s="261">
        <f t="shared" ref="C375:D375" si="35">C472+C477+C482+C485+C538+C557</f>
        <v>5280000</v>
      </c>
      <c r="D375" s="261">
        <f t="shared" si="35"/>
        <v>3500000</v>
      </c>
      <c r="E375" s="261">
        <f>E472+E477+E482+E485+E538+E557</f>
        <v>38130071</v>
      </c>
    </row>
    <row r="376" spans="1:5" s="4" customFormat="1" x14ac:dyDescent="0.25">
      <c r="A376" s="73"/>
      <c r="B376" s="261"/>
      <c r="C376" s="261"/>
      <c r="D376" s="280"/>
      <c r="E376" s="261"/>
    </row>
    <row r="377" spans="1:5" s="87" customFormat="1" x14ac:dyDescent="0.25">
      <c r="A377" s="104" t="s">
        <v>238</v>
      </c>
      <c r="B377" s="261">
        <f>SUM(B379:B459)</f>
        <v>11920346</v>
      </c>
      <c r="C377" s="261">
        <f t="shared" ref="C377" si="36">SUM(C379:C459)</f>
        <v>18127271</v>
      </c>
      <c r="D377" s="261">
        <v>36887580</v>
      </c>
      <c r="E377" s="261">
        <f>E378+E488</f>
        <v>35374549</v>
      </c>
    </row>
    <row r="378" spans="1:5" s="87" customFormat="1" x14ac:dyDescent="0.25">
      <c r="A378" s="28" t="s">
        <v>1520</v>
      </c>
      <c r="B378" s="261">
        <f>SUM(B379:B469)</f>
        <v>11920346</v>
      </c>
      <c r="C378" s="261">
        <f t="shared" ref="C378:D378" si="37">SUM(C379:C469)</f>
        <v>18127271</v>
      </c>
      <c r="D378" s="261">
        <f t="shared" si="37"/>
        <v>0</v>
      </c>
      <c r="E378" s="261">
        <f>SUM(E379:E469)</f>
        <v>35374549</v>
      </c>
    </row>
    <row r="379" spans="1:5" s="95" customFormat="1" x14ac:dyDescent="0.25">
      <c r="A379" s="73" t="s">
        <v>684</v>
      </c>
      <c r="B379" s="280">
        <v>0</v>
      </c>
      <c r="C379" s="280">
        <v>0</v>
      </c>
      <c r="D379" s="280">
        <v>0</v>
      </c>
      <c r="E379" s="280">
        <v>0</v>
      </c>
    </row>
    <row r="380" spans="1:5" s="95" customFormat="1" x14ac:dyDescent="0.25">
      <c r="A380" s="73" t="s">
        <v>1398</v>
      </c>
      <c r="B380" s="280">
        <v>249600</v>
      </c>
      <c r="C380" s="280">
        <v>546873</v>
      </c>
      <c r="D380" s="280">
        <v>0</v>
      </c>
      <c r="E380" s="280">
        <v>0</v>
      </c>
    </row>
    <row r="381" spans="1:5" s="95" customFormat="1" x14ac:dyDescent="0.25">
      <c r="A381" s="73" t="s">
        <v>1399</v>
      </c>
      <c r="B381" s="280">
        <v>700000</v>
      </c>
      <c r="C381" s="280">
        <v>2784961</v>
      </c>
      <c r="D381" s="280">
        <v>0</v>
      </c>
      <c r="E381" s="280">
        <v>0</v>
      </c>
    </row>
    <row r="382" spans="1:5" s="95" customFormat="1" x14ac:dyDescent="0.25">
      <c r="A382" s="73" t="s">
        <v>1398</v>
      </c>
      <c r="B382" s="280">
        <v>1489274</v>
      </c>
      <c r="C382" s="280">
        <v>249600</v>
      </c>
      <c r="D382" s="280">
        <v>0</v>
      </c>
      <c r="E382" s="280">
        <v>0</v>
      </c>
    </row>
    <row r="383" spans="1:5" s="95" customFormat="1" x14ac:dyDescent="0.25">
      <c r="A383" s="73" t="s">
        <v>388</v>
      </c>
      <c r="B383" s="280">
        <v>3910174</v>
      </c>
      <c r="C383" s="280">
        <v>3800000</v>
      </c>
      <c r="D383" s="280">
        <v>0</v>
      </c>
      <c r="E383" s="280">
        <v>0</v>
      </c>
    </row>
    <row r="384" spans="1:5" s="95" customFormat="1" x14ac:dyDescent="0.25">
      <c r="A384" s="73" t="s">
        <v>1397</v>
      </c>
      <c r="B384" s="280">
        <v>5571298</v>
      </c>
      <c r="C384" s="280">
        <v>2507182</v>
      </c>
      <c r="D384" s="280">
        <v>0</v>
      </c>
      <c r="E384" s="280">
        <v>0</v>
      </c>
    </row>
    <row r="385" spans="1:5" s="95" customFormat="1" x14ac:dyDescent="0.25">
      <c r="A385" s="73" t="s">
        <v>1396</v>
      </c>
      <c r="B385" s="280">
        <v>0</v>
      </c>
      <c r="C385" s="280">
        <v>4624500</v>
      </c>
      <c r="D385" s="280">
        <v>0</v>
      </c>
      <c r="E385" s="280">
        <v>0</v>
      </c>
    </row>
    <row r="386" spans="1:5" s="95" customFormat="1" x14ac:dyDescent="0.25">
      <c r="A386" s="73" t="s">
        <v>1395</v>
      </c>
      <c r="B386" s="280">
        <v>0</v>
      </c>
      <c r="C386" s="280">
        <v>1830035</v>
      </c>
      <c r="D386" s="280">
        <v>0</v>
      </c>
      <c r="E386" s="280">
        <v>0</v>
      </c>
    </row>
    <row r="387" spans="1:5" s="95" customFormat="1" x14ac:dyDescent="0.25">
      <c r="A387" s="73" t="s">
        <v>1394</v>
      </c>
      <c r="B387" s="280">
        <v>0</v>
      </c>
      <c r="C387" s="280">
        <v>1055520</v>
      </c>
      <c r="D387" s="280">
        <v>0</v>
      </c>
      <c r="E387" s="280">
        <v>0</v>
      </c>
    </row>
    <row r="388" spans="1:5" s="95" customFormat="1" x14ac:dyDescent="0.25">
      <c r="A388" s="73" t="s">
        <v>1393</v>
      </c>
      <c r="B388" s="280">
        <v>0</v>
      </c>
      <c r="C388" s="280">
        <v>728600</v>
      </c>
      <c r="D388" s="280">
        <v>0</v>
      </c>
      <c r="E388" s="280">
        <v>0</v>
      </c>
    </row>
    <row r="389" spans="1:5" s="95" customFormat="1" x14ac:dyDescent="0.25">
      <c r="A389" s="73" t="s">
        <v>1392</v>
      </c>
      <c r="B389" s="280">
        <v>0</v>
      </c>
      <c r="C389" s="280">
        <v>0</v>
      </c>
      <c r="D389" s="280">
        <v>0</v>
      </c>
      <c r="E389" s="280">
        <v>0</v>
      </c>
    </row>
    <row r="390" spans="1:5" s="95" customFormat="1" x14ac:dyDescent="0.25">
      <c r="A390" s="73" t="s">
        <v>1391</v>
      </c>
      <c r="B390" s="280">
        <v>0</v>
      </c>
      <c r="C390" s="280">
        <v>0</v>
      </c>
      <c r="D390" s="280">
        <v>0</v>
      </c>
      <c r="E390" s="280">
        <v>0</v>
      </c>
    </row>
    <row r="391" spans="1:5" s="95" customFormat="1" x14ac:dyDescent="0.25">
      <c r="A391" s="73" t="s">
        <v>1390</v>
      </c>
      <c r="B391" s="280">
        <v>0</v>
      </c>
      <c r="C391" s="280">
        <v>0</v>
      </c>
      <c r="D391" s="280">
        <v>0</v>
      </c>
      <c r="E391" s="280">
        <v>0</v>
      </c>
    </row>
    <row r="392" spans="1:5" s="95" customFormat="1" x14ac:dyDescent="0.25">
      <c r="A392" s="73" t="s">
        <v>1389</v>
      </c>
      <c r="B392" s="280">
        <v>0</v>
      </c>
      <c r="C392" s="280">
        <v>0</v>
      </c>
      <c r="D392" s="280">
        <v>0</v>
      </c>
      <c r="E392" s="280">
        <v>0</v>
      </c>
    </row>
    <row r="393" spans="1:5" s="95" customFormat="1" x14ac:dyDescent="0.25">
      <c r="A393" s="73" t="s">
        <v>1388</v>
      </c>
      <c r="B393" s="280">
        <v>0</v>
      </c>
      <c r="C393" s="280">
        <v>0</v>
      </c>
      <c r="D393" s="280">
        <v>0</v>
      </c>
      <c r="E393" s="280">
        <v>0</v>
      </c>
    </row>
    <row r="394" spans="1:5" s="95" customFormat="1" x14ac:dyDescent="0.25">
      <c r="A394" s="73" t="s">
        <v>1387</v>
      </c>
      <c r="B394" s="280">
        <v>0</v>
      </c>
      <c r="C394" s="280">
        <v>0</v>
      </c>
      <c r="D394" s="280">
        <v>0</v>
      </c>
      <c r="E394" s="280">
        <v>0</v>
      </c>
    </row>
    <row r="395" spans="1:5" s="95" customFormat="1" x14ac:dyDescent="0.25">
      <c r="A395" s="73" t="s">
        <v>1386</v>
      </c>
      <c r="B395" s="280">
        <v>0</v>
      </c>
      <c r="C395" s="280">
        <v>0</v>
      </c>
      <c r="D395" s="280">
        <v>0</v>
      </c>
      <c r="E395" s="280">
        <v>0</v>
      </c>
    </row>
    <row r="396" spans="1:5" s="95" customFormat="1" x14ac:dyDescent="0.25">
      <c r="A396" s="73" t="s">
        <v>1385</v>
      </c>
      <c r="B396" s="280">
        <v>0</v>
      </c>
      <c r="C396" s="280">
        <v>0</v>
      </c>
      <c r="D396" s="280">
        <v>0</v>
      </c>
      <c r="E396" s="280">
        <v>0</v>
      </c>
    </row>
    <row r="397" spans="1:5" s="95" customFormat="1" x14ac:dyDescent="0.25">
      <c r="A397" s="73" t="s">
        <v>1384</v>
      </c>
      <c r="B397" s="280">
        <v>0</v>
      </c>
      <c r="C397" s="280">
        <v>0</v>
      </c>
      <c r="D397" s="280">
        <v>0</v>
      </c>
      <c r="E397" s="280">
        <v>0</v>
      </c>
    </row>
    <row r="398" spans="1:5" s="95" customFormat="1" x14ac:dyDescent="0.25">
      <c r="A398" s="73" t="s">
        <v>1383</v>
      </c>
      <c r="B398" s="280">
        <v>0</v>
      </c>
      <c r="C398" s="280">
        <v>0</v>
      </c>
      <c r="D398" s="280">
        <v>0</v>
      </c>
      <c r="E398" s="280">
        <v>0</v>
      </c>
    </row>
    <row r="399" spans="1:5" s="95" customFormat="1" x14ac:dyDescent="0.25">
      <c r="A399" s="73" t="s">
        <v>1382</v>
      </c>
      <c r="B399" s="280">
        <v>0</v>
      </c>
      <c r="C399" s="280">
        <v>0</v>
      </c>
      <c r="D399" s="280">
        <v>0</v>
      </c>
      <c r="E399" s="280">
        <v>0</v>
      </c>
    </row>
    <row r="400" spans="1:5" s="95" customFormat="1" x14ac:dyDescent="0.25">
      <c r="A400" s="73" t="s">
        <v>1381</v>
      </c>
      <c r="B400" s="280">
        <v>0</v>
      </c>
      <c r="C400" s="280">
        <v>0</v>
      </c>
      <c r="D400" s="280">
        <v>0</v>
      </c>
      <c r="E400" s="280">
        <v>0</v>
      </c>
    </row>
    <row r="401" spans="1:5" s="95" customFormat="1" x14ac:dyDescent="0.25">
      <c r="A401" s="73" t="s">
        <v>1380</v>
      </c>
      <c r="B401" s="280">
        <v>0</v>
      </c>
      <c r="C401" s="280">
        <v>0</v>
      </c>
      <c r="D401" s="280">
        <v>0</v>
      </c>
      <c r="E401" s="280">
        <v>0</v>
      </c>
    </row>
    <row r="402" spans="1:5" s="95" customFormat="1" x14ac:dyDescent="0.25">
      <c r="A402" s="73" t="s">
        <v>1379</v>
      </c>
      <c r="B402" s="280">
        <v>0</v>
      </c>
      <c r="C402" s="280">
        <v>0</v>
      </c>
      <c r="D402" s="280">
        <v>0</v>
      </c>
      <c r="E402" s="280">
        <v>0</v>
      </c>
    </row>
    <row r="403" spans="1:5" s="95" customFormat="1" x14ac:dyDescent="0.25">
      <c r="A403" s="73" t="s">
        <v>1379</v>
      </c>
      <c r="B403" s="280">
        <v>0</v>
      </c>
      <c r="C403" s="280">
        <v>0</v>
      </c>
      <c r="D403" s="280">
        <v>0</v>
      </c>
      <c r="E403" s="280">
        <v>0</v>
      </c>
    </row>
    <row r="404" spans="1:5" s="95" customFormat="1" x14ac:dyDescent="0.25">
      <c r="A404" s="73" t="s">
        <v>1378</v>
      </c>
      <c r="B404" s="280">
        <v>0</v>
      </c>
      <c r="C404" s="280">
        <v>0</v>
      </c>
      <c r="D404" s="280">
        <v>0</v>
      </c>
      <c r="E404" s="280">
        <v>0</v>
      </c>
    </row>
    <row r="405" spans="1:5" s="95" customFormat="1" x14ac:dyDescent="0.25">
      <c r="A405" s="73" t="s">
        <v>1377</v>
      </c>
      <c r="B405" s="280">
        <v>0</v>
      </c>
      <c r="C405" s="280">
        <v>0</v>
      </c>
      <c r="D405" s="280">
        <v>0</v>
      </c>
      <c r="E405" s="280">
        <v>0</v>
      </c>
    </row>
    <row r="406" spans="1:5" s="95" customFormat="1" x14ac:dyDescent="0.25">
      <c r="A406" s="73" t="s">
        <v>1376</v>
      </c>
      <c r="B406" s="280">
        <v>0</v>
      </c>
      <c r="C406" s="280">
        <v>0</v>
      </c>
      <c r="D406" s="280">
        <v>0</v>
      </c>
      <c r="E406" s="280">
        <v>0</v>
      </c>
    </row>
    <row r="407" spans="1:5" s="95" customFormat="1" x14ac:dyDescent="0.25">
      <c r="A407" s="73" t="s">
        <v>1375</v>
      </c>
      <c r="B407" s="280">
        <v>0</v>
      </c>
      <c r="C407" s="280">
        <v>0</v>
      </c>
      <c r="D407" s="280">
        <v>0</v>
      </c>
      <c r="E407" s="280">
        <v>0</v>
      </c>
    </row>
    <row r="408" spans="1:5" s="95" customFormat="1" x14ac:dyDescent="0.25">
      <c r="A408" s="73" t="s">
        <v>1374</v>
      </c>
      <c r="B408" s="280">
        <v>0</v>
      </c>
      <c r="C408" s="280">
        <v>0</v>
      </c>
      <c r="D408" s="280">
        <v>0</v>
      </c>
      <c r="E408" s="280">
        <v>0</v>
      </c>
    </row>
    <row r="409" spans="1:5" s="95" customFormat="1" x14ac:dyDescent="0.25">
      <c r="A409" s="73" t="s">
        <v>1373</v>
      </c>
      <c r="B409" s="280">
        <v>0</v>
      </c>
      <c r="C409" s="280">
        <v>0</v>
      </c>
      <c r="D409" s="280">
        <v>0</v>
      </c>
      <c r="E409" s="280">
        <v>0</v>
      </c>
    </row>
    <row r="410" spans="1:5" s="95" customFormat="1" x14ac:dyDescent="0.25">
      <c r="A410" s="73" t="s">
        <v>1372</v>
      </c>
      <c r="B410" s="280">
        <v>0</v>
      </c>
      <c r="C410" s="280">
        <v>0</v>
      </c>
      <c r="D410" s="280">
        <v>0</v>
      </c>
      <c r="E410" s="280">
        <v>0</v>
      </c>
    </row>
    <row r="411" spans="1:5" s="95" customFormat="1" x14ac:dyDescent="0.25">
      <c r="A411" s="73" t="s">
        <v>1371</v>
      </c>
      <c r="B411" s="280">
        <v>0</v>
      </c>
      <c r="C411" s="280">
        <v>0</v>
      </c>
      <c r="D411" s="280">
        <v>0</v>
      </c>
      <c r="E411" s="280">
        <v>0</v>
      </c>
    </row>
    <row r="412" spans="1:5" s="95" customFormat="1" x14ac:dyDescent="0.25">
      <c r="A412" s="73" t="s">
        <v>1370</v>
      </c>
      <c r="B412" s="280">
        <v>0</v>
      </c>
      <c r="C412" s="280">
        <v>0</v>
      </c>
      <c r="D412" s="280">
        <v>0</v>
      </c>
      <c r="E412" s="280">
        <v>0</v>
      </c>
    </row>
    <row r="413" spans="1:5" s="95" customFormat="1" x14ac:dyDescent="0.25">
      <c r="A413" s="73" t="s">
        <v>1369</v>
      </c>
      <c r="B413" s="280">
        <v>0</v>
      </c>
      <c r="C413" s="280">
        <v>0</v>
      </c>
      <c r="D413" s="280">
        <v>0</v>
      </c>
      <c r="E413" s="280">
        <v>0</v>
      </c>
    </row>
    <row r="414" spans="1:5" s="95" customFormat="1" x14ac:dyDescent="0.25">
      <c r="A414" s="73" t="s">
        <v>1368</v>
      </c>
      <c r="B414" s="280">
        <v>0</v>
      </c>
      <c r="C414" s="280">
        <v>0</v>
      </c>
      <c r="D414" s="280">
        <v>0</v>
      </c>
      <c r="E414" s="280">
        <v>0</v>
      </c>
    </row>
    <row r="415" spans="1:5" s="95" customFormat="1" x14ac:dyDescent="0.25">
      <c r="A415" s="73" t="s">
        <v>1367</v>
      </c>
      <c r="B415" s="280">
        <v>0</v>
      </c>
      <c r="C415" s="280">
        <v>0</v>
      </c>
      <c r="D415" s="280">
        <v>0</v>
      </c>
      <c r="E415" s="280">
        <v>0</v>
      </c>
    </row>
    <row r="416" spans="1:5" s="95" customFormat="1" x14ac:dyDescent="0.25">
      <c r="A416" s="73" t="s">
        <v>1366</v>
      </c>
      <c r="B416" s="280">
        <v>0</v>
      </c>
      <c r="C416" s="280">
        <v>0</v>
      </c>
      <c r="D416" s="280">
        <v>0</v>
      </c>
      <c r="E416" s="280">
        <v>0</v>
      </c>
    </row>
    <row r="417" spans="1:5" s="95" customFormat="1" x14ac:dyDescent="0.25">
      <c r="A417" s="73" t="s">
        <v>44</v>
      </c>
      <c r="B417" s="280">
        <v>0</v>
      </c>
      <c r="C417" s="280">
        <v>0</v>
      </c>
      <c r="D417" s="280">
        <v>0</v>
      </c>
      <c r="E417" s="280">
        <v>0</v>
      </c>
    </row>
    <row r="418" spans="1:5" s="95" customFormat="1" x14ac:dyDescent="0.25">
      <c r="A418" s="73" t="s">
        <v>1365</v>
      </c>
      <c r="B418" s="280">
        <v>0</v>
      </c>
      <c r="C418" s="280">
        <v>0</v>
      </c>
      <c r="D418" s="280">
        <v>0</v>
      </c>
      <c r="E418" s="280">
        <v>0</v>
      </c>
    </row>
    <row r="419" spans="1:5" s="95" customFormat="1" x14ac:dyDescent="0.25">
      <c r="A419" s="73" t="s">
        <v>1365</v>
      </c>
      <c r="B419" s="280">
        <v>0</v>
      </c>
      <c r="C419" s="280">
        <v>0</v>
      </c>
      <c r="D419" s="280">
        <v>0</v>
      </c>
      <c r="E419" s="280">
        <v>0</v>
      </c>
    </row>
    <row r="420" spans="1:5" s="95" customFormat="1" x14ac:dyDescent="0.25">
      <c r="A420" s="73" t="s">
        <v>1364</v>
      </c>
      <c r="B420" s="280">
        <v>0</v>
      </c>
      <c r="C420" s="280">
        <v>0</v>
      </c>
      <c r="D420" s="280">
        <v>0</v>
      </c>
      <c r="E420" s="280">
        <v>0</v>
      </c>
    </row>
    <row r="421" spans="1:5" s="95" customFormat="1" x14ac:dyDescent="0.25">
      <c r="A421" s="73" t="s">
        <v>1363</v>
      </c>
      <c r="B421" s="280">
        <v>0</v>
      </c>
      <c r="C421" s="280">
        <v>0</v>
      </c>
      <c r="D421" s="280">
        <v>0</v>
      </c>
      <c r="E421" s="280">
        <v>0</v>
      </c>
    </row>
    <row r="422" spans="1:5" s="95" customFormat="1" x14ac:dyDescent="0.25">
      <c r="A422" s="73" t="s">
        <v>1362</v>
      </c>
      <c r="B422" s="280">
        <v>0</v>
      </c>
      <c r="C422" s="280">
        <v>0</v>
      </c>
      <c r="D422" s="280">
        <v>0</v>
      </c>
      <c r="E422" s="280">
        <v>0</v>
      </c>
    </row>
    <row r="423" spans="1:5" s="95" customFormat="1" x14ac:dyDescent="0.25">
      <c r="A423" s="73" t="s">
        <v>1361</v>
      </c>
      <c r="B423" s="280">
        <v>0</v>
      </c>
      <c r="C423" s="280">
        <v>0</v>
      </c>
      <c r="D423" s="280">
        <v>0</v>
      </c>
      <c r="E423" s="280">
        <v>0</v>
      </c>
    </row>
    <row r="424" spans="1:5" s="95" customFormat="1" x14ac:dyDescent="0.25">
      <c r="A424" s="73" t="s">
        <v>1360</v>
      </c>
      <c r="B424" s="280">
        <v>0</v>
      </c>
      <c r="C424" s="280">
        <v>0</v>
      </c>
      <c r="D424" s="280">
        <v>0</v>
      </c>
      <c r="E424" s="280">
        <v>0</v>
      </c>
    </row>
    <row r="425" spans="1:5" s="95" customFormat="1" x14ac:dyDescent="0.25">
      <c r="A425" s="73" t="s">
        <v>1359</v>
      </c>
      <c r="B425" s="280">
        <v>0</v>
      </c>
      <c r="C425" s="280">
        <v>0</v>
      </c>
      <c r="D425" s="280">
        <v>0</v>
      </c>
      <c r="E425" s="280">
        <v>0</v>
      </c>
    </row>
    <row r="426" spans="1:5" s="95" customFormat="1" x14ac:dyDescent="0.25">
      <c r="A426" s="73" t="s">
        <v>1358</v>
      </c>
      <c r="B426" s="280">
        <v>0</v>
      </c>
      <c r="C426" s="280">
        <v>0</v>
      </c>
      <c r="D426" s="280">
        <v>0</v>
      </c>
      <c r="E426" s="280">
        <v>0</v>
      </c>
    </row>
    <row r="427" spans="1:5" s="95" customFormat="1" x14ac:dyDescent="0.25">
      <c r="A427" s="73" t="s">
        <v>1357</v>
      </c>
      <c r="B427" s="280">
        <v>0</v>
      </c>
      <c r="C427" s="280">
        <v>0</v>
      </c>
      <c r="D427" s="280">
        <v>0</v>
      </c>
      <c r="E427" s="280">
        <v>0</v>
      </c>
    </row>
    <row r="428" spans="1:5" s="95" customFormat="1" x14ac:dyDescent="0.25">
      <c r="A428" s="73" t="s">
        <v>1356</v>
      </c>
      <c r="B428" s="280">
        <v>0</v>
      </c>
      <c r="C428" s="280">
        <v>0</v>
      </c>
      <c r="D428" s="280">
        <v>0</v>
      </c>
      <c r="E428" s="280">
        <v>0</v>
      </c>
    </row>
    <row r="429" spans="1:5" s="95" customFormat="1" x14ac:dyDescent="0.25">
      <c r="A429" s="73" t="s">
        <v>1355</v>
      </c>
      <c r="B429" s="280">
        <v>0</v>
      </c>
      <c r="C429" s="280">
        <v>0</v>
      </c>
      <c r="D429" s="280">
        <v>0</v>
      </c>
      <c r="E429" s="280">
        <v>0</v>
      </c>
    </row>
    <row r="430" spans="1:5" s="95" customFormat="1" x14ac:dyDescent="0.25">
      <c r="A430" s="73" t="s">
        <v>1354</v>
      </c>
      <c r="B430" s="280">
        <v>0</v>
      </c>
      <c r="C430" s="280">
        <v>0</v>
      </c>
      <c r="D430" s="280">
        <v>0</v>
      </c>
      <c r="E430" s="280">
        <v>0</v>
      </c>
    </row>
    <row r="431" spans="1:5" s="95" customFormat="1" x14ac:dyDescent="0.25">
      <c r="A431" s="73" t="s">
        <v>1353</v>
      </c>
      <c r="B431" s="280">
        <v>0</v>
      </c>
      <c r="C431" s="280">
        <v>0</v>
      </c>
      <c r="D431" s="280">
        <v>0</v>
      </c>
      <c r="E431" s="280">
        <v>0</v>
      </c>
    </row>
    <row r="432" spans="1:5" s="95" customFormat="1" x14ac:dyDescent="0.25">
      <c r="A432" s="73" t="s">
        <v>1352</v>
      </c>
      <c r="B432" s="280">
        <v>0</v>
      </c>
      <c r="C432" s="280">
        <v>0</v>
      </c>
      <c r="D432" s="280">
        <v>0</v>
      </c>
      <c r="E432" s="280">
        <v>0</v>
      </c>
    </row>
    <row r="433" spans="1:5" s="95" customFormat="1" x14ac:dyDescent="0.25">
      <c r="A433" s="73" t="s">
        <v>1351</v>
      </c>
      <c r="B433" s="280">
        <v>0</v>
      </c>
      <c r="C433" s="280">
        <v>0</v>
      </c>
      <c r="D433" s="280">
        <v>0</v>
      </c>
      <c r="E433" s="280">
        <v>0</v>
      </c>
    </row>
    <row r="434" spans="1:5" s="95" customFormat="1" x14ac:dyDescent="0.25">
      <c r="A434" s="73" t="s">
        <v>1343</v>
      </c>
      <c r="B434" s="280">
        <v>0</v>
      </c>
      <c r="C434" s="280">
        <v>0</v>
      </c>
      <c r="D434" s="280">
        <v>0</v>
      </c>
      <c r="E434" s="280">
        <v>0</v>
      </c>
    </row>
    <row r="435" spans="1:5" s="95" customFormat="1" x14ac:dyDescent="0.25">
      <c r="A435" s="73" t="s">
        <v>1350</v>
      </c>
      <c r="B435" s="280">
        <v>0</v>
      </c>
      <c r="C435" s="280">
        <v>0</v>
      </c>
      <c r="D435" s="280">
        <v>0</v>
      </c>
      <c r="E435" s="280">
        <v>0</v>
      </c>
    </row>
    <row r="436" spans="1:5" s="95" customFormat="1" x14ac:dyDescent="0.25">
      <c r="A436" s="73" t="s">
        <v>1349</v>
      </c>
      <c r="B436" s="280">
        <v>0</v>
      </c>
      <c r="C436" s="280">
        <v>0</v>
      </c>
      <c r="D436" s="280">
        <v>0</v>
      </c>
      <c r="E436" s="280">
        <v>0</v>
      </c>
    </row>
    <row r="437" spans="1:5" s="95" customFormat="1" x14ac:dyDescent="0.25">
      <c r="A437" s="73" t="s">
        <v>1348</v>
      </c>
      <c r="B437" s="280">
        <v>0</v>
      </c>
      <c r="C437" s="280">
        <v>0</v>
      </c>
      <c r="D437" s="280">
        <v>0</v>
      </c>
      <c r="E437" s="280">
        <v>0</v>
      </c>
    </row>
    <row r="438" spans="1:5" s="95" customFormat="1" x14ac:dyDescent="0.25">
      <c r="A438" s="73" t="s">
        <v>1347</v>
      </c>
      <c r="B438" s="280">
        <v>0</v>
      </c>
      <c r="C438" s="280">
        <v>0</v>
      </c>
      <c r="D438" s="280">
        <v>0</v>
      </c>
      <c r="E438" s="280">
        <v>0</v>
      </c>
    </row>
    <row r="439" spans="1:5" s="95" customFormat="1" x14ac:dyDescent="0.25">
      <c r="A439" s="73" t="s">
        <v>1346</v>
      </c>
      <c r="B439" s="280">
        <v>0</v>
      </c>
      <c r="C439" s="280">
        <v>0</v>
      </c>
      <c r="D439" s="280">
        <v>0</v>
      </c>
      <c r="E439" s="280">
        <v>0</v>
      </c>
    </row>
    <row r="440" spans="1:5" s="95" customFormat="1" x14ac:dyDescent="0.25">
      <c r="A440" s="73" t="s">
        <v>1343</v>
      </c>
      <c r="B440" s="280">
        <v>0</v>
      </c>
      <c r="C440" s="280">
        <v>0</v>
      </c>
      <c r="D440" s="280">
        <v>0</v>
      </c>
      <c r="E440" s="280">
        <v>0</v>
      </c>
    </row>
    <row r="441" spans="1:5" s="95" customFormat="1" x14ac:dyDescent="0.25">
      <c r="A441" s="73" t="s">
        <v>226</v>
      </c>
      <c r="B441" s="280">
        <v>0</v>
      </c>
      <c r="C441" s="280">
        <v>0</v>
      </c>
      <c r="D441" s="280">
        <v>0</v>
      </c>
      <c r="E441" s="280">
        <v>0</v>
      </c>
    </row>
    <row r="442" spans="1:5" s="95" customFormat="1" x14ac:dyDescent="0.25">
      <c r="A442" s="73" t="s">
        <v>1345</v>
      </c>
      <c r="B442" s="280">
        <v>0</v>
      </c>
      <c r="C442" s="280">
        <v>0</v>
      </c>
      <c r="D442" s="280">
        <v>0</v>
      </c>
      <c r="E442" s="280">
        <v>0</v>
      </c>
    </row>
    <row r="443" spans="1:5" s="95" customFormat="1" x14ac:dyDescent="0.25">
      <c r="A443" s="73" t="s">
        <v>1343</v>
      </c>
      <c r="B443" s="280">
        <v>0</v>
      </c>
      <c r="C443" s="280">
        <v>0</v>
      </c>
      <c r="D443" s="280">
        <v>0</v>
      </c>
      <c r="E443" s="280">
        <v>0</v>
      </c>
    </row>
    <row r="444" spans="1:5" s="95" customFormat="1" x14ac:dyDescent="0.25">
      <c r="A444" s="73" t="s">
        <v>1344</v>
      </c>
      <c r="B444" s="280">
        <v>0</v>
      </c>
      <c r="C444" s="280">
        <v>0</v>
      </c>
      <c r="D444" s="280">
        <v>0</v>
      </c>
      <c r="E444" s="280">
        <v>0</v>
      </c>
    </row>
    <row r="445" spans="1:5" s="95" customFormat="1" x14ac:dyDescent="0.25">
      <c r="A445" s="73" t="s">
        <v>1343</v>
      </c>
      <c r="B445" s="280">
        <v>0</v>
      </c>
      <c r="C445" s="280">
        <v>0</v>
      </c>
      <c r="D445" s="280">
        <v>0</v>
      </c>
      <c r="E445" s="280">
        <v>0</v>
      </c>
    </row>
    <row r="446" spans="1:5" s="95" customFormat="1" x14ac:dyDescent="0.25">
      <c r="A446" s="73" t="s">
        <v>1342</v>
      </c>
      <c r="B446" s="280">
        <v>0</v>
      </c>
      <c r="C446" s="280">
        <v>0</v>
      </c>
      <c r="D446" s="280">
        <v>0</v>
      </c>
      <c r="E446" s="280">
        <v>0</v>
      </c>
    </row>
    <row r="447" spans="1:5" s="95" customFormat="1" x14ac:dyDescent="0.25">
      <c r="A447" s="73" t="s">
        <v>1341</v>
      </c>
      <c r="B447" s="280">
        <v>0</v>
      </c>
      <c r="C447" s="280">
        <v>0</v>
      </c>
      <c r="D447" s="280">
        <v>0</v>
      </c>
      <c r="E447" s="280">
        <v>0</v>
      </c>
    </row>
    <row r="448" spans="1:5" s="95" customFormat="1" x14ac:dyDescent="0.25">
      <c r="A448" s="73" t="s">
        <v>1340</v>
      </c>
      <c r="B448" s="280">
        <v>0</v>
      </c>
      <c r="C448" s="280">
        <v>0</v>
      </c>
      <c r="D448" s="280">
        <v>0</v>
      </c>
      <c r="E448" s="280">
        <v>0</v>
      </c>
    </row>
    <row r="449" spans="1:5" s="95" customFormat="1" x14ac:dyDescent="0.25">
      <c r="A449" s="73" t="s">
        <v>1339</v>
      </c>
      <c r="B449" s="280">
        <v>0</v>
      </c>
      <c r="C449" s="280">
        <v>0</v>
      </c>
      <c r="D449" s="280">
        <v>0</v>
      </c>
      <c r="E449" s="280">
        <v>0</v>
      </c>
    </row>
    <row r="450" spans="1:5" s="95" customFormat="1" x14ac:dyDescent="0.25">
      <c r="A450" s="73" t="s">
        <v>1338</v>
      </c>
      <c r="B450" s="280">
        <v>0</v>
      </c>
      <c r="C450" s="280">
        <v>0</v>
      </c>
      <c r="D450" s="280">
        <v>0</v>
      </c>
      <c r="E450" s="280">
        <v>0</v>
      </c>
    </row>
    <row r="451" spans="1:5" s="95" customFormat="1" x14ac:dyDescent="0.25">
      <c r="A451" s="73" t="s">
        <v>1337</v>
      </c>
      <c r="B451" s="280">
        <v>0</v>
      </c>
      <c r="C451" s="280">
        <v>0</v>
      </c>
      <c r="D451" s="280">
        <v>0</v>
      </c>
      <c r="E451" s="280">
        <v>0</v>
      </c>
    </row>
    <row r="452" spans="1:5" s="95" customFormat="1" x14ac:dyDescent="0.25">
      <c r="A452" s="73" t="s">
        <v>1336</v>
      </c>
      <c r="B452" s="280">
        <v>0</v>
      </c>
      <c r="C452" s="280">
        <v>0</v>
      </c>
      <c r="D452" s="280">
        <v>0</v>
      </c>
      <c r="E452" s="280">
        <v>0</v>
      </c>
    </row>
    <row r="453" spans="1:5" s="95" customFormat="1" x14ac:dyDescent="0.25">
      <c r="A453" s="73" t="s">
        <v>1335</v>
      </c>
      <c r="B453" s="280">
        <v>0</v>
      </c>
      <c r="C453" s="280">
        <v>0</v>
      </c>
      <c r="D453" s="280">
        <v>0</v>
      </c>
      <c r="E453" s="280">
        <v>0</v>
      </c>
    </row>
    <row r="454" spans="1:5" s="95" customFormat="1" x14ac:dyDescent="0.25">
      <c r="A454" s="73" t="s">
        <v>1334</v>
      </c>
      <c r="B454" s="280">
        <v>0</v>
      </c>
      <c r="C454" s="280">
        <v>0</v>
      </c>
      <c r="D454" s="280">
        <v>0</v>
      </c>
      <c r="E454" s="280">
        <v>0</v>
      </c>
    </row>
    <row r="455" spans="1:5" s="95" customFormat="1" x14ac:dyDescent="0.25">
      <c r="A455" s="73" t="s">
        <v>227</v>
      </c>
      <c r="B455" s="280">
        <v>0</v>
      </c>
      <c r="C455" s="280">
        <v>0</v>
      </c>
      <c r="D455" s="280">
        <v>0</v>
      </c>
      <c r="E455" s="280">
        <v>0</v>
      </c>
    </row>
    <row r="456" spans="1:5" s="95" customFormat="1" x14ac:dyDescent="0.25">
      <c r="A456" s="73" t="s">
        <v>1333</v>
      </c>
      <c r="B456" s="280">
        <v>0</v>
      </c>
      <c r="C456" s="280">
        <v>0</v>
      </c>
      <c r="D456" s="280">
        <v>0</v>
      </c>
      <c r="E456" s="280">
        <v>0</v>
      </c>
    </row>
    <row r="457" spans="1:5" s="95" customFormat="1" x14ac:dyDescent="0.25">
      <c r="A457" s="73" t="s">
        <v>228</v>
      </c>
      <c r="B457" s="280">
        <v>0</v>
      </c>
      <c r="C457" s="280">
        <v>0</v>
      </c>
      <c r="D457" s="280">
        <v>0</v>
      </c>
      <c r="E457" s="280">
        <v>0</v>
      </c>
    </row>
    <row r="458" spans="1:5" s="95" customFormat="1" x14ac:dyDescent="0.25">
      <c r="A458" s="73" t="s">
        <v>45</v>
      </c>
      <c r="B458" s="280">
        <v>0</v>
      </c>
      <c r="C458" s="280">
        <v>0</v>
      </c>
      <c r="D458" s="280">
        <v>0</v>
      </c>
      <c r="E458" s="280">
        <v>0</v>
      </c>
    </row>
    <row r="459" spans="1:5" s="95" customFormat="1" x14ac:dyDescent="0.25">
      <c r="A459" s="73" t="s">
        <v>1332</v>
      </c>
      <c r="B459" s="280">
        <v>0</v>
      </c>
      <c r="C459" s="280">
        <v>0</v>
      </c>
      <c r="D459" s="280">
        <v>0</v>
      </c>
      <c r="E459" s="280">
        <v>0</v>
      </c>
    </row>
    <row r="460" spans="1:5" s="95" customFormat="1" x14ac:dyDescent="0.25">
      <c r="A460" s="73" t="s">
        <v>712</v>
      </c>
      <c r="B460" s="280">
        <v>0</v>
      </c>
      <c r="C460" s="280">
        <v>0</v>
      </c>
      <c r="D460" s="280">
        <v>0</v>
      </c>
      <c r="E460" s="280">
        <v>1527781</v>
      </c>
    </row>
    <row r="461" spans="1:5" s="95" customFormat="1" x14ac:dyDescent="0.25">
      <c r="A461" s="73" t="s">
        <v>799</v>
      </c>
      <c r="B461" s="280">
        <v>0</v>
      </c>
      <c r="C461" s="280">
        <v>0</v>
      </c>
      <c r="D461" s="280">
        <v>0</v>
      </c>
      <c r="E461" s="280">
        <v>6932452</v>
      </c>
    </row>
    <row r="462" spans="1:5" s="95" customFormat="1" x14ac:dyDescent="0.25">
      <c r="A462" s="73" t="s">
        <v>713</v>
      </c>
      <c r="B462" s="280">
        <v>0</v>
      </c>
      <c r="C462" s="280">
        <v>0</v>
      </c>
      <c r="D462" s="280">
        <v>0</v>
      </c>
      <c r="E462" s="280">
        <v>989509</v>
      </c>
    </row>
    <row r="463" spans="1:5" s="95" customFormat="1" x14ac:dyDescent="0.25">
      <c r="A463" s="73" t="s">
        <v>714</v>
      </c>
      <c r="B463" s="280">
        <v>0</v>
      </c>
      <c r="C463" s="280">
        <v>0</v>
      </c>
      <c r="D463" s="280">
        <v>0</v>
      </c>
      <c r="E463" s="280">
        <v>1200000</v>
      </c>
    </row>
    <row r="464" spans="1:5" s="95" customFormat="1" x14ac:dyDescent="0.25">
      <c r="A464" s="73" t="s">
        <v>715</v>
      </c>
      <c r="B464" s="280">
        <v>0</v>
      </c>
      <c r="C464" s="280">
        <v>0</v>
      </c>
      <c r="D464" s="280">
        <v>0</v>
      </c>
      <c r="E464" s="280">
        <v>1631548</v>
      </c>
    </row>
    <row r="465" spans="1:5" s="95" customFormat="1" x14ac:dyDescent="0.25">
      <c r="A465" s="54" t="s">
        <v>716</v>
      </c>
      <c r="B465" s="280">
        <v>0</v>
      </c>
      <c r="C465" s="280">
        <v>0</v>
      </c>
      <c r="D465" s="280">
        <v>0</v>
      </c>
      <c r="E465" s="280">
        <v>5791638</v>
      </c>
    </row>
    <row r="466" spans="1:5" s="95" customFormat="1" x14ac:dyDescent="0.25">
      <c r="A466" s="54" t="s">
        <v>717</v>
      </c>
      <c r="B466" s="280">
        <v>0</v>
      </c>
      <c r="C466" s="280">
        <v>0</v>
      </c>
      <c r="D466" s="280">
        <v>0</v>
      </c>
      <c r="E466" s="280">
        <v>12761566</v>
      </c>
    </row>
    <row r="467" spans="1:5" s="95" customFormat="1" x14ac:dyDescent="0.25">
      <c r="A467" s="54" t="s">
        <v>718</v>
      </c>
      <c r="B467" s="280">
        <v>0</v>
      </c>
      <c r="C467" s="280">
        <v>0</v>
      </c>
      <c r="D467" s="280">
        <v>0</v>
      </c>
      <c r="E467" s="280">
        <v>1092000</v>
      </c>
    </row>
    <row r="468" spans="1:5" s="95" customFormat="1" x14ac:dyDescent="0.25">
      <c r="A468" s="54" t="s">
        <v>719</v>
      </c>
      <c r="B468" s="280">
        <v>0</v>
      </c>
      <c r="C468" s="280">
        <v>0</v>
      </c>
      <c r="D468" s="280">
        <v>0</v>
      </c>
      <c r="E468" s="280">
        <v>3213417</v>
      </c>
    </row>
    <row r="469" spans="1:5" s="95" customFormat="1" x14ac:dyDescent="0.25">
      <c r="A469" s="54" t="s">
        <v>720</v>
      </c>
      <c r="B469" s="280">
        <v>0</v>
      </c>
      <c r="C469" s="280">
        <v>0</v>
      </c>
      <c r="D469" s="280">
        <v>0</v>
      </c>
      <c r="E469" s="280">
        <v>234638</v>
      </c>
    </row>
    <row r="470" spans="1:5" s="95" customFormat="1" x14ac:dyDescent="0.25">
      <c r="A470" s="73"/>
      <c r="B470" s="280"/>
      <c r="C470" s="280"/>
      <c r="D470" s="280"/>
      <c r="E470" s="280"/>
    </row>
    <row r="471" spans="1:5" s="4" customFormat="1" x14ac:dyDescent="0.25">
      <c r="A471" s="54"/>
      <c r="B471" s="261"/>
      <c r="C471" s="261"/>
      <c r="D471" s="261"/>
      <c r="E471" s="261"/>
    </row>
    <row r="472" spans="1:5" s="87" customFormat="1" x14ac:dyDescent="0.25">
      <c r="A472" s="104" t="s">
        <v>319</v>
      </c>
      <c r="B472" s="261">
        <f>SUM(B473:B475)</f>
        <v>5200000</v>
      </c>
      <c r="C472" s="261">
        <f t="shared" ref="C472:E472" si="38">SUM(C473:C475)</f>
        <v>4000000</v>
      </c>
      <c r="D472" s="261">
        <f t="shared" si="38"/>
        <v>3500000</v>
      </c>
      <c r="E472" s="261">
        <f t="shared" si="38"/>
        <v>14130071</v>
      </c>
    </row>
    <row r="473" spans="1:5" s="95" customFormat="1" x14ac:dyDescent="0.25">
      <c r="A473" s="54" t="s">
        <v>545</v>
      </c>
      <c r="B473" s="280">
        <v>5200000</v>
      </c>
      <c r="C473" s="280">
        <v>4000000</v>
      </c>
      <c r="D473" s="280">
        <v>3500000</v>
      </c>
      <c r="E473" s="280">
        <v>14130071</v>
      </c>
    </row>
    <row r="474" spans="1:5" s="95" customFormat="1" x14ac:dyDescent="0.25">
      <c r="A474" s="54" t="s">
        <v>1331</v>
      </c>
      <c r="B474" s="280">
        <v>0</v>
      </c>
      <c r="C474" s="280">
        <v>0</v>
      </c>
      <c r="D474" s="280">
        <v>0</v>
      </c>
      <c r="E474" s="280">
        <v>0</v>
      </c>
    </row>
    <row r="475" spans="1:5" s="95" customFormat="1" x14ac:dyDescent="0.25">
      <c r="A475" s="54" t="s">
        <v>32</v>
      </c>
      <c r="B475" s="280">
        <v>0</v>
      </c>
      <c r="C475" s="280">
        <v>0</v>
      </c>
      <c r="D475" s="280">
        <v>0</v>
      </c>
      <c r="E475" s="280">
        <v>0</v>
      </c>
    </row>
    <row r="476" spans="1:5" s="4" customFormat="1" x14ac:dyDescent="0.25">
      <c r="A476" s="54"/>
      <c r="B476" s="280">
        <v>0</v>
      </c>
      <c r="C476" s="280">
        <v>0</v>
      </c>
      <c r="D476" s="280">
        <v>0</v>
      </c>
      <c r="E476" s="280">
        <v>0</v>
      </c>
    </row>
    <row r="477" spans="1:5" s="87" customFormat="1" x14ac:dyDescent="0.25">
      <c r="A477" s="104" t="s">
        <v>229</v>
      </c>
      <c r="B477" s="280">
        <v>0</v>
      </c>
      <c r="C477" s="280">
        <v>0</v>
      </c>
      <c r="D477" s="280">
        <v>0</v>
      </c>
      <c r="E477" s="280">
        <v>0</v>
      </c>
    </row>
    <row r="478" spans="1:5" s="95" customFormat="1" x14ac:dyDescent="0.25">
      <c r="A478" s="54" t="s">
        <v>1330</v>
      </c>
      <c r="B478" s="280">
        <v>0</v>
      </c>
      <c r="C478" s="280">
        <v>0</v>
      </c>
      <c r="D478" s="280">
        <v>0</v>
      </c>
      <c r="E478" s="280">
        <v>0</v>
      </c>
    </row>
    <row r="479" spans="1:5" s="95" customFormat="1" x14ac:dyDescent="0.25">
      <c r="A479" s="54" t="s">
        <v>1329</v>
      </c>
      <c r="B479" s="280">
        <v>0</v>
      </c>
      <c r="C479" s="280">
        <v>0</v>
      </c>
      <c r="D479" s="280">
        <v>0</v>
      </c>
      <c r="E479" s="280">
        <v>0</v>
      </c>
    </row>
    <row r="480" spans="1:5" s="95" customFormat="1" x14ac:dyDescent="0.25">
      <c r="A480" s="54" t="s">
        <v>1328</v>
      </c>
      <c r="B480" s="280">
        <v>0</v>
      </c>
      <c r="C480" s="280">
        <v>0</v>
      </c>
      <c r="D480" s="280">
        <v>0</v>
      </c>
      <c r="E480" s="280">
        <v>0</v>
      </c>
    </row>
    <row r="481" spans="1:5" s="4" customFormat="1" x14ac:dyDescent="0.25">
      <c r="A481" s="54"/>
      <c r="B481" s="280">
        <v>0</v>
      </c>
      <c r="C481" s="280">
        <v>0</v>
      </c>
      <c r="D481" s="280">
        <v>0</v>
      </c>
      <c r="E481" s="280">
        <v>0</v>
      </c>
    </row>
    <row r="482" spans="1:5" s="87" customFormat="1" x14ac:dyDescent="0.25">
      <c r="A482" s="104" t="s">
        <v>1327</v>
      </c>
      <c r="B482" s="280">
        <v>0</v>
      </c>
      <c r="C482" s="280">
        <v>0</v>
      </c>
      <c r="D482" s="280">
        <v>0</v>
      </c>
      <c r="E482" s="280">
        <v>0</v>
      </c>
    </row>
    <row r="483" spans="1:5" s="95" customFormat="1" x14ac:dyDescent="0.25">
      <c r="A483" s="54" t="s">
        <v>1326</v>
      </c>
      <c r="B483" s="280">
        <v>0</v>
      </c>
      <c r="C483" s="280">
        <v>0</v>
      </c>
      <c r="D483" s="280">
        <v>0</v>
      </c>
      <c r="E483" s="280">
        <v>0</v>
      </c>
    </row>
    <row r="484" spans="1:5" s="4" customFormat="1" x14ac:dyDescent="0.25">
      <c r="A484" s="54"/>
      <c r="B484" s="280">
        <v>0</v>
      </c>
      <c r="C484" s="280">
        <v>0</v>
      </c>
      <c r="D484" s="280">
        <v>0</v>
      </c>
      <c r="E484" s="280">
        <v>0</v>
      </c>
    </row>
    <row r="485" spans="1:5" s="87" customFormat="1" x14ac:dyDescent="0.25">
      <c r="A485" s="104" t="s">
        <v>46</v>
      </c>
      <c r="B485" s="280">
        <v>0</v>
      </c>
      <c r="C485" s="280">
        <v>0</v>
      </c>
      <c r="D485" s="280">
        <v>0</v>
      </c>
      <c r="E485" s="280">
        <v>0</v>
      </c>
    </row>
    <row r="486" spans="1:5" s="95" customFormat="1" x14ac:dyDescent="0.25">
      <c r="A486" s="54" t="s">
        <v>1325</v>
      </c>
      <c r="B486" s="280">
        <v>0</v>
      </c>
      <c r="C486" s="280">
        <v>0</v>
      </c>
      <c r="D486" s="280">
        <v>0</v>
      </c>
      <c r="E486" s="280">
        <v>0</v>
      </c>
    </row>
    <row r="487" spans="1:5" s="4" customFormat="1" ht="14.25" customHeight="1" x14ac:dyDescent="0.25">
      <c r="A487" s="54"/>
      <c r="B487" s="280">
        <v>0</v>
      </c>
      <c r="C487" s="280">
        <v>0</v>
      </c>
      <c r="D487" s="280">
        <v>0</v>
      </c>
      <c r="E487" s="280">
        <v>0</v>
      </c>
    </row>
    <row r="488" spans="1:5" s="87" customFormat="1" x14ac:dyDescent="0.25">
      <c r="A488" s="104" t="s">
        <v>1324</v>
      </c>
      <c r="B488" s="280">
        <v>0</v>
      </c>
      <c r="C488" s="280">
        <v>0</v>
      </c>
      <c r="D488" s="280">
        <v>0</v>
      </c>
      <c r="E488" s="280">
        <v>0</v>
      </c>
    </row>
    <row r="489" spans="1:5" s="95" customFormat="1" x14ac:dyDescent="0.25">
      <c r="A489" s="54" t="s">
        <v>230</v>
      </c>
      <c r="B489" s="280">
        <v>0</v>
      </c>
      <c r="C489" s="280">
        <v>0</v>
      </c>
      <c r="D489" s="280">
        <v>0</v>
      </c>
      <c r="E489" s="280">
        <v>0</v>
      </c>
    </row>
    <row r="490" spans="1:5" s="95" customFormat="1" x14ac:dyDescent="0.25">
      <c r="A490" s="54" t="s">
        <v>1323</v>
      </c>
      <c r="B490" s="280">
        <v>0</v>
      </c>
      <c r="C490" s="280">
        <v>0</v>
      </c>
      <c r="D490" s="280">
        <v>0</v>
      </c>
      <c r="E490" s="280">
        <v>0</v>
      </c>
    </row>
    <row r="491" spans="1:5" s="95" customFormat="1" x14ac:dyDescent="0.25">
      <c r="A491" s="54" t="s">
        <v>1322</v>
      </c>
      <c r="B491" s="280">
        <v>0</v>
      </c>
      <c r="C491" s="280">
        <v>0</v>
      </c>
      <c r="D491" s="280">
        <v>0</v>
      </c>
      <c r="E491" s="280">
        <v>0</v>
      </c>
    </row>
    <row r="492" spans="1:5" s="95" customFormat="1" ht="15.75" customHeight="1" x14ac:dyDescent="0.25">
      <c r="A492" s="54" t="s">
        <v>389</v>
      </c>
      <c r="B492" s="280">
        <v>0</v>
      </c>
      <c r="C492" s="280">
        <v>0</v>
      </c>
      <c r="D492" s="280">
        <v>0</v>
      </c>
      <c r="E492" s="280">
        <v>0</v>
      </c>
    </row>
    <row r="493" spans="1:5" s="95" customFormat="1" x14ac:dyDescent="0.25">
      <c r="A493" s="54" t="s">
        <v>231</v>
      </c>
      <c r="B493" s="280">
        <v>0</v>
      </c>
      <c r="C493" s="280">
        <v>0</v>
      </c>
      <c r="D493" s="280">
        <v>0</v>
      </c>
      <c r="E493" s="280">
        <v>0</v>
      </c>
    </row>
    <row r="494" spans="1:5" s="95" customFormat="1" x14ac:dyDescent="0.25">
      <c r="A494" s="54" t="s">
        <v>232</v>
      </c>
      <c r="B494" s="280">
        <v>0</v>
      </c>
      <c r="C494" s="280">
        <v>0</v>
      </c>
      <c r="D494" s="280">
        <v>0</v>
      </c>
      <c r="E494" s="280">
        <v>0</v>
      </c>
    </row>
    <row r="495" spans="1:5" s="95" customFormat="1" x14ac:dyDescent="0.25">
      <c r="A495" s="54" t="s">
        <v>1321</v>
      </c>
      <c r="B495" s="280">
        <v>0</v>
      </c>
      <c r="C495" s="280">
        <v>0</v>
      </c>
      <c r="D495" s="280">
        <v>0</v>
      </c>
      <c r="E495" s="280">
        <v>0</v>
      </c>
    </row>
    <row r="496" spans="1:5" s="95" customFormat="1" x14ac:dyDescent="0.25">
      <c r="A496" s="54" t="s">
        <v>1320</v>
      </c>
      <c r="B496" s="280">
        <v>0</v>
      </c>
      <c r="C496" s="280">
        <v>0</v>
      </c>
      <c r="D496" s="280">
        <v>0</v>
      </c>
      <c r="E496" s="280">
        <v>0</v>
      </c>
    </row>
    <row r="497" spans="1:5" s="95" customFormat="1" x14ac:dyDescent="0.25">
      <c r="A497" s="54" t="s">
        <v>1319</v>
      </c>
      <c r="B497" s="280">
        <v>0</v>
      </c>
      <c r="C497" s="280">
        <v>0</v>
      </c>
      <c r="D497" s="280">
        <v>0</v>
      </c>
      <c r="E497" s="280">
        <v>0</v>
      </c>
    </row>
    <row r="498" spans="1:5" s="95" customFormat="1" x14ac:dyDescent="0.25">
      <c r="A498" s="54" t="s">
        <v>1318</v>
      </c>
      <c r="B498" s="280">
        <v>0</v>
      </c>
      <c r="C498" s="280">
        <v>0</v>
      </c>
      <c r="D498" s="280">
        <v>0</v>
      </c>
      <c r="E498" s="280">
        <v>0</v>
      </c>
    </row>
    <row r="499" spans="1:5" s="95" customFormat="1" x14ac:dyDescent="0.25">
      <c r="A499" s="54" t="s">
        <v>1317</v>
      </c>
      <c r="B499" s="280">
        <v>0</v>
      </c>
      <c r="C499" s="280">
        <v>0</v>
      </c>
      <c r="D499" s="280">
        <v>0</v>
      </c>
      <c r="E499" s="280">
        <v>0</v>
      </c>
    </row>
    <row r="500" spans="1:5" s="95" customFormat="1" x14ac:dyDescent="0.25">
      <c r="A500" s="54" t="s">
        <v>1316</v>
      </c>
      <c r="B500" s="280">
        <v>0</v>
      </c>
      <c r="C500" s="280">
        <v>0</v>
      </c>
      <c r="D500" s="280">
        <v>0</v>
      </c>
      <c r="E500" s="280">
        <v>0</v>
      </c>
    </row>
    <row r="501" spans="1:5" s="95" customFormat="1" x14ac:dyDescent="0.25">
      <c r="A501" s="54" t="s">
        <v>1315</v>
      </c>
      <c r="B501" s="280">
        <v>0</v>
      </c>
      <c r="C501" s="280">
        <v>0</v>
      </c>
      <c r="D501" s="280">
        <v>0</v>
      </c>
      <c r="E501" s="280">
        <v>0</v>
      </c>
    </row>
    <row r="502" spans="1:5" s="95" customFormat="1" x14ac:dyDescent="0.25">
      <c r="A502" s="54" t="s">
        <v>1314</v>
      </c>
      <c r="B502" s="280">
        <v>0</v>
      </c>
      <c r="C502" s="280">
        <v>0</v>
      </c>
      <c r="D502" s="280">
        <v>0</v>
      </c>
      <c r="E502" s="280">
        <v>0</v>
      </c>
    </row>
    <row r="503" spans="1:5" s="95" customFormat="1" x14ac:dyDescent="0.25">
      <c r="A503" s="54" t="s">
        <v>1313</v>
      </c>
      <c r="B503" s="280">
        <v>0</v>
      </c>
      <c r="C503" s="280">
        <v>0</v>
      </c>
      <c r="D503" s="280">
        <v>0</v>
      </c>
      <c r="E503" s="280">
        <v>0</v>
      </c>
    </row>
    <row r="504" spans="1:5" s="95" customFormat="1" x14ac:dyDescent="0.25">
      <c r="A504" s="54" t="s">
        <v>390</v>
      </c>
      <c r="B504" s="280">
        <v>0</v>
      </c>
      <c r="C504" s="280">
        <v>0</v>
      </c>
      <c r="D504" s="280">
        <v>0</v>
      </c>
      <c r="E504" s="280">
        <v>0</v>
      </c>
    </row>
    <row r="505" spans="1:5" s="95" customFormat="1" x14ac:dyDescent="0.25">
      <c r="A505" s="54" t="s">
        <v>341</v>
      </c>
      <c r="B505" s="280">
        <v>0</v>
      </c>
      <c r="C505" s="280">
        <v>0</v>
      </c>
      <c r="D505" s="280">
        <v>0</v>
      </c>
      <c r="E505" s="280">
        <v>0</v>
      </c>
    </row>
    <row r="506" spans="1:5" s="95" customFormat="1" x14ac:dyDescent="0.25">
      <c r="A506" s="54" t="s">
        <v>233</v>
      </c>
      <c r="B506" s="280">
        <v>0</v>
      </c>
      <c r="C506" s="280">
        <v>0</v>
      </c>
      <c r="D506" s="280">
        <v>0</v>
      </c>
      <c r="E506" s="280">
        <v>0</v>
      </c>
    </row>
    <row r="507" spans="1:5" s="95" customFormat="1" x14ac:dyDescent="0.25">
      <c r="A507" s="54" t="s">
        <v>234</v>
      </c>
      <c r="B507" s="280">
        <v>0</v>
      </c>
      <c r="C507" s="280">
        <v>0</v>
      </c>
      <c r="D507" s="280">
        <v>0</v>
      </c>
      <c r="E507" s="280">
        <v>0</v>
      </c>
    </row>
    <row r="508" spans="1:5" s="95" customFormat="1" x14ac:dyDescent="0.25">
      <c r="A508" s="54" t="s">
        <v>391</v>
      </c>
      <c r="B508" s="280">
        <v>0</v>
      </c>
      <c r="C508" s="280">
        <v>0</v>
      </c>
      <c r="D508" s="280">
        <v>0</v>
      </c>
      <c r="E508" s="280">
        <v>0</v>
      </c>
    </row>
    <row r="509" spans="1:5" s="95" customFormat="1" x14ac:dyDescent="0.25">
      <c r="A509" s="54" t="s">
        <v>1312</v>
      </c>
      <c r="B509" s="280">
        <v>0</v>
      </c>
      <c r="C509" s="280">
        <v>0</v>
      </c>
      <c r="D509" s="280">
        <v>0</v>
      </c>
      <c r="E509" s="280">
        <v>0</v>
      </c>
    </row>
    <row r="510" spans="1:5" s="95" customFormat="1" x14ac:dyDescent="0.25">
      <c r="A510" s="54" t="s">
        <v>1311</v>
      </c>
      <c r="B510" s="280">
        <v>0</v>
      </c>
      <c r="C510" s="280">
        <v>0</v>
      </c>
      <c r="D510" s="280">
        <v>0</v>
      </c>
      <c r="E510" s="280">
        <v>0</v>
      </c>
    </row>
    <row r="511" spans="1:5" s="95" customFormat="1" x14ac:dyDescent="0.25">
      <c r="A511" s="54" t="s">
        <v>1310</v>
      </c>
      <c r="B511" s="280">
        <v>0</v>
      </c>
      <c r="C511" s="280">
        <v>0</v>
      </c>
      <c r="D511" s="280">
        <v>0</v>
      </c>
      <c r="E511" s="280">
        <v>0</v>
      </c>
    </row>
    <row r="512" spans="1:5" s="95" customFormat="1" x14ac:dyDescent="0.25">
      <c r="A512" s="54" t="s">
        <v>1309</v>
      </c>
      <c r="B512" s="280">
        <v>0</v>
      </c>
      <c r="C512" s="280">
        <v>0</v>
      </c>
      <c r="D512" s="280">
        <v>0</v>
      </c>
      <c r="E512" s="280">
        <v>0</v>
      </c>
    </row>
    <row r="513" spans="1:5" s="95" customFormat="1" x14ac:dyDescent="0.25">
      <c r="A513" s="54" t="s">
        <v>235</v>
      </c>
      <c r="B513" s="280">
        <v>0</v>
      </c>
      <c r="C513" s="280">
        <v>0</v>
      </c>
      <c r="D513" s="280">
        <v>0</v>
      </c>
      <c r="E513" s="280">
        <v>0</v>
      </c>
    </row>
    <row r="514" spans="1:5" s="95" customFormat="1" x14ac:dyDescent="0.25">
      <c r="A514" s="54" t="s">
        <v>1308</v>
      </c>
      <c r="B514" s="280">
        <v>0</v>
      </c>
      <c r="C514" s="280">
        <v>0</v>
      </c>
      <c r="D514" s="280">
        <v>0</v>
      </c>
      <c r="E514" s="280">
        <v>0</v>
      </c>
    </row>
    <row r="515" spans="1:5" s="95" customFormat="1" x14ac:dyDescent="0.25">
      <c r="A515" s="54" t="s">
        <v>1307</v>
      </c>
      <c r="B515" s="280">
        <v>0</v>
      </c>
      <c r="C515" s="280">
        <v>0</v>
      </c>
      <c r="D515" s="280">
        <v>0</v>
      </c>
      <c r="E515" s="280">
        <v>0</v>
      </c>
    </row>
    <row r="516" spans="1:5" s="95" customFormat="1" x14ac:dyDescent="0.25">
      <c r="A516" s="54" t="s">
        <v>1306</v>
      </c>
      <c r="B516" s="280">
        <v>0</v>
      </c>
      <c r="C516" s="280">
        <v>0</v>
      </c>
      <c r="D516" s="280">
        <v>0</v>
      </c>
      <c r="E516" s="280">
        <v>0</v>
      </c>
    </row>
    <row r="517" spans="1:5" s="95" customFormat="1" x14ac:dyDescent="0.25">
      <c r="A517" s="54" t="s">
        <v>1305</v>
      </c>
      <c r="B517" s="280">
        <v>0</v>
      </c>
      <c r="C517" s="280">
        <v>0</v>
      </c>
      <c r="D517" s="280">
        <v>0</v>
      </c>
      <c r="E517" s="280">
        <v>0</v>
      </c>
    </row>
    <row r="518" spans="1:5" s="95" customFormat="1" x14ac:dyDescent="0.25">
      <c r="A518" s="54" t="s">
        <v>1304</v>
      </c>
      <c r="B518" s="280">
        <v>0</v>
      </c>
      <c r="C518" s="280">
        <v>0</v>
      </c>
      <c r="D518" s="280">
        <v>0</v>
      </c>
      <c r="E518" s="280">
        <v>0</v>
      </c>
    </row>
    <row r="519" spans="1:5" s="95" customFormat="1" x14ac:dyDescent="0.25">
      <c r="A519" s="54" t="s">
        <v>1303</v>
      </c>
      <c r="B519" s="280">
        <v>0</v>
      </c>
      <c r="C519" s="280">
        <v>0</v>
      </c>
      <c r="D519" s="280">
        <v>0</v>
      </c>
      <c r="E519" s="280">
        <v>0</v>
      </c>
    </row>
    <row r="520" spans="1:5" s="95" customFormat="1" x14ac:dyDescent="0.25">
      <c r="A520" s="54" t="s">
        <v>1302</v>
      </c>
      <c r="B520" s="280">
        <v>0</v>
      </c>
      <c r="C520" s="280">
        <v>0</v>
      </c>
      <c r="D520" s="280">
        <v>0</v>
      </c>
      <c r="E520" s="280">
        <v>0</v>
      </c>
    </row>
    <row r="521" spans="1:5" s="95" customFormat="1" x14ac:dyDescent="0.25">
      <c r="A521" s="54" t="s">
        <v>1301</v>
      </c>
      <c r="B521" s="280">
        <v>0</v>
      </c>
      <c r="C521" s="280">
        <v>0</v>
      </c>
      <c r="D521" s="280">
        <v>0</v>
      </c>
      <c r="E521" s="280">
        <v>0</v>
      </c>
    </row>
    <row r="522" spans="1:5" s="95" customFormat="1" x14ac:dyDescent="0.25">
      <c r="A522" s="54" t="s">
        <v>392</v>
      </c>
      <c r="B522" s="280">
        <v>0</v>
      </c>
      <c r="C522" s="280">
        <v>0</v>
      </c>
      <c r="D522" s="280">
        <v>0</v>
      </c>
      <c r="E522" s="280">
        <v>0</v>
      </c>
    </row>
    <row r="523" spans="1:5" s="95" customFormat="1" x14ac:dyDescent="0.25">
      <c r="A523" s="54" t="s">
        <v>1300</v>
      </c>
      <c r="B523" s="280">
        <v>0</v>
      </c>
      <c r="C523" s="280">
        <v>0</v>
      </c>
      <c r="D523" s="280">
        <v>0</v>
      </c>
      <c r="E523" s="280">
        <v>0</v>
      </c>
    </row>
    <row r="524" spans="1:5" s="95" customFormat="1" x14ac:dyDescent="0.25">
      <c r="A524" s="54" t="s">
        <v>393</v>
      </c>
      <c r="B524" s="280">
        <v>0</v>
      </c>
      <c r="C524" s="280">
        <v>0</v>
      </c>
      <c r="D524" s="280">
        <v>0</v>
      </c>
      <c r="E524" s="280">
        <v>0</v>
      </c>
    </row>
    <row r="525" spans="1:5" s="95" customFormat="1" x14ac:dyDescent="0.25">
      <c r="A525" s="54" t="s">
        <v>1299</v>
      </c>
      <c r="B525" s="280">
        <v>0</v>
      </c>
      <c r="C525" s="280">
        <v>0</v>
      </c>
      <c r="D525" s="280">
        <v>0</v>
      </c>
      <c r="E525" s="280">
        <v>0</v>
      </c>
    </row>
    <row r="526" spans="1:5" s="95" customFormat="1" x14ac:dyDescent="0.25">
      <c r="A526" s="54" t="s">
        <v>1298</v>
      </c>
      <c r="B526" s="280">
        <v>0</v>
      </c>
      <c r="C526" s="280">
        <v>0</v>
      </c>
      <c r="D526" s="280">
        <v>0</v>
      </c>
      <c r="E526" s="280">
        <v>0</v>
      </c>
    </row>
    <row r="527" spans="1:5" s="95" customFormat="1" x14ac:dyDescent="0.25">
      <c r="A527" s="54" t="s">
        <v>1297</v>
      </c>
      <c r="B527" s="280">
        <v>0</v>
      </c>
      <c r="C527" s="280">
        <v>0</v>
      </c>
      <c r="D527" s="280">
        <v>0</v>
      </c>
      <c r="E527" s="280">
        <v>0</v>
      </c>
    </row>
    <row r="528" spans="1:5" s="95" customFormat="1" x14ac:dyDescent="0.25">
      <c r="A528" s="54" t="s">
        <v>1296</v>
      </c>
      <c r="B528" s="280">
        <v>0</v>
      </c>
      <c r="C528" s="280">
        <v>0</v>
      </c>
      <c r="D528" s="280">
        <v>0</v>
      </c>
      <c r="E528" s="280">
        <v>0</v>
      </c>
    </row>
    <row r="529" spans="1:5" s="95" customFormat="1" x14ac:dyDescent="0.25">
      <c r="A529" s="54" t="s">
        <v>1295</v>
      </c>
      <c r="B529" s="280">
        <v>0</v>
      </c>
      <c r="C529" s="280">
        <v>0</v>
      </c>
      <c r="D529" s="280">
        <v>0</v>
      </c>
      <c r="E529" s="280">
        <v>0</v>
      </c>
    </row>
    <row r="530" spans="1:5" s="95" customFormat="1" x14ac:dyDescent="0.25">
      <c r="A530" s="54" t="s">
        <v>1294</v>
      </c>
      <c r="B530" s="280">
        <v>0</v>
      </c>
      <c r="C530" s="280">
        <v>0</v>
      </c>
      <c r="D530" s="280">
        <v>0</v>
      </c>
      <c r="E530" s="280">
        <v>0</v>
      </c>
    </row>
    <row r="531" spans="1:5" s="95" customFormat="1" x14ac:dyDescent="0.25">
      <c r="A531" s="54" t="s">
        <v>1293</v>
      </c>
      <c r="B531" s="280">
        <v>0</v>
      </c>
      <c r="C531" s="280">
        <v>0</v>
      </c>
      <c r="D531" s="280">
        <v>0</v>
      </c>
      <c r="E531" s="280">
        <v>0</v>
      </c>
    </row>
    <row r="532" spans="1:5" s="95" customFormat="1" x14ac:dyDescent="0.25">
      <c r="A532" s="54" t="s">
        <v>1292</v>
      </c>
      <c r="B532" s="280">
        <v>0</v>
      </c>
      <c r="C532" s="280">
        <v>0</v>
      </c>
      <c r="D532" s="280">
        <v>0</v>
      </c>
      <c r="E532" s="280">
        <v>0</v>
      </c>
    </row>
    <row r="533" spans="1:5" s="95" customFormat="1" x14ac:dyDescent="0.25">
      <c r="A533" s="54" t="s">
        <v>1291</v>
      </c>
      <c r="B533" s="280">
        <v>0</v>
      </c>
      <c r="C533" s="280">
        <v>0</v>
      </c>
      <c r="D533" s="280">
        <v>0</v>
      </c>
      <c r="E533" s="280">
        <v>0</v>
      </c>
    </row>
    <row r="534" spans="1:5" s="95" customFormat="1" x14ac:dyDescent="0.25">
      <c r="A534" s="54" t="s">
        <v>1290</v>
      </c>
      <c r="B534" s="280">
        <v>0</v>
      </c>
      <c r="C534" s="280">
        <v>0</v>
      </c>
      <c r="D534" s="280">
        <v>0</v>
      </c>
      <c r="E534" s="280">
        <v>0</v>
      </c>
    </row>
    <row r="535" spans="1:5" s="95" customFormat="1" x14ac:dyDescent="0.25">
      <c r="A535" s="54" t="s">
        <v>37</v>
      </c>
      <c r="B535" s="280">
        <v>0</v>
      </c>
      <c r="C535" s="280">
        <v>0</v>
      </c>
      <c r="D535" s="280">
        <v>0</v>
      </c>
      <c r="E535" s="280">
        <v>0</v>
      </c>
    </row>
    <row r="536" spans="1:5" s="95" customFormat="1" x14ac:dyDescent="0.25">
      <c r="A536" s="54" t="s">
        <v>38</v>
      </c>
      <c r="B536" s="280">
        <v>0</v>
      </c>
      <c r="C536" s="280">
        <v>0</v>
      </c>
      <c r="D536" s="280">
        <v>0</v>
      </c>
      <c r="E536" s="280">
        <v>0</v>
      </c>
    </row>
    <row r="537" spans="1:5" s="4" customFormat="1" x14ac:dyDescent="0.25">
      <c r="A537" s="83"/>
      <c r="B537" s="261"/>
      <c r="C537" s="261"/>
      <c r="D537" s="261"/>
      <c r="E537" s="261"/>
    </row>
    <row r="538" spans="1:5" s="94" customFormat="1" x14ac:dyDescent="0.25">
      <c r="A538" s="25" t="s">
        <v>1289</v>
      </c>
      <c r="B538" s="261">
        <f>SUM(B539:B555)</f>
        <v>1280000</v>
      </c>
      <c r="C538" s="261">
        <f t="shared" ref="C538:E538" si="39">SUM(C539:C555)</f>
        <v>1280000</v>
      </c>
      <c r="D538" s="261">
        <f t="shared" si="39"/>
        <v>0</v>
      </c>
      <c r="E538" s="261">
        <f t="shared" si="39"/>
        <v>24000000</v>
      </c>
    </row>
    <row r="539" spans="1:5" s="95" customFormat="1" x14ac:dyDescent="0.25">
      <c r="A539" s="73" t="s">
        <v>1288</v>
      </c>
      <c r="B539" s="280">
        <v>1280000</v>
      </c>
      <c r="C539" s="280">
        <v>1280000</v>
      </c>
      <c r="D539" s="280">
        <v>0</v>
      </c>
      <c r="E539" s="280">
        <v>24000000</v>
      </c>
    </row>
    <row r="540" spans="1:5" s="95" customFormat="1" x14ac:dyDescent="0.25">
      <c r="A540" s="73" t="s">
        <v>1287</v>
      </c>
      <c r="B540" s="280">
        <v>0</v>
      </c>
      <c r="C540" s="280">
        <v>0</v>
      </c>
      <c r="D540" s="280">
        <v>0</v>
      </c>
      <c r="E540" s="280">
        <v>0</v>
      </c>
    </row>
    <row r="541" spans="1:5" s="95" customFormat="1" x14ac:dyDescent="0.25">
      <c r="A541" s="73" t="s">
        <v>1286</v>
      </c>
      <c r="B541" s="280">
        <v>0</v>
      </c>
      <c r="C541" s="280">
        <v>0</v>
      </c>
      <c r="D541" s="280">
        <v>0</v>
      </c>
      <c r="E541" s="280">
        <v>0</v>
      </c>
    </row>
    <row r="542" spans="1:5" s="95" customFormat="1" x14ac:dyDescent="0.25">
      <c r="A542" s="73" t="s">
        <v>1285</v>
      </c>
      <c r="B542" s="280">
        <v>0</v>
      </c>
      <c r="C542" s="280">
        <v>0</v>
      </c>
      <c r="D542" s="280">
        <v>0</v>
      </c>
      <c r="E542" s="280">
        <v>0</v>
      </c>
    </row>
    <row r="543" spans="1:5" s="95" customFormat="1" x14ac:dyDescent="0.25">
      <c r="A543" s="73" t="s">
        <v>1280</v>
      </c>
      <c r="B543" s="280">
        <v>0</v>
      </c>
      <c r="C543" s="280">
        <v>0</v>
      </c>
      <c r="D543" s="280">
        <v>0</v>
      </c>
      <c r="E543" s="280">
        <v>0</v>
      </c>
    </row>
    <row r="544" spans="1:5" s="95" customFormat="1" x14ac:dyDescent="0.25">
      <c r="A544" s="73" t="s">
        <v>1284</v>
      </c>
      <c r="B544" s="280">
        <v>0</v>
      </c>
      <c r="C544" s="280">
        <v>0</v>
      </c>
      <c r="D544" s="280">
        <v>0</v>
      </c>
      <c r="E544" s="280">
        <v>0</v>
      </c>
    </row>
    <row r="545" spans="1:5" s="95" customFormat="1" x14ac:dyDescent="0.25">
      <c r="A545" s="73" t="s">
        <v>1283</v>
      </c>
      <c r="B545" s="280">
        <v>0</v>
      </c>
      <c r="C545" s="280">
        <v>0</v>
      </c>
      <c r="D545" s="280">
        <v>0</v>
      </c>
      <c r="E545" s="280">
        <v>0</v>
      </c>
    </row>
    <row r="546" spans="1:5" s="95" customFormat="1" x14ac:dyDescent="0.25">
      <c r="A546" s="73" t="s">
        <v>1282</v>
      </c>
      <c r="B546" s="280">
        <v>0</v>
      </c>
      <c r="C546" s="280">
        <v>0</v>
      </c>
      <c r="D546" s="280">
        <v>0</v>
      </c>
      <c r="E546" s="280">
        <v>0</v>
      </c>
    </row>
    <row r="547" spans="1:5" s="95" customFormat="1" x14ac:dyDescent="0.25">
      <c r="A547" s="73" t="s">
        <v>1281</v>
      </c>
      <c r="B547" s="280">
        <v>0</v>
      </c>
      <c r="C547" s="280">
        <v>0</v>
      </c>
      <c r="D547" s="280">
        <v>0</v>
      </c>
      <c r="E547" s="280">
        <v>0</v>
      </c>
    </row>
    <row r="548" spans="1:5" s="95" customFormat="1" x14ac:dyDescent="0.25">
      <c r="A548" s="73" t="s">
        <v>1280</v>
      </c>
      <c r="B548" s="280">
        <v>0</v>
      </c>
      <c r="C548" s="280">
        <v>0</v>
      </c>
      <c r="D548" s="280">
        <v>0</v>
      </c>
      <c r="E548" s="280">
        <v>0</v>
      </c>
    </row>
    <row r="549" spans="1:5" s="95" customFormat="1" x14ac:dyDescent="0.25">
      <c r="A549" s="73" t="s">
        <v>1279</v>
      </c>
      <c r="B549" s="280">
        <v>0</v>
      </c>
      <c r="C549" s="280">
        <v>0</v>
      </c>
      <c r="D549" s="280">
        <v>0</v>
      </c>
      <c r="E549" s="280">
        <v>0</v>
      </c>
    </row>
    <row r="550" spans="1:5" s="95" customFormat="1" x14ac:dyDescent="0.25">
      <c r="A550" s="73" t="s">
        <v>1278</v>
      </c>
      <c r="B550" s="280">
        <v>0</v>
      </c>
      <c r="C550" s="280">
        <v>0</v>
      </c>
      <c r="D550" s="280">
        <v>0</v>
      </c>
      <c r="E550" s="280">
        <v>0</v>
      </c>
    </row>
    <row r="551" spans="1:5" s="95" customFormat="1" x14ac:dyDescent="0.25">
      <c r="A551" s="73" t="s">
        <v>1277</v>
      </c>
      <c r="B551" s="280">
        <v>0</v>
      </c>
      <c r="C551" s="280">
        <v>0</v>
      </c>
      <c r="D551" s="280">
        <v>0</v>
      </c>
      <c r="E551" s="280">
        <v>0</v>
      </c>
    </row>
    <row r="552" spans="1:5" s="95" customFormat="1" x14ac:dyDescent="0.25">
      <c r="A552" s="73" t="s">
        <v>1276</v>
      </c>
      <c r="B552" s="280">
        <v>0</v>
      </c>
      <c r="C552" s="280">
        <v>0</v>
      </c>
      <c r="D552" s="280">
        <v>0</v>
      </c>
      <c r="E552" s="280">
        <v>0</v>
      </c>
    </row>
    <row r="553" spans="1:5" s="95" customFormat="1" x14ac:dyDescent="0.25">
      <c r="A553" s="73" t="s">
        <v>1275</v>
      </c>
      <c r="B553" s="280">
        <v>0</v>
      </c>
      <c r="C553" s="280">
        <v>0</v>
      </c>
      <c r="D553" s="280">
        <v>0</v>
      </c>
      <c r="E553" s="280">
        <v>0</v>
      </c>
    </row>
    <row r="554" spans="1:5" s="95" customFormat="1" x14ac:dyDescent="0.25">
      <c r="A554" s="73" t="s">
        <v>1274</v>
      </c>
      <c r="B554" s="280">
        <v>0</v>
      </c>
      <c r="C554" s="280">
        <v>0</v>
      </c>
      <c r="D554" s="280">
        <v>0</v>
      </c>
      <c r="E554" s="280">
        <v>0</v>
      </c>
    </row>
    <row r="555" spans="1:5" s="95" customFormat="1" x14ac:dyDescent="0.25">
      <c r="A555" s="73" t="s">
        <v>1273</v>
      </c>
      <c r="B555" s="280">
        <v>0</v>
      </c>
      <c r="C555" s="280">
        <v>0</v>
      </c>
      <c r="D555" s="280">
        <v>0</v>
      </c>
      <c r="E555" s="280">
        <v>0</v>
      </c>
    </row>
    <row r="556" spans="1:5" s="4" customFormat="1" x14ac:dyDescent="0.25">
      <c r="A556" s="73"/>
      <c r="B556" s="280">
        <v>0</v>
      </c>
      <c r="C556" s="280">
        <v>0</v>
      </c>
      <c r="D556" s="280">
        <v>0</v>
      </c>
      <c r="E556" s="280">
        <v>0</v>
      </c>
    </row>
    <row r="557" spans="1:5" s="94" customFormat="1" x14ac:dyDescent="0.25">
      <c r="A557" s="25" t="s">
        <v>229</v>
      </c>
      <c r="B557" s="280">
        <v>0</v>
      </c>
      <c r="C557" s="280">
        <v>0</v>
      </c>
      <c r="D557" s="280">
        <v>0</v>
      </c>
      <c r="E557" s="280">
        <v>0</v>
      </c>
    </row>
    <row r="558" spans="1:5" s="4" customFormat="1" x14ac:dyDescent="0.25">
      <c r="A558" s="73" t="s">
        <v>39</v>
      </c>
      <c r="B558" s="280">
        <v>0</v>
      </c>
      <c r="C558" s="280">
        <v>0</v>
      </c>
      <c r="D558" s="280">
        <v>0</v>
      </c>
      <c r="E558" s="280">
        <v>0</v>
      </c>
    </row>
    <row r="559" spans="1:5" s="4" customFormat="1" x14ac:dyDescent="0.25">
      <c r="A559" s="73" t="s">
        <v>1272</v>
      </c>
      <c r="B559" s="280">
        <v>0</v>
      </c>
      <c r="C559" s="280">
        <v>0</v>
      </c>
      <c r="D559" s="280">
        <v>0</v>
      </c>
      <c r="E559" s="280">
        <v>0</v>
      </c>
    </row>
    <row r="560" spans="1:5" x14ac:dyDescent="0.25">
      <c r="A560" s="73" t="s">
        <v>1271</v>
      </c>
      <c r="B560" s="280">
        <v>0</v>
      </c>
      <c r="C560" s="280">
        <v>0</v>
      </c>
      <c r="D560" s="280">
        <v>0</v>
      </c>
      <c r="E560" s="280">
        <v>0</v>
      </c>
    </row>
    <row r="561" spans="1:5" x14ac:dyDescent="0.25">
      <c r="A561" s="73" t="s">
        <v>1270</v>
      </c>
      <c r="B561" s="280">
        <v>0</v>
      </c>
      <c r="C561" s="280">
        <v>0</v>
      </c>
      <c r="D561" s="280">
        <v>0</v>
      </c>
      <c r="E561" s="280">
        <v>0</v>
      </c>
    </row>
    <row r="562" spans="1:5" x14ac:dyDescent="0.25">
      <c r="A562" s="73" t="s">
        <v>1269</v>
      </c>
      <c r="B562" s="280">
        <v>0</v>
      </c>
      <c r="C562" s="280">
        <v>0</v>
      </c>
      <c r="D562" s="280">
        <v>0</v>
      </c>
      <c r="E562" s="280">
        <v>0</v>
      </c>
    </row>
    <row r="563" spans="1:5" x14ac:dyDescent="0.25">
      <c r="A563" s="73" t="s">
        <v>1268</v>
      </c>
      <c r="B563" s="280">
        <v>0</v>
      </c>
      <c r="C563" s="280">
        <v>0</v>
      </c>
      <c r="D563" s="280">
        <v>0</v>
      </c>
      <c r="E563" s="280">
        <v>0</v>
      </c>
    </row>
    <row r="564" spans="1:5" x14ac:dyDescent="0.25">
      <c r="A564" s="73" t="s">
        <v>236</v>
      </c>
      <c r="B564" s="280">
        <v>0</v>
      </c>
      <c r="C564" s="280">
        <v>0</v>
      </c>
      <c r="D564" s="280">
        <v>0</v>
      </c>
      <c r="E564" s="280">
        <v>0</v>
      </c>
    </row>
    <row r="565" spans="1:5" x14ac:dyDescent="0.25">
      <c r="A565" s="73" t="s">
        <v>32</v>
      </c>
      <c r="B565" s="280">
        <v>0</v>
      </c>
      <c r="C565" s="280">
        <v>0</v>
      </c>
      <c r="D565" s="280">
        <v>0</v>
      </c>
      <c r="E565" s="280">
        <v>0</v>
      </c>
    </row>
    <row r="566" spans="1:5" x14ac:dyDescent="0.25">
      <c r="A566" s="73" t="s">
        <v>732</v>
      </c>
      <c r="B566" s="280">
        <v>0</v>
      </c>
      <c r="C566" s="280">
        <v>0</v>
      </c>
      <c r="D566" s="280">
        <v>0</v>
      </c>
      <c r="E566" s="280">
        <v>0</v>
      </c>
    </row>
    <row r="567" spans="1:5" x14ac:dyDescent="0.25">
      <c r="A567" s="73" t="s">
        <v>733</v>
      </c>
      <c r="B567" s="280">
        <v>0</v>
      </c>
      <c r="C567" s="280">
        <v>0</v>
      </c>
      <c r="D567" s="280">
        <v>0</v>
      </c>
      <c r="E567" s="280">
        <v>0</v>
      </c>
    </row>
    <row r="568" spans="1:5" x14ac:dyDescent="0.25">
      <c r="A568" s="73" t="s">
        <v>1267</v>
      </c>
      <c r="B568" s="280">
        <v>0</v>
      </c>
      <c r="C568" s="280">
        <v>0</v>
      </c>
      <c r="D568" s="280">
        <v>0</v>
      </c>
      <c r="E568" s="280">
        <v>0</v>
      </c>
    </row>
    <row r="569" spans="1:5" x14ac:dyDescent="0.25">
      <c r="A569" s="73" t="s">
        <v>593</v>
      </c>
      <c r="B569" s="280">
        <v>0</v>
      </c>
      <c r="C569" s="280">
        <v>0</v>
      </c>
      <c r="D569" s="280">
        <v>0</v>
      </c>
      <c r="E569" s="280">
        <v>0</v>
      </c>
    </row>
    <row r="570" spans="1:5" x14ac:dyDescent="0.25">
      <c r="A570" s="73" t="s">
        <v>711</v>
      </c>
      <c r="B570" s="280">
        <v>0</v>
      </c>
      <c r="C570" s="280">
        <v>0</v>
      </c>
      <c r="D570" s="280">
        <v>0</v>
      </c>
      <c r="E570" s="280">
        <v>0</v>
      </c>
    </row>
    <row r="571" spans="1:5" x14ac:dyDescent="0.25">
      <c r="A571" s="73" t="s">
        <v>1266</v>
      </c>
      <c r="B571" s="280">
        <v>0</v>
      </c>
      <c r="C571" s="280">
        <v>0</v>
      </c>
      <c r="D571" s="280">
        <v>0</v>
      </c>
      <c r="E571" s="280">
        <v>0</v>
      </c>
    </row>
    <row r="572" spans="1:5" x14ac:dyDescent="0.25">
      <c r="A572" s="73" t="s">
        <v>1265</v>
      </c>
      <c r="B572" s="280">
        <v>0</v>
      </c>
      <c r="C572" s="280">
        <v>0</v>
      </c>
      <c r="D572" s="280">
        <v>0</v>
      </c>
      <c r="E572" s="280">
        <v>0</v>
      </c>
    </row>
    <row r="573" spans="1:5" x14ac:dyDescent="0.25">
      <c r="A573" s="73" t="s">
        <v>342</v>
      </c>
      <c r="B573" s="280">
        <v>0</v>
      </c>
      <c r="C573" s="280">
        <v>0</v>
      </c>
      <c r="D573" s="280">
        <v>0</v>
      </c>
      <c r="E573" s="280">
        <v>0</v>
      </c>
    </row>
    <row r="574" spans="1:5" x14ac:dyDescent="0.25">
      <c r="A574" s="73" t="s">
        <v>40</v>
      </c>
      <c r="B574" s="280">
        <v>0</v>
      </c>
      <c r="C574" s="280">
        <v>0</v>
      </c>
      <c r="D574" s="280">
        <v>0</v>
      </c>
      <c r="E574" s="280">
        <v>0</v>
      </c>
    </row>
    <row r="575" spans="1:5" x14ac:dyDescent="0.25">
      <c r="A575" s="73" t="s">
        <v>685</v>
      </c>
      <c r="B575" s="280">
        <v>0</v>
      </c>
      <c r="C575" s="280">
        <v>0</v>
      </c>
      <c r="D575" s="280">
        <v>0</v>
      </c>
      <c r="E575" s="280">
        <v>0</v>
      </c>
    </row>
    <row r="576" spans="1:5" x14ac:dyDescent="0.25">
      <c r="A576" s="85"/>
      <c r="B576" s="261"/>
      <c r="C576" s="261"/>
      <c r="D576" s="261"/>
      <c r="E576" s="261"/>
    </row>
    <row r="577" spans="1:5" x14ac:dyDescent="0.25">
      <c r="A577" s="85"/>
      <c r="B577" s="261"/>
      <c r="C577" s="261"/>
      <c r="D577" s="261"/>
      <c r="E577" s="261"/>
    </row>
    <row r="578" spans="1:5" x14ac:dyDescent="0.25">
      <c r="A578" s="85"/>
      <c r="B578" s="261"/>
      <c r="C578" s="261"/>
      <c r="D578" s="261"/>
      <c r="E578" s="261"/>
    </row>
    <row r="579" spans="1:5" ht="15.75" thickBot="1" x14ac:dyDescent="0.3">
      <c r="A579" s="5" t="s">
        <v>2976</v>
      </c>
      <c r="B579" s="262">
        <f>B373+B11</f>
        <v>530513956</v>
      </c>
      <c r="C579" s="262">
        <f>C373+C11</f>
        <v>547727671</v>
      </c>
      <c r="D579" s="262">
        <f t="shared" ref="D579:E579" si="40">D373+D11</f>
        <v>620351480</v>
      </c>
      <c r="E579" s="262">
        <f t="shared" si="40"/>
        <v>736745360</v>
      </c>
    </row>
    <row r="580" spans="1:5" ht="15.75" thickTop="1" x14ac:dyDescent="0.25"/>
    <row r="581" spans="1:5" x14ac:dyDescent="0.25">
      <c r="A581" s="13" t="s">
        <v>1611</v>
      </c>
    </row>
    <row r="582" spans="1:5" x14ac:dyDescent="0.25">
      <c r="A582" s="12"/>
    </row>
    <row r="583" spans="1:5" ht="29.25" customHeight="1" x14ac:dyDescent="0.25">
      <c r="A583" s="369"/>
      <c r="B583" s="369"/>
      <c r="C583" s="369"/>
      <c r="D583" s="369"/>
      <c r="E583" s="369"/>
    </row>
    <row r="584" spans="1:5" x14ac:dyDescent="0.25">
      <c r="A584" s="369" t="s">
        <v>6</v>
      </c>
      <c r="B584" s="369"/>
      <c r="C584" s="369"/>
      <c r="D584" s="369"/>
      <c r="E584" s="369"/>
    </row>
    <row r="596" spans="1:5" s="1" customFormat="1" x14ac:dyDescent="0.25">
      <c r="A596" s="13"/>
      <c r="B596" s="120"/>
      <c r="C596" s="120"/>
      <c r="D596" s="120"/>
      <c r="E596" s="120"/>
    </row>
    <row r="616" spans="1:5" s="1" customFormat="1" x14ac:dyDescent="0.25">
      <c r="A616" s="13"/>
      <c r="B616" s="120"/>
      <c r="C616" s="120"/>
      <c r="D616" s="120"/>
      <c r="E616" s="120"/>
    </row>
    <row r="617" spans="1:5" s="1" customFormat="1" x14ac:dyDescent="0.25">
      <c r="A617" s="13"/>
      <c r="B617" s="120"/>
      <c r="C617" s="120"/>
      <c r="D617" s="120"/>
      <c r="E617" s="120"/>
    </row>
  </sheetData>
  <mergeCells count="10">
    <mergeCell ref="A583:E583"/>
    <mergeCell ref="A584:E584"/>
    <mergeCell ref="B9:E9"/>
    <mergeCell ref="A9:A10"/>
    <mergeCell ref="A2:E2"/>
    <mergeCell ref="A3:E3"/>
    <mergeCell ref="A4:E4"/>
    <mergeCell ref="A5:E5"/>
    <mergeCell ref="A6:E6"/>
    <mergeCell ref="A7:E7"/>
  </mergeCells>
  <pageMargins left="0.7" right="0.7" top="0.75" bottom="0.75" header="0.3" footer="0.3"/>
  <pageSetup orientation="portrait" r:id="rId1"/>
  <ignoredErrors>
    <ignoredError sqref="B27:E29 B61:E61 B97:E97 B117:E117 B205:E205 B236:E236 B299 B359:E359 B38:E38 B47:E47 B49:E49 B51:E51 B78:E78 B81:E81 B100:E100 B104:E104 B107:E107 B109:E109 C135:E135 B151:E151 B153:E153 B158:E158 B213:E213 B215:E215 B225:E225 B231:E231 B240:E240 B252:E252 B272:E272 B320 B343 B345 B375:E375 E30:E36 E39:E45 E63:E76 E62 E79 E82 E98" formula="1"/>
    <ignoredError sqref="B538:D538 B472:E472" formula="1" formulaRange="1"/>
    <ignoredError sqref="E538 B377:C377 B186"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Q637"/>
  <sheetViews>
    <sheetView showGridLines="0" topLeftCell="A552" zoomScale="80" zoomScaleNormal="80" workbookViewId="0">
      <selection activeCell="A599" sqref="A599"/>
    </sheetView>
  </sheetViews>
  <sheetFormatPr baseColWidth="10" defaultColWidth="11.42578125" defaultRowHeight="15" x14ac:dyDescent="0.25"/>
  <cols>
    <col min="1" max="1" width="111.7109375" style="13" customWidth="1"/>
    <col min="2" max="2" width="22" style="1" customWidth="1"/>
    <col min="3" max="3" width="23.140625" style="1" customWidth="1"/>
    <col min="4" max="4" width="25.28515625" style="1" customWidth="1"/>
    <col min="5" max="5" width="22" style="90" customWidth="1"/>
    <col min="6" max="7" width="20.7109375" style="90" customWidth="1"/>
    <col min="8" max="8" width="25.7109375" style="90" customWidth="1"/>
    <col min="9" max="10" width="20.28515625" style="90" customWidth="1"/>
    <col min="11" max="11" width="25.7109375" style="90" bestFit="1" customWidth="1"/>
    <col min="12" max="12" width="11.42578125" style="90" customWidth="1"/>
    <col min="13" max="16384" width="11.42578125" style="90"/>
  </cols>
  <sheetData>
    <row r="1" spans="1:11" x14ac:dyDescent="0.25">
      <c r="A1" s="23"/>
      <c r="B1" s="138"/>
      <c r="C1" s="138"/>
      <c r="D1" s="138"/>
    </row>
    <row r="2" spans="1:11" ht="21" x14ac:dyDescent="0.25">
      <c r="A2" s="352" t="s">
        <v>948</v>
      </c>
      <c r="B2" s="353"/>
      <c r="C2" s="353"/>
      <c r="D2" s="353"/>
      <c r="E2" s="353"/>
      <c r="F2" s="353"/>
      <c r="G2" s="353"/>
      <c r="H2" s="353"/>
      <c r="I2" s="353"/>
      <c r="J2" s="353"/>
      <c r="K2" s="353"/>
    </row>
    <row r="3" spans="1:11" ht="18.75" x14ac:dyDescent="0.25">
      <c r="A3" s="354" t="s">
        <v>949</v>
      </c>
      <c r="B3" s="355"/>
      <c r="C3" s="355"/>
      <c r="D3" s="355"/>
      <c r="E3" s="355"/>
      <c r="F3" s="355"/>
      <c r="G3" s="355"/>
      <c r="H3" s="355"/>
      <c r="I3" s="355"/>
      <c r="J3" s="355"/>
      <c r="K3" s="355"/>
    </row>
    <row r="4" spans="1:11" x14ac:dyDescent="0.25">
      <c r="A4" s="356" t="s">
        <v>8</v>
      </c>
      <c r="B4" s="357"/>
      <c r="C4" s="357"/>
      <c r="D4" s="357"/>
      <c r="E4" s="357"/>
      <c r="F4" s="357"/>
      <c r="G4" s="357"/>
      <c r="H4" s="357"/>
      <c r="I4" s="357"/>
      <c r="J4" s="357"/>
      <c r="K4" s="357"/>
    </row>
    <row r="5" spans="1:11" x14ac:dyDescent="0.25">
      <c r="A5" s="358" t="s">
        <v>9</v>
      </c>
      <c r="B5" s="359"/>
      <c r="C5" s="359"/>
      <c r="D5" s="359"/>
      <c r="E5" s="359"/>
      <c r="F5" s="359"/>
      <c r="G5" s="359"/>
      <c r="H5" s="359"/>
      <c r="I5" s="359"/>
      <c r="J5" s="359"/>
      <c r="K5" s="359"/>
    </row>
    <row r="6" spans="1:11" x14ac:dyDescent="0.25">
      <c r="A6" s="358" t="s">
        <v>1628</v>
      </c>
      <c r="B6" s="359"/>
      <c r="C6" s="359"/>
      <c r="D6" s="359"/>
      <c r="E6" s="359"/>
      <c r="F6" s="359"/>
      <c r="G6" s="359"/>
      <c r="H6" s="359"/>
      <c r="I6" s="359"/>
      <c r="J6" s="359"/>
      <c r="K6" s="359"/>
    </row>
    <row r="7" spans="1:11" x14ac:dyDescent="0.25">
      <c r="A7" s="360" t="s">
        <v>10</v>
      </c>
      <c r="B7" s="360"/>
      <c r="C7" s="360"/>
      <c r="D7" s="360"/>
      <c r="E7" s="360"/>
      <c r="F7" s="360"/>
      <c r="G7" s="360"/>
      <c r="H7" s="360"/>
      <c r="I7" s="360"/>
      <c r="J7" s="360"/>
      <c r="K7" s="360"/>
    </row>
    <row r="8" spans="1:11" x14ac:dyDescent="0.25">
      <c r="A8" s="23"/>
    </row>
    <row r="9" spans="1:11" ht="15.75" x14ac:dyDescent="0.25">
      <c r="A9" s="348" t="s">
        <v>7</v>
      </c>
      <c r="B9" s="350" t="s">
        <v>1596</v>
      </c>
      <c r="C9" s="351"/>
      <c r="D9" s="351"/>
      <c r="E9" s="351"/>
      <c r="F9" s="351"/>
      <c r="G9" s="351"/>
      <c r="H9" s="351"/>
      <c r="I9" s="351"/>
      <c r="J9" s="351"/>
      <c r="K9" s="351"/>
    </row>
    <row r="10" spans="1:11" x14ac:dyDescent="0.25">
      <c r="A10" s="349" t="s">
        <v>4</v>
      </c>
      <c r="B10" s="86">
        <v>1980</v>
      </c>
      <c r="C10" s="86">
        <v>1981</v>
      </c>
      <c r="D10" s="86">
        <v>1982</v>
      </c>
      <c r="E10" s="86">
        <v>1983</v>
      </c>
      <c r="F10" s="86">
        <v>1984</v>
      </c>
      <c r="G10" s="86">
        <v>1985</v>
      </c>
      <c r="H10" s="86">
        <v>1986</v>
      </c>
      <c r="I10" s="86">
        <v>1987</v>
      </c>
      <c r="J10" s="86">
        <v>1988</v>
      </c>
      <c r="K10" s="86">
        <v>1989</v>
      </c>
    </row>
    <row r="11" spans="1:11" x14ac:dyDescent="0.25">
      <c r="A11" s="38" t="s">
        <v>213</v>
      </c>
      <c r="B11" s="263">
        <f t="shared" ref="B11:J11" si="0">B12+B288</f>
        <v>728887522</v>
      </c>
      <c r="C11" s="263">
        <f t="shared" si="0"/>
        <v>1073585000</v>
      </c>
      <c r="D11" s="263">
        <f t="shared" si="0"/>
        <v>889018000</v>
      </c>
      <c r="E11" s="263">
        <f t="shared" si="0"/>
        <v>804991620</v>
      </c>
      <c r="F11" s="263">
        <f t="shared" si="0"/>
        <v>1124015270</v>
      </c>
      <c r="G11" s="263">
        <f t="shared" si="0"/>
        <v>1194875000</v>
      </c>
      <c r="H11" s="263">
        <f t="shared" si="0"/>
        <v>1933206900</v>
      </c>
      <c r="I11" s="263">
        <f t="shared" si="0"/>
        <v>1806299724</v>
      </c>
      <c r="J11" s="263">
        <f t="shared" si="0"/>
        <v>2538711640</v>
      </c>
      <c r="K11" s="263">
        <f>K12+K288</f>
        <v>4622018325</v>
      </c>
    </row>
    <row r="12" spans="1:11" s="95" customFormat="1" x14ac:dyDescent="0.25">
      <c r="A12" s="139" t="s">
        <v>214</v>
      </c>
      <c r="B12" s="274">
        <f t="shared" ref="B12:K12" si="1">B13+B228</f>
        <v>626123322</v>
      </c>
      <c r="C12" s="274">
        <f t="shared" si="1"/>
        <v>865942900</v>
      </c>
      <c r="D12" s="274">
        <f t="shared" si="1"/>
        <v>761562000</v>
      </c>
      <c r="E12" s="274">
        <f t="shared" si="1"/>
        <v>701367620</v>
      </c>
      <c r="F12" s="274">
        <f t="shared" si="1"/>
        <v>1019555426</v>
      </c>
      <c r="G12" s="274">
        <f t="shared" si="1"/>
        <v>1078202000</v>
      </c>
      <c r="H12" s="274">
        <f t="shared" si="1"/>
        <v>1867718300</v>
      </c>
      <c r="I12" s="274">
        <f t="shared" si="1"/>
        <v>1668424727</v>
      </c>
      <c r="J12" s="274">
        <f t="shared" si="1"/>
        <v>2258920840</v>
      </c>
      <c r="K12" s="274">
        <f t="shared" si="1"/>
        <v>3562162788</v>
      </c>
    </row>
    <row r="13" spans="1:11" s="95" customFormat="1" x14ac:dyDescent="0.25">
      <c r="A13" s="140" t="s">
        <v>35</v>
      </c>
      <c r="B13" s="274">
        <f t="shared" ref="B13:K13" si="2">B14+B27+B47+B154+B201+B220</f>
        <v>608987822</v>
      </c>
      <c r="C13" s="274">
        <f t="shared" si="2"/>
        <v>846698500</v>
      </c>
      <c r="D13" s="274">
        <f t="shared" si="2"/>
        <v>741572000</v>
      </c>
      <c r="E13" s="274">
        <f t="shared" si="2"/>
        <v>686213120</v>
      </c>
      <c r="F13" s="274">
        <f t="shared" si="2"/>
        <v>1003309426</v>
      </c>
      <c r="G13" s="274">
        <f t="shared" si="2"/>
        <v>1056418000</v>
      </c>
      <c r="H13" s="274">
        <f t="shared" si="2"/>
        <v>1841635800</v>
      </c>
      <c r="I13" s="274">
        <f t="shared" si="2"/>
        <v>1648952040</v>
      </c>
      <c r="J13" s="274">
        <f t="shared" si="2"/>
        <v>2227264840</v>
      </c>
      <c r="K13" s="274">
        <f t="shared" si="2"/>
        <v>3511729099</v>
      </c>
    </row>
    <row r="14" spans="1:11" x14ac:dyDescent="0.25">
      <c r="A14" s="141" t="s">
        <v>749</v>
      </c>
      <c r="B14" s="263">
        <f t="shared" ref="B14:K14" si="3">SUM(B15:B25)</f>
        <v>125707403</v>
      </c>
      <c r="C14" s="263">
        <f t="shared" si="3"/>
        <v>195523800</v>
      </c>
      <c r="D14" s="263">
        <f t="shared" si="3"/>
        <v>198112000</v>
      </c>
      <c r="E14" s="263">
        <f t="shared" si="3"/>
        <v>185693940</v>
      </c>
      <c r="F14" s="263">
        <f t="shared" si="3"/>
        <v>229828640</v>
      </c>
      <c r="G14" s="263">
        <f t="shared" si="3"/>
        <v>243940000</v>
      </c>
      <c r="H14" s="263">
        <f t="shared" si="3"/>
        <v>419768800</v>
      </c>
      <c r="I14" s="263">
        <f t="shared" si="3"/>
        <v>353393676</v>
      </c>
      <c r="J14" s="263">
        <f t="shared" si="3"/>
        <v>489841000</v>
      </c>
      <c r="K14" s="263">
        <f t="shared" si="3"/>
        <v>647729380</v>
      </c>
    </row>
    <row r="15" spans="1:11" s="95" customFormat="1" x14ac:dyDescent="0.25">
      <c r="A15" s="142" t="s">
        <v>412</v>
      </c>
      <c r="B15" s="274">
        <f>IFERROR(VLOOKUP(A15:A598,'[2]1980'!A15:B580,2,FALSE),0)</f>
        <v>111186173</v>
      </c>
      <c r="C15" s="274">
        <f>IFERROR(VLOOKUP(A15:A598,'[2]1981'!A15:B570,2,FALSE),0)</f>
        <v>180163000</v>
      </c>
      <c r="D15" s="274">
        <f>VLOOKUP(A15:A598,'[2]1982'!A15:B568,2,FALSE)</f>
        <v>180000000</v>
      </c>
      <c r="E15" s="274">
        <f>VLOOKUP(A15:A598,'[2]1983'!A15:B564,2,FALSE)</f>
        <v>166671440</v>
      </c>
      <c r="F15" s="274">
        <f>VLOOKUP(A15:A598,'[2]1984'!A15:B570,2,FALSE)</f>
        <v>199634640</v>
      </c>
      <c r="G15" s="274">
        <f>VLOOKUP(A15:A598,'[2]1985'!A15:B568,2,FALSE)</f>
        <v>214000000</v>
      </c>
      <c r="H15" s="274">
        <f>VLOOKUP(A15:A598,'[2]1986'!A15:B570,2,FALSE)</f>
        <v>358486200</v>
      </c>
      <c r="I15" s="274">
        <f>VLOOKUP(A15:A598,'[2]1987'!A15:B575,2,FALSE)</f>
        <v>310043500</v>
      </c>
      <c r="J15" s="274">
        <f>VLOOKUP(A15:A598,'[2]1988'!A15:B574,2,FALSE)</f>
        <v>429863000</v>
      </c>
      <c r="K15" s="274">
        <f>VLOOKUP(A15:A598,'[2]1989'!A15:B577,2,FALSE)</f>
        <v>576418097</v>
      </c>
    </row>
    <row r="16" spans="1:11" s="95" customFormat="1" x14ac:dyDescent="0.25">
      <c r="A16" s="142" t="s">
        <v>878</v>
      </c>
      <c r="B16" s="274">
        <v>5511151</v>
      </c>
      <c r="C16" s="274">
        <v>6000000</v>
      </c>
      <c r="D16" s="274">
        <v>7000000</v>
      </c>
      <c r="E16" s="274">
        <v>6332600</v>
      </c>
      <c r="F16" s="274">
        <v>11400000</v>
      </c>
      <c r="G16" s="274">
        <v>8680000</v>
      </c>
      <c r="H16" s="274">
        <v>24624300</v>
      </c>
      <c r="I16" s="274">
        <f>VLOOKUP(A16:A598,'[2]1987'!A16:B576,2,FALSE)</f>
        <v>13600000</v>
      </c>
      <c r="J16" s="274">
        <f>VLOOKUP(A16:A598,'[2]1988'!A16:B575,2,FALSE)</f>
        <v>20842000</v>
      </c>
      <c r="K16" s="274">
        <f>VLOOKUP(A16:A598,'[2]1989'!A16:B578,2,FALSE)</f>
        <v>25330000</v>
      </c>
    </row>
    <row r="17" spans="1:16" s="95" customFormat="1" x14ac:dyDescent="0.25">
      <c r="A17" s="142" t="s">
        <v>879</v>
      </c>
      <c r="B17" s="274">
        <v>3150079</v>
      </c>
      <c r="C17" s="274">
        <v>4200000</v>
      </c>
      <c r="D17" s="274">
        <v>5000000</v>
      </c>
      <c r="E17" s="274">
        <v>3394500</v>
      </c>
      <c r="F17" s="274">
        <v>7149000</v>
      </c>
      <c r="G17" s="274">
        <v>6510000</v>
      </c>
      <c r="H17" s="274">
        <v>8525300</v>
      </c>
      <c r="I17" s="274">
        <f>VLOOKUP(A17:A599,'[2]1987'!A17:B577,2,FALSE)</f>
        <v>7800000</v>
      </c>
      <c r="J17" s="274">
        <f>VLOOKUP(A17:A599,'[2]1988'!A17:B576,2,FALSE)</f>
        <v>11966000</v>
      </c>
      <c r="K17" s="274">
        <f>VLOOKUP(A17:A599,'[2]1989'!A17:B579,2,FALSE)</f>
        <v>14808000</v>
      </c>
      <c r="P17" s="95" t="s">
        <v>6</v>
      </c>
    </row>
    <row r="18" spans="1:16" s="95" customFormat="1" x14ac:dyDescent="0.25">
      <c r="A18" s="142" t="s">
        <v>1629</v>
      </c>
      <c r="B18" s="274">
        <v>0</v>
      </c>
      <c r="C18" s="274">
        <v>0</v>
      </c>
      <c r="D18" s="274">
        <v>0</v>
      </c>
      <c r="E18" s="274">
        <v>0</v>
      </c>
      <c r="F18" s="274">
        <v>0</v>
      </c>
      <c r="G18" s="274">
        <v>0</v>
      </c>
      <c r="H18" s="274">
        <v>0</v>
      </c>
      <c r="I18" s="274">
        <v>0</v>
      </c>
      <c r="J18" s="274">
        <v>0</v>
      </c>
      <c r="K18" s="274">
        <v>0</v>
      </c>
    </row>
    <row r="19" spans="1:16" s="95" customFormat="1" x14ac:dyDescent="0.25">
      <c r="A19" s="142" t="s">
        <v>683</v>
      </c>
      <c r="B19" s="274">
        <v>2500000</v>
      </c>
      <c r="C19" s="274">
        <v>1400000</v>
      </c>
      <c r="D19" s="274">
        <v>1700000</v>
      </c>
      <c r="E19" s="274">
        <v>1536400</v>
      </c>
      <c r="F19" s="274">
        <v>1800000</v>
      </c>
      <c r="G19" s="274">
        <v>2170000</v>
      </c>
      <c r="H19" s="274">
        <v>3050000</v>
      </c>
      <c r="I19" s="274">
        <v>2000000</v>
      </c>
      <c r="J19" s="274">
        <v>1592000</v>
      </c>
      <c r="K19" s="274">
        <v>2000000</v>
      </c>
    </row>
    <row r="20" spans="1:16" s="95" customFormat="1" x14ac:dyDescent="0.25">
      <c r="A20" s="142" t="s">
        <v>606</v>
      </c>
      <c r="B20" s="274">
        <v>0</v>
      </c>
      <c r="C20" s="263">
        <v>0</v>
      </c>
      <c r="D20" s="274">
        <v>0</v>
      </c>
      <c r="E20" s="274">
        <v>100</v>
      </c>
      <c r="F20" s="274">
        <v>0</v>
      </c>
      <c r="G20" s="274">
        <v>0</v>
      </c>
      <c r="H20" s="274">
        <v>3000</v>
      </c>
      <c r="I20" s="274">
        <v>0</v>
      </c>
      <c r="J20" s="274">
        <v>4000</v>
      </c>
      <c r="K20" s="274">
        <v>27884</v>
      </c>
    </row>
    <row r="21" spans="1:16" s="95" customFormat="1" x14ac:dyDescent="0.25">
      <c r="A21" s="142" t="s">
        <v>750</v>
      </c>
      <c r="B21" s="274">
        <v>10000</v>
      </c>
      <c r="C21" s="274">
        <v>10800</v>
      </c>
      <c r="D21" s="274">
        <v>12000</v>
      </c>
      <c r="E21" s="274">
        <v>9100</v>
      </c>
      <c r="F21" s="274">
        <v>10100</v>
      </c>
      <c r="G21" s="274">
        <v>10000</v>
      </c>
      <c r="H21" s="274">
        <v>40000</v>
      </c>
      <c r="I21" s="274">
        <v>29809</v>
      </c>
      <c r="J21" s="274">
        <v>26000</v>
      </c>
      <c r="K21" s="274">
        <v>72766</v>
      </c>
    </row>
    <row r="22" spans="1:16" s="95" customFormat="1" x14ac:dyDescent="0.25">
      <c r="A22" s="142" t="s">
        <v>764</v>
      </c>
      <c r="B22" s="274">
        <v>800000</v>
      </c>
      <c r="C22" s="274">
        <v>800000</v>
      </c>
      <c r="D22" s="274">
        <v>700000</v>
      </c>
      <c r="E22" s="274">
        <v>371800</v>
      </c>
      <c r="F22" s="274">
        <v>664700</v>
      </c>
      <c r="G22" s="274">
        <v>1270000</v>
      </c>
      <c r="H22" s="274">
        <v>1440000</v>
      </c>
      <c r="I22" s="274">
        <v>1500000</v>
      </c>
      <c r="J22" s="274">
        <v>1594000</v>
      </c>
      <c r="K22" s="274">
        <v>2977031</v>
      </c>
    </row>
    <row r="23" spans="1:16" s="95" customFormat="1" x14ac:dyDescent="0.25">
      <c r="A23" s="142" t="s">
        <v>751</v>
      </c>
      <c r="B23" s="274">
        <v>550000</v>
      </c>
      <c r="C23" s="274">
        <v>350000</v>
      </c>
      <c r="D23" s="274">
        <v>500000</v>
      </c>
      <c r="E23" s="274">
        <v>378000</v>
      </c>
      <c r="F23" s="274">
        <v>1300000</v>
      </c>
      <c r="G23" s="274">
        <v>1300000</v>
      </c>
      <c r="H23" s="274">
        <v>8300000</v>
      </c>
      <c r="I23" s="274">
        <v>1516367</v>
      </c>
      <c r="J23" s="274">
        <v>5427000</v>
      </c>
      <c r="K23" s="274">
        <v>7125000</v>
      </c>
    </row>
    <row r="24" spans="1:16" s="95" customFormat="1" x14ac:dyDescent="0.25">
      <c r="A24" s="142" t="s">
        <v>926</v>
      </c>
      <c r="B24" s="274">
        <v>2000000</v>
      </c>
      <c r="C24" s="274">
        <v>2600000</v>
      </c>
      <c r="D24" s="274">
        <v>3200000</v>
      </c>
      <c r="E24" s="274">
        <v>7000000</v>
      </c>
      <c r="F24" s="274">
        <v>7870200</v>
      </c>
      <c r="G24" s="274">
        <v>10000000</v>
      </c>
      <c r="H24" s="274">
        <v>15300000</v>
      </c>
      <c r="I24" s="274">
        <v>16904000</v>
      </c>
      <c r="J24" s="274">
        <v>17918000</v>
      </c>
      <c r="K24" s="274">
        <v>18330602</v>
      </c>
    </row>
    <row r="25" spans="1:16" s="95" customFormat="1" x14ac:dyDescent="0.25">
      <c r="A25" s="142" t="s">
        <v>1630</v>
      </c>
      <c r="B25" s="274">
        <v>0</v>
      </c>
      <c r="C25" s="263">
        <v>0</v>
      </c>
      <c r="D25" s="274">
        <v>0</v>
      </c>
      <c r="E25" s="274">
        <v>0</v>
      </c>
      <c r="F25" s="274">
        <v>0</v>
      </c>
      <c r="G25" s="274">
        <v>0</v>
      </c>
      <c r="H25" s="274">
        <v>0</v>
      </c>
      <c r="I25" s="274">
        <v>0</v>
      </c>
      <c r="J25" s="274">
        <v>609000</v>
      </c>
      <c r="K25" s="274">
        <v>640000</v>
      </c>
    </row>
    <row r="26" spans="1:16" x14ac:dyDescent="0.25">
      <c r="A26" s="143"/>
      <c r="B26" s="263"/>
      <c r="C26" s="263"/>
      <c r="D26" s="263"/>
      <c r="E26" s="263"/>
      <c r="F26" s="263"/>
      <c r="G26" s="263"/>
      <c r="H26" s="263"/>
      <c r="I26" s="263"/>
      <c r="J26" s="263"/>
      <c r="K26" s="263"/>
    </row>
    <row r="27" spans="1:16" x14ac:dyDescent="0.25">
      <c r="A27" s="141" t="s">
        <v>442</v>
      </c>
      <c r="B27" s="263">
        <f t="shared" ref="B27:K27" si="4">B29+B38</f>
        <v>19075200</v>
      </c>
      <c r="C27" s="263">
        <f t="shared" si="4"/>
        <v>22523000</v>
      </c>
      <c r="D27" s="263">
        <f t="shared" si="4"/>
        <v>25020000</v>
      </c>
      <c r="E27" s="263">
        <f t="shared" si="4"/>
        <v>31003600</v>
      </c>
      <c r="F27" s="263">
        <f t="shared" si="4"/>
        <v>27106600</v>
      </c>
      <c r="G27" s="263">
        <f t="shared" si="4"/>
        <v>27300000</v>
      </c>
      <c r="H27" s="263">
        <f t="shared" si="4"/>
        <v>44267000</v>
      </c>
      <c r="I27" s="263">
        <f t="shared" si="4"/>
        <v>29018054</v>
      </c>
      <c r="J27" s="263">
        <f t="shared" si="4"/>
        <v>50422000</v>
      </c>
      <c r="K27" s="263">
        <f t="shared" si="4"/>
        <v>86528120</v>
      </c>
    </row>
    <row r="28" spans="1:16" x14ac:dyDescent="0.25">
      <c r="A28" s="143"/>
      <c r="B28" s="263"/>
      <c r="C28" s="263"/>
      <c r="D28" s="263"/>
      <c r="E28" s="263"/>
      <c r="F28" s="263"/>
      <c r="G28" s="263"/>
      <c r="H28" s="263"/>
      <c r="I28" s="263"/>
      <c r="J28" s="263"/>
      <c r="K28" s="263"/>
    </row>
    <row r="29" spans="1:16" s="87" customFormat="1" x14ac:dyDescent="0.25">
      <c r="A29" s="46" t="s">
        <v>1631</v>
      </c>
      <c r="B29" s="263">
        <f t="shared" ref="B29:K29" si="5">SUM(B30:B36)</f>
        <v>12875200</v>
      </c>
      <c r="C29" s="263">
        <f t="shared" si="5"/>
        <v>14773000</v>
      </c>
      <c r="D29" s="263">
        <f t="shared" si="5"/>
        <v>15820000</v>
      </c>
      <c r="E29" s="263">
        <f t="shared" si="5"/>
        <v>20181400</v>
      </c>
      <c r="F29" s="263">
        <f t="shared" si="5"/>
        <v>15772000</v>
      </c>
      <c r="G29" s="263">
        <f t="shared" si="5"/>
        <v>14280000</v>
      </c>
      <c r="H29" s="263">
        <f t="shared" si="5"/>
        <v>20320000</v>
      </c>
      <c r="I29" s="263">
        <f t="shared" si="5"/>
        <v>14419522</v>
      </c>
      <c r="J29" s="263">
        <f t="shared" si="5"/>
        <v>27099000</v>
      </c>
      <c r="K29" s="263">
        <f t="shared" si="5"/>
        <v>44119564</v>
      </c>
    </row>
    <row r="30" spans="1:16" s="95" customFormat="1" x14ac:dyDescent="0.25">
      <c r="A30" s="142" t="s">
        <v>607</v>
      </c>
      <c r="B30" s="274">
        <v>9850</v>
      </c>
      <c r="C30" s="274">
        <v>13000</v>
      </c>
      <c r="D30" s="274">
        <v>20000</v>
      </c>
      <c r="E30" s="274">
        <v>10400</v>
      </c>
      <c r="F30" s="274">
        <v>17000</v>
      </c>
      <c r="G30" s="274">
        <v>20000</v>
      </c>
      <c r="H30" s="274">
        <v>25000</v>
      </c>
      <c r="I30" s="274">
        <v>16933</v>
      </c>
      <c r="J30" s="274">
        <v>38000</v>
      </c>
      <c r="K30" s="274">
        <v>70830</v>
      </c>
    </row>
    <row r="31" spans="1:16" s="95" customFormat="1" x14ac:dyDescent="0.25">
      <c r="A31" s="142" t="s">
        <v>880</v>
      </c>
      <c r="B31" s="274">
        <v>120350</v>
      </c>
      <c r="C31" s="263">
        <v>110000</v>
      </c>
      <c r="D31" s="274">
        <v>150000</v>
      </c>
      <c r="E31" s="274">
        <v>131200</v>
      </c>
      <c r="F31" s="274">
        <v>160000</v>
      </c>
      <c r="G31" s="274">
        <v>190000</v>
      </c>
      <c r="H31" s="274">
        <v>205000</v>
      </c>
      <c r="I31" s="274">
        <v>178586</v>
      </c>
      <c r="J31" s="274">
        <v>309000</v>
      </c>
      <c r="K31" s="274">
        <v>342944</v>
      </c>
    </row>
    <row r="32" spans="1:16" s="95" customFormat="1" x14ac:dyDescent="0.25">
      <c r="A32" s="142" t="s">
        <v>443</v>
      </c>
      <c r="B32" s="274">
        <v>12125000</v>
      </c>
      <c r="C32" s="274">
        <v>14000000</v>
      </c>
      <c r="D32" s="274">
        <v>15000000</v>
      </c>
      <c r="E32" s="274">
        <v>19500000</v>
      </c>
      <c r="F32" s="274">
        <v>15000000</v>
      </c>
      <c r="G32" s="274">
        <v>13500000</v>
      </c>
      <c r="H32" s="274">
        <v>14000000</v>
      </c>
      <c r="I32" s="274">
        <v>13659555</v>
      </c>
      <c r="J32" s="274">
        <v>25809000</v>
      </c>
      <c r="K32" s="274">
        <v>38608086</v>
      </c>
    </row>
    <row r="33" spans="1:11" s="95" customFormat="1" x14ac:dyDescent="0.25">
      <c r="A33" s="142" t="s">
        <v>881</v>
      </c>
      <c r="B33" s="274">
        <v>70000</v>
      </c>
      <c r="C33" s="274">
        <v>50000</v>
      </c>
      <c r="D33" s="274">
        <v>50000</v>
      </c>
      <c r="E33" s="274">
        <v>39800</v>
      </c>
      <c r="F33" s="274">
        <v>45000</v>
      </c>
      <c r="G33" s="274">
        <v>30000</v>
      </c>
      <c r="H33" s="274">
        <v>30000</v>
      </c>
      <c r="I33" s="274">
        <v>44448</v>
      </c>
      <c r="J33" s="274">
        <v>45000</v>
      </c>
      <c r="K33" s="274">
        <v>180606</v>
      </c>
    </row>
    <row r="34" spans="1:11" s="95" customFormat="1" x14ac:dyDescent="0.25">
      <c r="A34" s="142" t="s">
        <v>493</v>
      </c>
      <c r="B34" s="274">
        <v>550000</v>
      </c>
      <c r="C34" s="274">
        <v>600000</v>
      </c>
      <c r="D34" s="274">
        <v>600000</v>
      </c>
      <c r="E34" s="274">
        <v>500000</v>
      </c>
      <c r="F34" s="274">
        <v>550000</v>
      </c>
      <c r="G34" s="274">
        <v>540000</v>
      </c>
      <c r="H34" s="274">
        <v>560000</v>
      </c>
      <c r="I34" s="274">
        <v>520000</v>
      </c>
      <c r="J34" s="274">
        <v>898000</v>
      </c>
      <c r="K34" s="274">
        <v>917098</v>
      </c>
    </row>
    <row r="35" spans="1:11" s="95" customFormat="1" x14ac:dyDescent="0.25">
      <c r="A35" s="142" t="s">
        <v>903</v>
      </c>
      <c r="B35" s="274">
        <v>0</v>
      </c>
      <c r="C35" s="274">
        <v>0</v>
      </c>
      <c r="D35" s="274">
        <v>0</v>
      </c>
      <c r="E35" s="274">
        <v>0</v>
      </c>
      <c r="F35" s="274">
        <v>0</v>
      </c>
      <c r="G35" s="274">
        <v>0</v>
      </c>
      <c r="H35" s="274">
        <v>5500000</v>
      </c>
      <c r="I35" s="274">
        <v>0</v>
      </c>
      <c r="J35" s="274">
        <v>0</v>
      </c>
      <c r="K35" s="274">
        <v>4000000</v>
      </c>
    </row>
    <row r="36" spans="1:11" s="95" customFormat="1" x14ac:dyDescent="0.25">
      <c r="A36" s="142" t="s">
        <v>172</v>
      </c>
      <c r="B36" s="274">
        <v>0</v>
      </c>
      <c r="C36" s="263">
        <v>0</v>
      </c>
      <c r="D36" s="274">
        <v>0</v>
      </c>
      <c r="E36" s="274">
        <v>0</v>
      </c>
      <c r="F36" s="274">
        <v>0</v>
      </c>
      <c r="G36" s="274">
        <v>0</v>
      </c>
      <c r="H36" s="274">
        <v>0</v>
      </c>
      <c r="I36" s="274">
        <v>0</v>
      </c>
      <c r="J36" s="274">
        <v>0</v>
      </c>
      <c r="K36" s="274">
        <v>0</v>
      </c>
    </row>
    <row r="37" spans="1:11" s="95" customFormat="1" x14ac:dyDescent="0.25">
      <c r="A37" s="143" t="s">
        <v>55</v>
      </c>
      <c r="B37" s="274">
        <v>0</v>
      </c>
      <c r="C37" s="274">
        <v>0</v>
      </c>
      <c r="D37" s="274">
        <v>0</v>
      </c>
      <c r="E37" s="274">
        <v>0</v>
      </c>
      <c r="F37" s="274">
        <v>0</v>
      </c>
      <c r="G37" s="274">
        <v>0</v>
      </c>
      <c r="H37" s="274">
        <v>0</v>
      </c>
      <c r="I37" s="274">
        <v>0</v>
      </c>
      <c r="J37" s="274">
        <v>0</v>
      </c>
      <c r="K37" s="274">
        <v>0</v>
      </c>
    </row>
    <row r="38" spans="1:11" x14ac:dyDescent="0.25">
      <c r="A38" s="46" t="s">
        <v>1632</v>
      </c>
      <c r="B38" s="263">
        <f t="shared" ref="B38:K38" si="6">SUM(B39:B45)</f>
        <v>6200000</v>
      </c>
      <c r="C38" s="263">
        <f t="shared" si="6"/>
        <v>7750000</v>
      </c>
      <c r="D38" s="263">
        <f t="shared" si="6"/>
        <v>9200000</v>
      </c>
      <c r="E38" s="263">
        <f t="shared" si="6"/>
        <v>10822200</v>
      </c>
      <c r="F38" s="263">
        <f t="shared" si="6"/>
        <v>11334600</v>
      </c>
      <c r="G38" s="263">
        <f t="shared" si="6"/>
        <v>13020000</v>
      </c>
      <c r="H38" s="263">
        <f t="shared" si="6"/>
        <v>23947000</v>
      </c>
      <c r="I38" s="263">
        <f t="shared" si="6"/>
        <v>14598532</v>
      </c>
      <c r="J38" s="263">
        <f t="shared" si="6"/>
        <v>23323000</v>
      </c>
      <c r="K38" s="263">
        <f t="shared" si="6"/>
        <v>42408556</v>
      </c>
    </row>
    <row r="39" spans="1:11" s="95" customFormat="1" x14ac:dyDescent="0.25">
      <c r="A39" s="142" t="s">
        <v>1633</v>
      </c>
      <c r="B39" s="274">
        <v>500000</v>
      </c>
      <c r="C39" s="274">
        <v>700000</v>
      </c>
      <c r="D39" s="274">
        <v>600000</v>
      </c>
      <c r="E39" s="274">
        <v>455900</v>
      </c>
      <c r="F39" s="274">
        <v>900000</v>
      </c>
      <c r="G39" s="274">
        <v>550000</v>
      </c>
      <c r="H39" s="274">
        <v>850000</v>
      </c>
      <c r="I39" s="274">
        <v>1200000</v>
      </c>
      <c r="J39" s="274">
        <v>1889000</v>
      </c>
      <c r="K39" s="274">
        <v>2873135</v>
      </c>
    </row>
    <row r="40" spans="1:11" s="95" customFormat="1" x14ac:dyDescent="0.25">
      <c r="A40" s="142" t="s">
        <v>1634</v>
      </c>
      <c r="B40" s="274">
        <v>1300000</v>
      </c>
      <c r="C40" s="274">
        <v>1400000</v>
      </c>
      <c r="D40" s="274">
        <v>2000000</v>
      </c>
      <c r="E40" s="274">
        <v>1683600</v>
      </c>
      <c r="F40" s="274">
        <v>2400000</v>
      </c>
      <c r="G40" s="274">
        <v>2860000</v>
      </c>
      <c r="H40" s="274">
        <v>4400000</v>
      </c>
      <c r="I40" s="274">
        <v>3500532</v>
      </c>
      <c r="J40" s="274">
        <v>5641000</v>
      </c>
      <c r="K40" s="274">
        <v>10710570</v>
      </c>
    </row>
    <row r="41" spans="1:11" s="95" customFormat="1" x14ac:dyDescent="0.25">
      <c r="A41" s="142" t="s">
        <v>1635</v>
      </c>
      <c r="B41" s="274">
        <v>850000</v>
      </c>
      <c r="C41" s="274">
        <v>950000</v>
      </c>
      <c r="D41" s="274">
        <v>1200000</v>
      </c>
      <c r="E41" s="274">
        <v>4083200</v>
      </c>
      <c r="F41" s="274">
        <v>1600000</v>
      </c>
      <c r="G41" s="274">
        <v>2180000</v>
      </c>
      <c r="H41" s="274">
        <v>3000000</v>
      </c>
      <c r="I41" s="274">
        <v>2100000</v>
      </c>
      <c r="J41" s="274">
        <v>3268000</v>
      </c>
      <c r="K41" s="274">
        <v>6845092</v>
      </c>
    </row>
    <row r="42" spans="1:11" s="95" customFormat="1" x14ac:dyDescent="0.25">
      <c r="A42" s="142" t="s">
        <v>1636</v>
      </c>
      <c r="B42" s="274">
        <v>1200000</v>
      </c>
      <c r="C42" s="274">
        <v>1900000</v>
      </c>
      <c r="D42" s="274">
        <v>2200000</v>
      </c>
      <c r="E42" s="274">
        <v>1496700</v>
      </c>
      <c r="F42" s="274">
        <v>2334600</v>
      </c>
      <c r="G42" s="274">
        <v>1880000</v>
      </c>
      <c r="H42" s="274">
        <v>2937000</v>
      </c>
      <c r="I42" s="274">
        <v>2658000</v>
      </c>
      <c r="J42" s="274">
        <v>4928000</v>
      </c>
      <c r="K42" s="274">
        <v>6821113</v>
      </c>
    </row>
    <row r="43" spans="1:11" s="95" customFormat="1" x14ac:dyDescent="0.25">
      <c r="A43" s="142" t="s">
        <v>1637</v>
      </c>
      <c r="B43" s="274">
        <v>1800000</v>
      </c>
      <c r="C43" s="274">
        <v>2200000</v>
      </c>
      <c r="D43" s="274">
        <v>2600000</v>
      </c>
      <c r="E43" s="274">
        <v>2500000</v>
      </c>
      <c r="F43" s="274">
        <v>3400000</v>
      </c>
      <c r="G43" s="274">
        <v>5000000</v>
      </c>
      <c r="H43" s="274">
        <v>6200000</v>
      </c>
      <c r="I43" s="274">
        <v>4600000</v>
      </c>
      <c r="J43" s="274">
        <v>6897000</v>
      </c>
      <c r="K43" s="274">
        <v>14288165</v>
      </c>
    </row>
    <row r="44" spans="1:11" s="95" customFormat="1" x14ac:dyDescent="0.25">
      <c r="A44" s="142" t="s">
        <v>444</v>
      </c>
      <c r="B44" s="274">
        <v>550000</v>
      </c>
      <c r="C44" s="274">
        <v>600000</v>
      </c>
      <c r="D44" s="274">
        <v>600000</v>
      </c>
      <c r="E44" s="274">
        <v>602800</v>
      </c>
      <c r="F44" s="274">
        <v>700000</v>
      </c>
      <c r="G44" s="274">
        <v>550000</v>
      </c>
      <c r="H44" s="274">
        <v>560000</v>
      </c>
      <c r="I44" s="274">
        <v>540000</v>
      </c>
      <c r="J44" s="274">
        <v>700000</v>
      </c>
      <c r="K44" s="274">
        <v>870481</v>
      </c>
    </row>
    <row r="45" spans="1:11" s="95" customFormat="1" x14ac:dyDescent="0.25">
      <c r="A45" s="142" t="s">
        <v>1638</v>
      </c>
      <c r="B45" s="263">
        <v>0</v>
      </c>
      <c r="C45" s="263">
        <v>0</v>
      </c>
      <c r="D45" s="274">
        <v>0</v>
      </c>
      <c r="E45" s="274">
        <v>0</v>
      </c>
      <c r="F45" s="274">
        <v>0</v>
      </c>
      <c r="G45" s="274">
        <v>0</v>
      </c>
      <c r="H45" s="274">
        <v>6000000</v>
      </c>
      <c r="I45" s="274">
        <v>0</v>
      </c>
      <c r="J45" s="274">
        <v>0</v>
      </c>
      <c r="K45" s="274">
        <v>0</v>
      </c>
    </row>
    <row r="46" spans="1:11" s="95" customFormat="1" x14ac:dyDescent="0.25">
      <c r="A46" s="143"/>
      <c r="B46" s="263"/>
      <c r="C46" s="263"/>
      <c r="D46" s="263"/>
      <c r="E46" s="263"/>
      <c r="F46" s="263"/>
      <c r="G46" s="263"/>
      <c r="H46" s="263"/>
      <c r="I46" s="263"/>
      <c r="J46" s="263"/>
      <c r="K46" s="263"/>
    </row>
    <row r="47" spans="1:11" x14ac:dyDescent="0.25">
      <c r="A47" s="141" t="s">
        <v>494</v>
      </c>
      <c r="B47" s="263">
        <f>B49+B108</f>
        <v>155471219</v>
      </c>
      <c r="C47" s="263">
        <f>C49+C108</f>
        <v>200063376</v>
      </c>
      <c r="D47" s="263">
        <f>D49+D108</f>
        <v>277200000</v>
      </c>
      <c r="E47" s="263">
        <f>E49+E105</f>
        <v>257191372</v>
      </c>
      <c r="F47" s="263">
        <f t="shared" ref="F47:K47" si="7">F49+F108</f>
        <v>349747937</v>
      </c>
      <c r="G47" s="263">
        <f t="shared" si="7"/>
        <v>414464000</v>
      </c>
      <c r="H47" s="263">
        <f t="shared" si="7"/>
        <v>698148900</v>
      </c>
      <c r="I47" s="263">
        <f t="shared" si="7"/>
        <v>610363972</v>
      </c>
      <c r="J47" s="263">
        <f t="shared" si="7"/>
        <v>682056830</v>
      </c>
      <c r="K47" s="263">
        <f t="shared" si="7"/>
        <v>847373497</v>
      </c>
    </row>
    <row r="48" spans="1:11" x14ac:dyDescent="0.25">
      <c r="A48" s="143"/>
      <c r="B48" s="263"/>
      <c r="C48" s="263"/>
      <c r="D48" s="263"/>
      <c r="E48" s="263"/>
      <c r="F48" s="263"/>
      <c r="G48" s="263"/>
      <c r="H48" s="263"/>
      <c r="I48" s="263"/>
      <c r="J48" s="263"/>
      <c r="K48" s="263"/>
    </row>
    <row r="49" spans="1:11" s="91" customFormat="1" x14ac:dyDescent="0.25">
      <c r="A49" s="140" t="s">
        <v>765</v>
      </c>
      <c r="B49" s="305">
        <v>135606219</v>
      </c>
      <c r="C49" s="305">
        <v>176570376</v>
      </c>
      <c r="D49" s="274">
        <v>246625000</v>
      </c>
      <c r="E49" s="274">
        <v>225818272</v>
      </c>
      <c r="F49" s="274">
        <v>308824700</v>
      </c>
      <c r="G49" s="274">
        <v>362876000</v>
      </c>
      <c r="H49" s="274">
        <v>606135900</v>
      </c>
      <c r="I49" s="274">
        <v>533108814</v>
      </c>
      <c r="J49" s="274">
        <v>548423230</v>
      </c>
      <c r="K49" s="274">
        <v>666998953</v>
      </c>
    </row>
    <row r="50" spans="1:11" s="91" customFormat="1" x14ac:dyDescent="0.25">
      <c r="A50" s="143" t="s">
        <v>55</v>
      </c>
      <c r="B50" s="263">
        <v>0</v>
      </c>
      <c r="C50" s="263">
        <v>0</v>
      </c>
      <c r="D50" s="263">
        <v>0</v>
      </c>
      <c r="E50" s="263">
        <v>0</v>
      </c>
      <c r="F50" s="263">
        <v>0</v>
      </c>
      <c r="G50" s="263">
        <v>0</v>
      </c>
      <c r="H50" s="263">
        <v>0</v>
      </c>
      <c r="I50" s="263">
        <v>0</v>
      </c>
      <c r="J50" s="263">
        <v>0</v>
      </c>
      <c r="K50" s="263">
        <v>0</v>
      </c>
    </row>
    <row r="51" spans="1:11" s="87" customFormat="1" x14ac:dyDescent="0.25">
      <c r="A51" s="46" t="s">
        <v>445</v>
      </c>
      <c r="B51" s="263">
        <f t="shared" ref="B51:K51" si="8">SUM(B52:B53)</f>
        <v>95000</v>
      </c>
      <c r="C51" s="263">
        <f t="shared" si="8"/>
        <v>73700</v>
      </c>
      <c r="D51" s="263">
        <f t="shared" si="8"/>
        <v>100000</v>
      </c>
      <c r="E51" s="263">
        <f t="shared" si="8"/>
        <v>91400</v>
      </c>
      <c r="F51" s="263">
        <f t="shared" si="8"/>
        <v>95700</v>
      </c>
      <c r="G51" s="263">
        <f t="shared" si="8"/>
        <v>86000</v>
      </c>
      <c r="H51" s="263">
        <f t="shared" si="8"/>
        <v>91000</v>
      </c>
      <c r="I51" s="263">
        <f t="shared" si="8"/>
        <v>68792</v>
      </c>
      <c r="J51" s="263">
        <f t="shared" si="8"/>
        <v>416000</v>
      </c>
      <c r="K51" s="263">
        <f t="shared" si="8"/>
        <v>20558</v>
      </c>
    </row>
    <row r="52" spans="1:11" s="95" customFormat="1" x14ac:dyDescent="0.25">
      <c r="A52" s="142" t="s">
        <v>766</v>
      </c>
      <c r="B52" s="274">
        <v>4500</v>
      </c>
      <c r="C52" s="274">
        <v>3700</v>
      </c>
      <c r="D52" s="274">
        <v>6000</v>
      </c>
      <c r="E52" s="274">
        <v>1400</v>
      </c>
      <c r="F52" s="274">
        <v>1900</v>
      </c>
      <c r="G52" s="274">
        <v>1000</v>
      </c>
      <c r="H52" s="274">
        <v>1000</v>
      </c>
      <c r="I52" s="274">
        <v>992</v>
      </c>
      <c r="J52" s="274">
        <v>377000</v>
      </c>
      <c r="K52" s="274">
        <v>20558</v>
      </c>
    </row>
    <row r="53" spans="1:11" s="95" customFormat="1" x14ac:dyDescent="0.25">
      <c r="A53" s="142" t="s">
        <v>1639</v>
      </c>
      <c r="B53" s="274">
        <v>90500</v>
      </c>
      <c r="C53" s="274">
        <v>70000</v>
      </c>
      <c r="D53" s="274">
        <v>94000</v>
      </c>
      <c r="E53" s="274">
        <v>90000</v>
      </c>
      <c r="F53" s="274">
        <v>93800</v>
      </c>
      <c r="G53" s="274">
        <v>85000</v>
      </c>
      <c r="H53" s="274">
        <v>90000</v>
      </c>
      <c r="I53" s="274">
        <v>67800</v>
      </c>
      <c r="J53" s="274">
        <v>39000</v>
      </c>
      <c r="K53" s="274">
        <v>0</v>
      </c>
    </row>
    <row r="54" spans="1:11" x14ac:dyDescent="0.25">
      <c r="A54" s="143"/>
      <c r="B54" s="263"/>
      <c r="C54" s="263"/>
      <c r="D54" s="263"/>
      <c r="E54" s="263"/>
      <c r="F54" s="263"/>
      <c r="G54" s="263"/>
      <c r="H54" s="263"/>
      <c r="I54" s="263"/>
      <c r="J54" s="263"/>
      <c r="K54" s="263"/>
    </row>
    <row r="55" spans="1:11" s="95" customFormat="1" x14ac:dyDescent="0.25">
      <c r="A55" s="46" t="s">
        <v>446</v>
      </c>
      <c r="B55" s="263">
        <f t="shared" ref="B55:K55" si="9">SUM(B56:B59)</f>
        <v>24000000</v>
      </c>
      <c r="C55" s="263">
        <f t="shared" si="9"/>
        <v>24500000</v>
      </c>
      <c r="D55" s="263">
        <f t="shared" si="9"/>
        <v>30000000</v>
      </c>
      <c r="E55" s="263">
        <f t="shared" si="9"/>
        <v>34600000</v>
      </c>
      <c r="F55" s="263">
        <f t="shared" si="9"/>
        <v>50000000</v>
      </c>
      <c r="G55" s="263">
        <f t="shared" si="9"/>
        <v>53000000</v>
      </c>
      <c r="H55" s="263">
        <f t="shared" si="9"/>
        <v>50651100</v>
      </c>
      <c r="I55" s="263">
        <f t="shared" si="9"/>
        <v>56210283</v>
      </c>
      <c r="J55" s="263">
        <f t="shared" si="9"/>
        <v>74801000</v>
      </c>
      <c r="K55" s="263">
        <f t="shared" si="9"/>
        <v>102122729</v>
      </c>
    </row>
    <row r="56" spans="1:11" s="95" customFormat="1" x14ac:dyDescent="0.25">
      <c r="A56" s="142" t="s">
        <v>1640</v>
      </c>
      <c r="B56" s="274">
        <v>24000000</v>
      </c>
      <c r="C56" s="274">
        <v>24500000</v>
      </c>
      <c r="D56" s="274">
        <v>30000000</v>
      </c>
      <c r="E56" s="274">
        <v>34600000</v>
      </c>
      <c r="F56" s="274">
        <v>50000000</v>
      </c>
      <c r="G56" s="274">
        <v>53000000</v>
      </c>
      <c r="H56" s="274">
        <v>50651100</v>
      </c>
      <c r="I56" s="274">
        <v>46900000</v>
      </c>
      <c r="J56" s="274">
        <v>64494000</v>
      </c>
      <c r="K56" s="274">
        <v>65567409</v>
      </c>
    </row>
    <row r="57" spans="1:11" s="95" customFormat="1" x14ac:dyDescent="0.25">
      <c r="A57" s="142" t="s">
        <v>882</v>
      </c>
      <c r="B57" s="263">
        <v>0</v>
      </c>
      <c r="C57" s="263">
        <v>0</v>
      </c>
      <c r="D57" s="274">
        <v>0</v>
      </c>
      <c r="E57" s="274">
        <v>0</v>
      </c>
      <c r="F57" s="274">
        <v>0</v>
      </c>
      <c r="G57" s="274">
        <v>0</v>
      </c>
      <c r="H57" s="274">
        <v>0</v>
      </c>
      <c r="I57" s="274">
        <v>9310283</v>
      </c>
      <c r="J57" s="274">
        <v>10307000</v>
      </c>
      <c r="K57" s="274">
        <v>19055320</v>
      </c>
    </row>
    <row r="58" spans="1:11" s="95" customFormat="1" x14ac:dyDescent="0.25">
      <c r="A58" s="142" t="s">
        <v>1641</v>
      </c>
      <c r="B58" s="263">
        <v>0</v>
      </c>
      <c r="C58" s="263">
        <v>0</v>
      </c>
      <c r="D58" s="274">
        <v>0</v>
      </c>
      <c r="E58" s="274">
        <v>0</v>
      </c>
      <c r="F58" s="274">
        <v>0</v>
      </c>
      <c r="G58" s="274">
        <v>0</v>
      </c>
      <c r="H58" s="274">
        <v>0</v>
      </c>
      <c r="I58" s="274">
        <v>0</v>
      </c>
      <c r="J58" s="274">
        <v>0</v>
      </c>
      <c r="K58" s="274">
        <v>12500000</v>
      </c>
    </row>
    <row r="59" spans="1:11" s="95" customFormat="1" x14ac:dyDescent="0.25">
      <c r="A59" s="142" t="s">
        <v>1642</v>
      </c>
      <c r="B59" s="263">
        <v>0</v>
      </c>
      <c r="C59" s="263">
        <v>0</v>
      </c>
      <c r="D59" s="274">
        <v>0</v>
      </c>
      <c r="E59" s="274">
        <v>0</v>
      </c>
      <c r="F59" s="274">
        <v>0</v>
      </c>
      <c r="G59" s="274">
        <v>0</v>
      </c>
      <c r="H59" s="274">
        <v>0</v>
      </c>
      <c r="I59" s="274">
        <v>0</v>
      </c>
      <c r="J59" s="274">
        <v>0</v>
      </c>
      <c r="K59" s="274">
        <v>5000000</v>
      </c>
    </row>
    <row r="60" spans="1:11" s="95" customFormat="1" x14ac:dyDescent="0.25">
      <c r="A60" s="143"/>
      <c r="B60" s="263"/>
      <c r="C60" s="263"/>
      <c r="D60" s="263"/>
      <c r="E60" s="263"/>
      <c r="F60" s="263"/>
      <c r="G60" s="263"/>
      <c r="H60" s="263"/>
      <c r="I60" s="263"/>
      <c r="J60" s="263"/>
      <c r="K60" s="263"/>
    </row>
    <row r="61" spans="1:11" x14ac:dyDescent="0.25">
      <c r="A61" s="46" t="s">
        <v>1643</v>
      </c>
      <c r="B61" s="263">
        <f t="shared" ref="B61:K61" si="10">SUM(B62:B76)</f>
        <v>73071719</v>
      </c>
      <c r="C61" s="263">
        <f t="shared" si="10"/>
        <v>82470000</v>
      </c>
      <c r="D61" s="263">
        <f t="shared" si="10"/>
        <v>92800000</v>
      </c>
      <c r="E61" s="263">
        <f t="shared" si="10"/>
        <v>91634472</v>
      </c>
      <c r="F61" s="263">
        <f t="shared" si="10"/>
        <v>101796000</v>
      </c>
      <c r="G61" s="263">
        <f t="shared" si="10"/>
        <v>120180000</v>
      </c>
      <c r="H61" s="263">
        <f t="shared" si="10"/>
        <v>125430800</v>
      </c>
      <c r="I61" s="263">
        <f t="shared" si="10"/>
        <v>115013113</v>
      </c>
      <c r="J61" s="263">
        <f t="shared" si="10"/>
        <v>173957230</v>
      </c>
      <c r="K61" s="263">
        <f t="shared" si="10"/>
        <v>210659366</v>
      </c>
    </row>
    <row r="62" spans="1:11" s="95" customFormat="1" x14ac:dyDescent="0.25">
      <c r="A62" s="142" t="s">
        <v>1644</v>
      </c>
      <c r="B62" s="274">
        <v>24850719</v>
      </c>
      <c r="C62" s="274">
        <v>24000000</v>
      </c>
      <c r="D62" s="274">
        <v>27000000</v>
      </c>
      <c r="E62" s="274">
        <v>27535850</v>
      </c>
      <c r="F62" s="274">
        <v>29000000</v>
      </c>
      <c r="G62" s="274">
        <v>38000000</v>
      </c>
      <c r="H62" s="274">
        <v>28929900</v>
      </c>
      <c r="I62" s="274">
        <v>28911363</v>
      </c>
      <c r="J62" s="274">
        <v>41007000</v>
      </c>
      <c r="K62" s="274">
        <v>52118427</v>
      </c>
    </row>
    <row r="63" spans="1:11" s="95" customFormat="1" x14ac:dyDescent="0.25">
      <c r="A63" s="142" t="s">
        <v>883</v>
      </c>
      <c r="B63" s="274">
        <v>3150000</v>
      </c>
      <c r="C63" s="274">
        <v>2900000</v>
      </c>
      <c r="D63" s="274">
        <v>4000000</v>
      </c>
      <c r="E63" s="274">
        <v>2580000</v>
      </c>
      <c r="F63" s="274">
        <v>3000000</v>
      </c>
      <c r="G63" s="274">
        <v>6900000</v>
      </c>
      <c r="H63" s="274">
        <v>10231300</v>
      </c>
      <c r="I63" s="274">
        <v>9700000</v>
      </c>
      <c r="J63" s="274">
        <v>16313000</v>
      </c>
      <c r="K63" s="274">
        <v>17868419</v>
      </c>
    </row>
    <row r="64" spans="1:11" s="95" customFormat="1" x14ac:dyDescent="0.25">
      <c r="A64" s="142" t="s">
        <v>1645</v>
      </c>
      <c r="B64" s="274">
        <v>2900000</v>
      </c>
      <c r="C64" s="274">
        <v>2850000</v>
      </c>
      <c r="D64" s="274">
        <v>4000000</v>
      </c>
      <c r="E64" s="274">
        <v>2504300</v>
      </c>
      <c r="F64" s="274">
        <v>3500000</v>
      </c>
      <c r="G64" s="274">
        <v>2900000</v>
      </c>
      <c r="H64" s="274">
        <v>3219400</v>
      </c>
      <c r="I64" s="274">
        <v>3000000</v>
      </c>
      <c r="J64" s="274">
        <v>6230000</v>
      </c>
      <c r="K64" s="274">
        <v>7286202</v>
      </c>
    </row>
    <row r="65" spans="1:11" s="95" customFormat="1" x14ac:dyDescent="0.25">
      <c r="A65" s="142" t="s">
        <v>767</v>
      </c>
      <c r="B65" s="274">
        <v>20300000</v>
      </c>
      <c r="C65" s="274">
        <v>30000000</v>
      </c>
      <c r="D65" s="274">
        <v>32000000</v>
      </c>
      <c r="E65" s="274">
        <v>33535850</v>
      </c>
      <c r="F65" s="274">
        <v>38000000</v>
      </c>
      <c r="G65" s="274">
        <v>34000000</v>
      </c>
      <c r="H65" s="274">
        <v>42387800</v>
      </c>
      <c r="I65" s="274">
        <v>28658613</v>
      </c>
      <c r="J65" s="274">
        <v>46848000</v>
      </c>
      <c r="K65" s="274">
        <v>55598660</v>
      </c>
    </row>
    <row r="66" spans="1:11" s="95" customFormat="1" x14ac:dyDescent="0.25">
      <c r="A66" s="142" t="s">
        <v>884</v>
      </c>
      <c r="B66" s="274">
        <v>6750000</v>
      </c>
      <c r="C66" s="274">
        <v>6500000</v>
      </c>
      <c r="D66" s="274">
        <v>8000000</v>
      </c>
      <c r="E66" s="274">
        <v>8405300</v>
      </c>
      <c r="F66" s="274">
        <v>9000000</v>
      </c>
      <c r="G66" s="274">
        <v>14000000</v>
      </c>
      <c r="H66" s="274">
        <v>18349700</v>
      </c>
      <c r="I66" s="274">
        <v>15600000</v>
      </c>
      <c r="J66" s="274">
        <v>23235000</v>
      </c>
      <c r="K66" s="274">
        <v>22351532</v>
      </c>
    </row>
    <row r="67" spans="1:11" s="95" customFormat="1" x14ac:dyDescent="0.25">
      <c r="A67" s="142" t="s">
        <v>582</v>
      </c>
      <c r="B67" s="274">
        <v>13000000</v>
      </c>
      <c r="C67" s="274">
        <v>13500000</v>
      </c>
      <c r="D67" s="274">
        <v>15000000</v>
      </c>
      <c r="E67" s="274">
        <v>14805272</v>
      </c>
      <c r="F67" s="274">
        <v>16000000</v>
      </c>
      <c r="G67" s="274">
        <v>21000000</v>
      </c>
      <c r="H67" s="274">
        <v>18892800</v>
      </c>
      <c r="I67" s="274">
        <v>16800000</v>
      </c>
      <c r="J67" s="274">
        <v>22971000</v>
      </c>
      <c r="K67" s="274">
        <v>25987224</v>
      </c>
    </row>
    <row r="68" spans="1:11" s="95" customFormat="1" x14ac:dyDescent="0.25">
      <c r="A68" s="142" t="s">
        <v>495</v>
      </c>
      <c r="B68" s="274">
        <v>1590000</v>
      </c>
      <c r="C68" s="274">
        <v>1700000</v>
      </c>
      <c r="D68" s="274">
        <v>1700000</v>
      </c>
      <c r="E68" s="274">
        <v>1812400</v>
      </c>
      <c r="F68" s="274">
        <v>1900000</v>
      </c>
      <c r="G68" s="274">
        <v>2400000</v>
      </c>
      <c r="H68" s="274">
        <v>1719900</v>
      </c>
      <c r="I68" s="274">
        <v>2000000</v>
      </c>
      <c r="J68" s="274">
        <v>2674000</v>
      </c>
      <c r="K68" s="274">
        <v>3015946</v>
      </c>
    </row>
    <row r="69" spans="1:11" s="95" customFormat="1" x14ac:dyDescent="0.25">
      <c r="A69" s="142" t="s">
        <v>447</v>
      </c>
      <c r="B69" s="274">
        <v>86000</v>
      </c>
      <c r="C69" s="274">
        <v>120000</v>
      </c>
      <c r="D69" s="274">
        <v>150000</v>
      </c>
      <c r="E69" s="274">
        <v>84100</v>
      </c>
      <c r="F69" s="274">
        <v>596000</v>
      </c>
      <c r="G69" s="274">
        <v>90000</v>
      </c>
      <c r="H69" s="274">
        <v>175100</v>
      </c>
      <c r="I69" s="274">
        <v>116525</v>
      </c>
      <c r="J69" s="274">
        <v>26230</v>
      </c>
      <c r="K69" s="274">
        <v>131571</v>
      </c>
    </row>
    <row r="70" spans="1:11" s="95" customFormat="1" x14ac:dyDescent="0.25">
      <c r="A70" s="142" t="s">
        <v>885</v>
      </c>
      <c r="B70" s="274">
        <v>45000</v>
      </c>
      <c r="C70" s="274">
        <v>350000</v>
      </c>
      <c r="D70" s="274">
        <v>250000</v>
      </c>
      <c r="E70" s="274">
        <v>55700</v>
      </c>
      <c r="F70" s="274">
        <v>300000</v>
      </c>
      <c r="G70" s="274">
        <v>90000</v>
      </c>
      <c r="H70" s="274">
        <v>270300</v>
      </c>
      <c r="I70" s="274">
        <v>120295</v>
      </c>
      <c r="J70" s="274">
        <v>30000</v>
      </c>
      <c r="K70" s="274">
        <v>46951</v>
      </c>
    </row>
    <row r="71" spans="1:11" s="95" customFormat="1" x14ac:dyDescent="0.25">
      <c r="A71" s="142" t="s">
        <v>1646</v>
      </c>
      <c r="B71" s="274">
        <v>400000</v>
      </c>
      <c r="C71" s="274">
        <v>550000</v>
      </c>
      <c r="D71" s="274">
        <v>700000</v>
      </c>
      <c r="E71" s="274">
        <v>315700</v>
      </c>
      <c r="F71" s="274">
        <v>500000</v>
      </c>
      <c r="G71" s="274">
        <v>800000</v>
      </c>
      <c r="H71" s="274">
        <v>1254600</v>
      </c>
      <c r="I71" s="274">
        <v>1000000</v>
      </c>
      <c r="J71" s="274">
        <v>3490000</v>
      </c>
      <c r="K71" s="274">
        <v>2577385</v>
      </c>
    </row>
    <row r="72" spans="1:11" s="95" customFormat="1" x14ac:dyDescent="0.25">
      <c r="A72" s="142" t="s">
        <v>320</v>
      </c>
      <c r="B72" s="263">
        <v>0</v>
      </c>
      <c r="C72" s="263">
        <v>0</v>
      </c>
      <c r="D72" s="274">
        <v>0</v>
      </c>
      <c r="E72" s="274">
        <v>0</v>
      </c>
      <c r="F72" s="274">
        <v>0</v>
      </c>
      <c r="G72" s="274">
        <v>0</v>
      </c>
      <c r="H72" s="274">
        <v>0</v>
      </c>
      <c r="I72" s="274">
        <v>0</v>
      </c>
      <c r="J72" s="274">
        <v>0</v>
      </c>
      <c r="K72" s="274">
        <v>0</v>
      </c>
    </row>
    <row r="73" spans="1:11" s="95" customFormat="1" x14ac:dyDescent="0.25">
      <c r="A73" s="142" t="s">
        <v>1647</v>
      </c>
      <c r="B73" s="263">
        <v>0</v>
      </c>
      <c r="C73" s="263">
        <v>0</v>
      </c>
      <c r="D73" s="274">
        <v>0</v>
      </c>
      <c r="E73" s="274">
        <v>0</v>
      </c>
      <c r="F73" s="274">
        <v>0</v>
      </c>
      <c r="G73" s="274">
        <v>0</v>
      </c>
      <c r="H73" s="274">
        <v>0</v>
      </c>
      <c r="I73" s="274">
        <v>2600522</v>
      </c>
      <c r="J73" s="274">
        <v>3332000</v>
      </c>
      <c r="K73" s="274">
        <v>5648584</v>
      </c>
    </row>
    <row r="74" spans="1:11" s="95" customFormat="1" x14ac:dyDescent="0.25">
      <c r="A74" s="142" t="s">
        <v>1648</v>
      </c>
      <c r="B74" s="263">
        <v>0</v>
      </c>
      <c r="C74" s="263">
        <v>0</v>
      </c>
      <c r="D74" s="274">
        <v>0</v>
      </c>
      <c r="E74" s="274">
        <v>0</v>
      </c>
      <c r="F74" s="274">
        <v>0</v>
      </c>
      <c r="G74" s="274">
        <v>0</v>
      </c>
      <c r="H74" s="274">
        <v>0</v>
      </c>
      <c r="I74" s="274">
        <v>6505795</v>
      </c>
      <c r="J74" s="274">
        <v>7801000</v>
      </c>
      <c r="K74" s="274">
        <v>11328465</v>
      </c>
    </row>
    <row r="75" spans="1:11" s="95" customFormat="1" x14ac:dyDescent="0.25">
      <c r="A75" s="142" t="s">
        <v>1649</v>
      </c>
      <c r="B75" s="263">
        <v>0</v>
      </c>
      <c r="C75" s="263">
        <v>0</v>
      </c>
      <c r="D75" s="274">
        <v>0</v>
      </c>
      <c r="E75" s="274">
        <v>0</v>
      </c>
      <c r="F75" s="274">
        <v>0</v>
      </c>
      <c r="G75" s="274">
        <v>0</v>
      </c>
      <c r="H75" s="274">
        <v>0</v>
      </c>
      <c r="I75" s="274">
        <v>0</v>
      </c>
      <c r="J75" s="274">
        <v>0</v>
      </c>
      <c r="K75" s="274">
        <v>2300000</v>
      </c>
    </row>
    <row r="76" spans="1:11" s="95" customFormat="1" x14ac:dyDescent="0.25">
      <c r="A76" s="142" t="s">
        <v>1650</v>
      </c>
      <c r="B76" s="263">
        <v>0</v>
      </c>
      <c r="C76" s="263">
        <v>0</v>
      </c>
      <c r="D76" s="274">
        <v>0</v>
      </c>
      <c r="E76" s="274">
        <v>0</v>
      </c>
      <c r="F76" s="274">
        <v>0</v>
      </c>
      <c r="G76" s="274">
        <v>0</v>
      </c>
      <c r="H76" s="274">
        <v>0</v>
      </c>
      <c r="I76" s="274">
        <v>0</v>
      </c>
      <c r="J76" s="274">
        <v>0</v>
      </c>
      <c r="K76" s="274">
        <v>4400000</v>
      </c>
    </row>
    <row r="77" spans="1:11" x14ac:dyDescent="0.25">
      <c r="A77" s="143"/>
      <c r="B77" s="263">
        <v>0</v>
      </c>
      <c r="C77" s="263">
        <v>0</v>
      </c>
      <c r="D77" s="263"/>
      <c r="E77" s="263"/>
      <c r="F77" s="263"/>
      <c r="G77" s="263"/>
      <c r="H77" s="263"/>
      <c r="I77" s="263"/>
      <c r="J77" s="263"/>
      <c r="K77" s="263"/>
    </row>
    <row r="78" spans="1:11" x14ac:dyDescent="0.25">
      <c r="A78" s="46" t="s">
        <v>1185</v>
      </c>
      <c r="B78" s="263">
        <f t="shared" ref="B78:K78" si="11">B79</f>
        <v>1250000</v>
      </c>
      <c r="C78" s="263">
        <f t="shared" si="11"/>
        <v>1900000</v>
      </c>
      <c r="D78" s="263">
        <f t="shared" si="11"/>
        <v>1000000</v>
      </c>
      <c r="E78" s="263">
        <f t="shared" si="11"/>
        <v>1000000</v>
      </c>
      <c r="F78" s="263">
        <f t="shared" si="11"/>
        <v>1200000</v>
      </c>
      <c r="G78" s="263">
        <f t="shared" si="11"/>
        <v>610000</v>
      </c>
      <c r="H78" s="263">
        <f t="shared" si="11"/>
        <v>900000</v>
      </c>
      <c r="I78" s="263">
        <f t="shared" si="11"/>
        <v>1000000</v>
      </c>
      <c r="J78" s="263">
        <f t="shared" si="11"/>
        <v>1599000</v>
      </c>
      <c r="K78" s="263">
        <f t="shared" si="11"/>
        <v>2245426</v>
      </c>
    </row>
    <row r="79" spans="1:11" s="77" customFormat="1" x14ac:dyDescent="0.25">
      <c r="A79" s="142" t="s">
        <v>430</v>
      </c>
      <c r="B79" s="274">
        <v>1250000</v>
      </c>
      <c r="C79" s="274">
        <v>1900000</v>
      </c>
      <c r="D79" s="274">
        <v>1000000</v>
      </c>
      <c r="E79" s="274">
        <v>1000000</v>
      </c>
      <c r="F79" s="274">
        <v>1200000</v>
      </c>
      <c r="G79" s="274">
        <v>610000</v>
      </c>
      <c r="H79" s="274">
        <v>900000</v>
      </c>
      <c r="I79" s="274">
        <v>1000000</v>
      </c>
      <c r="J79" s="274">
        <v>1599000</v>
      </c>
      <c r="K79" s="274">
        <v>2245426</v>
      </c>
    </row>
    <row r="80" spans="1:11" x14ac:dyDescent="0.25">
      <c r="A80" s="143"/>
      <c r="B80" s="263">
        <v>0</v>
      </c>
      <c r="C80" s="263"/>
      <c r="D80" s="263"/>
      <c r="E80" s="263">
        <v>0</v>
      </c>
      <c r="F80" s="263">
        <v>0</v>
      </c>
      <c r="G80" s="263">
        <v>0</v>
      </c>
      <c r="H80" s="263">
        <v>0</v>
      </c>
      <c r="I80" s="263">
        <v>0</v>
      </c>
      <c r="J80" s="263">
        <v>0</v>
      </c>
      <c r="K80" s="263"/>
    </row>
    <row r="81" spans="1:11" x14ac:dyDescent="0.25">
      <c r="A81" s="46" t="s">
        <v>448</v>
      </c>
      <c r="B81" s="263">
        <f t="shared" ref="B81:K81" si="12">SUM(B82:B96)</f>
        <v>33629500</v>
      </c>
      <c r="C81" s="263">
        <f t="shared" si="12"/>
        <v>66241676</v>
      </c>
      <c r="D81" s="263">
        <f t="shared" si="12"/>
        <v>121525000</v>
      </c>
      <c r="E81" s="263">
        <f t="shared" si="12"/>
        <v>97147900</v>
      </c>
      <c r="F81" s="263">
        <f t="shared" si="12"/>
        <v>129769000</v>
      </c>
      <c r="G81" s="263">
        <f t="shared" si="12"/>
        <v>127180000</v>
      </c>
      <c r="H81" s="263">
        <f t="shared" si="12"/>
        <v>303630000</v>
      </c>
      <c r="I81" s="263">
        <f t="shared" si="12"/>
        <v>277656263</v>
      </c>
      <c r="J81" s="263">
        <f t="shared" si="12"/>
        <v>136336000</v>
      </c>
      <c r="K81" s="263">
        <f t="shared" si="12"/>
        <v>114165692</v>
      </c>
    </row>
    <row r="82" spans="1:11" s="95" customFormat="1" x14ac:dyDescent="0.25">
      <c r="A82" s="142" t="s">
        <v>752</v>
      </c>
      <c r="B82" s="274">
        <v>950000</v>
      </c>
      <c r="C82" s="274">
        <v>1500000</v>
      </c>
      <c r="D82" s="274">
        <v>700000</v>
      </c>
      <c r="E82" s="274">
        <v>1100000</v>
      </c>
      <c r="F82" s="274">
        <v>1100000</v>
      </c>
      <c r="G82" s="274">
        <v>1060000</v>
      </c>
      <c r="H82" s="274">
        <v>1100000</v>
      </c>
      <c r="I82" s="274">
        <v>935027</v>
      </c>
      <c r="J82" s="274">
        <v>1373000</v>
      </c>
      <c r="K82" s="274">
        <v>1380929</v>
      </c>
    </row>
    <row r="83" spans="1:11" s="95" customFormat="1" x14ac:dyDescent="0.25">
      <c r="A83" s="142" t="s">
        <v>215</v>
      </c>
      <c r="B83" s="274">
        <v>65000</v>
      </c>
      <c r="C83" s="274">
        <v>60000</v>
      </c>
      <c r="D83" s="274">
        <v>25000</v>
      </c>
      <c r="E83" s="274">
        <v>147900</v>
      </c>
      <c r="F83" s="274">
        <v>169000</v>
      </c>
      <c r="G83" s="274">
        <v>120000</v>
      </c>
      <c r="H83" s="274">
        <v>147000</v>
      </c>
      <c r="I83" s="274">
        <v>121236</v>
      </c>
      <c r="J83" s="274">
        <v>229000</v>
      </c>
      <c r="K83" s="274">
        <v>184763</v>
      </c>
    </row>
    <row r="84" spans="1:11" s="95" customFormat="1" x14ac:dyDescent="0.25">
      <c r="A84" s="142" t="s">
        <v>1651</v>
      </c>
      <c r="B84" s="263">
        <v>0</v>
      </c>
      <c r="C84" s="274">
        <v>0</v>
      </c>
      <c r="D84" s="274">
        <v>0</v>
      </c>
      <c r="E84" s="274">
        <v>0</v>
      </c>
      <c r="F84" s="274">
        <v>0</v>
      </c>
      <c r="G84" s="274">
        <v>0</v>
      </c>
      <c r="H84" s="274">
        <v>0</v>
      </c>
      <c r="I84" s="274">
        <v>0</v>
      </c>
      <c r="J84" s="274">
        <v>0</v>
      </c>
      <c r="K84" s="274">
        <v>0</v>
      </c>
    </row>
    <row r="85" spans="1:11" s="95" customFormat="1" x14ac:dyDescent="0.25">
      <c r="A85" s="142" t="s">
        <v>170</v>
      </c>
      <c r="B85" s="274">
        <v>25864500</v>
      </c>
      <c r="C85" s="274">
        <v>0</v>
      </c>
      <c r="D85" s="274">
        <v>0</v>
      </c>
      <c r="E85" s="274">
        <v>0</v>
      </c>
      <c r="F85" s="274">
        <v>0</v>
      </c>
      <c r="G85" s="274">
        <v>0</v>
      </c>
      <c r="H85" s="274">
        <v>0</v>
      </c>
      <c r="I85" s="274">
        <v>0</v>
      </c>
      <c r="J85" s="274">
        <v>0</v>
      </c>
      <c r="K85" s="274">
        <v>0</v>
      </c>
    </row>
    <row r="86" spans="1:11" s="95" customFormat="1" x14ac:dyDescent="0.25">
      <c r="A86" s="142" t="s">
        <v>1652</v>
      </c>
      <c r="B86" s="274">
        <v>1125000</v>
      </c>
      <c r="C86" s="274">
        <v>0</v>
      </c>
      <c r="D86" s="274">
        <v>0</v>
      </c>
      <c r="E86" s="274">
        <v>0</v>
      </c>
      <c r="F86" s="274">
        <v>0</v>
      </c>
      <c r="G86" s="274">
        <v>0</v>
      </c>
      <c r="H86" s="274">
        <v>0</v>
      </c>
      <c r="I86" s="274">
        <v>0</v>
      </c>
      <c r="J86" s="274">
        <v>0</v>
      </c>
      <c r="K86" s="274">
        <v>0</v>
      </c>
    </row>
    <row r="87" spans="1:11" s="95" customFormat="1" x14ac:dyDescent="0.25">
      <c r="A87" s="142" t="s">
        <v>1653</v>
      </c>
      <c r="B87" s="274">
        <v>0</v>
      </c>
      <c r="C87" s="274">
        <v>0</v>
      </c>
      <c r="D87" s="274">
        <v>0</v>
      </c>
      <c r="E87" s="274">
        <v>0</v>
      </c>
      <c r="F87" s="274">
        <v>0</v>
      </c>
      <c r="G87" s="274">
        <v>0</v>
      </c>
      <c r="H87" s="274">
        <v>0</v>
      </c>
      <c r="I87" s="274">
        <v>0</v>
      </c>
      <c r="J87" s="274">
        <v>0</v>
      </c>
      <c r="K87" s="274">
        <v>0</v>
      </c>
    </row>
    <row r="88" spans="1:11" s="95" customFormat="1" x14ac:dyDescent="0.25">
      <c r="A88" s="142" t="s">
        <v>1654</v>
      </c>
      <c r="B88" s="274">
        <v>0</v>
      </c>
      <c r="C88" s="274">
        <v>0</v>
      </c>
      <c r="D88" s="274">
        <v>0</v>
      </c>
      <c r="E88" s="274">
        <v>0</v>
      </c>
      <c r="F88" s="274">
        <v>0</v>
      </c>
      <c r="G88" s="274">
        <v>0</v>
      </c>
      <c r="H88" s="274">
        <v>0</v>
      </c>
      <c r="I88" s="274">
        <v>0</v>
      </c>
      <c r="J88" s="274">
        <v>0</v>
      </c>
      <c r="K88" s="274">
        <v>0</v>
      </c>
    </row>
    <row r="89" spans="1:11" s="95" customFormat="1" x14ac:dyDescent="0.25">
      <c r="A89" s="142" t="s">
        <v>1655</v>
      </c>
      <c r="B89" s="274">
        <v>5625000</v>
      </c>
      <c r="C89" s="274">
        <v>0</v>
      </c>
      <c r="D89" s="274">
        <v>0</v>
      </c>
      <c r="E89" s="274">
        <v>0</v>
      </c>
      <c r="F89" s="274">
        <v>0</v>
      </c>
      <c r="G89" s="274">
        <v>0</v>
      </c>
      <c r="H89" s="274">
        <v>0</v>
      </c>
      <c r="I89" s="274">
        <v>0</v>
      </c>
      <c r="J89" s="274">
        <v>0</v>
      </c>
      <c r="K89" s="274">
        <v>0</v>
      </c>
    </row>
    <row r="90" spans="1:11" s="95" customFormat="1" x14ac:dyDescent="0.25">
      <c r="A90" s="142" t="s">
        <v>1656</v>
      </c>
      <c r="B90" s="263">
        <v>0</v>
      </c>
      <c r="C90" s="274">
        <v>16000000</v>
      </c>
      <c r="D90" s="274">
        <v>120800000</v>
      </c>
      <c r="E90" s="274">
        <v>36000000</v>
      </c>
      <c r="F90" s="274">
        <v>62200000</v>
      </c>
      <c r="G90" s="274">
        <v>126000000</v>
      </c>
      <c r="H90" s="274">
        <v>302383000</v>
      </c>
      <c r="I90" s="274">
        <v>276600000</v>
      </c>
      <c r="J90" s="274">
        <v>134255000</v>
      </c>
      <c r="K90" s="274">
        <v>106400000</v>
      </c>
    </row>
    <row r="91" spans="1:11" s="95" customFormat="1" x14ac:dyDescent="0.25">
      <c r="A91" s="142" t="s">
        <v>1657</v>
      </c>
      <c r="B91" s="263">
        <v>0</v>
      </c>
      <c r="C91" s="274">
        <v>48681676</v>
      </c>
      <c r="D91" s="274">
        <v>0</v>
      </c>
      <c r="E91" s="274">
        <v>51000000</v>
      </c>
      <c r="F91" s="274">
        <v>56800000</v>
      </c>
      <c r="G91" s="274">
        <v>0</v>
      </c>
      <c r="H91" s="274">
        <v>0</v>
      </c>
      <c r="I91" s="274">
        <v>0</v>
      </c>
      <c r="J91" s="274">
        <v>0</v>
      </c>
      <c r="K91" s="274">
        <v>0</v>
      </c>
    </row>
    <row r="92" spans="1:11" s="95" customFormat="1" x14ac:dyDescent="0.25">
      <c r="A92" s="142" t="s">
        <v>1658</v>
      </c>
      <c r="B92" s="263">
        <v>0</v>
      </c>
      <c r="C92" s="274">
        <v>0</v>
      </c>
      <c r="D92" s="274">
        <v>0</v>
      </c>
      <c r="E92" s="274">
        <v>8700000</v>
      </c>
      <c r="F92" s="274">
        <v>9400000</v>
      </c>
      <c r="G92" s="274">
        <v>0</v>
      </c>
      <c r="H92" s="274">
        <v>0</v>
      </c>
      <c r="I92" s="274">
        <v>0</v>
      </c>
      <c r="J92" s="274">
        <v>0</v>
      </c>
      <c r="K92" s="274">
        <v>0</v>
      </c>
    </row>
    <row r="93" spans="1:11" s="95" customFormat="1" x14ac:dyDescent="0.25">
      <c r="A93" s="142" t="s">
        <v>1659</v>
      </c>
      <c r="B93" s="263">
        <v>0</v>
      </c>
      <c r="C93" s="274">
        <v>0</v>
      </c>
      <c r="D93" s="274">
        <v>0</v>
      </c>
      <c r="E93" s="274">
        <v>200000</v>
      </c>
      <c r="F93" s="274">
        <v>100000</v>
      </c>
      <c r="G93" s="274">
        <v>0</v>
      </c>
      <c r="H93" s="274">
        <v>0</v>
      </c>
      <c r="I93" s="274">
        <v>0</v>
      </c>
      <c r="J93" s="274">
        <v>0</v>
      </c>
      <c r="K93" s="274">
        <v>0</v>
      </c>
    </row>
    <row r="94" spans="1:11" s="95" customFormat="1" x14ac:dyDescent="0.25">
      <c r="A94" s="142" t="s">
        <v>1660</v>
      </c>
      <c r="B94" s="263">
        <v>0</v>
      </c>
      <c r="C94" s="274">
        <v>0</v>
      </c>
      <c r="D94" s="274">
        <v>0</v>
      </c>
      <c r="E94" s="274">
        <v>0</v>
      </c>
      <c r="F94" s="274">
        <v>0</v>
      </c>
      <c r="G94" s="274">
        <v>0</v>
      </c>
      <c r="H94" s="274">
        <v>0</v>
      </c>
      <c r="I94" s="274">
        <v>0</v>
      </c>
      <c r="J94" s="274">
        <v>348000</v>
      </c>
      <c r="K94" s="274">
        <v>200000</v>
      </c>
    </row>
    <row r="95" spans="1:11" s="95" customFormat="1" x14ac:dyDescent="0.25">
      <c r="A95" s="142" t="s">
        <v>1661</v>
      </c>
      <c r="B95" s="263">
        <v>0</v>
      </c>
      <c r="C95" s="274">
        <v>0</v>
      </c>
      <c r="D95" s="274">
        <v>0</v>
      </c>
      <c r="E95" s="274">
        <v>0</v>
      </c>
      <c r="F95" s="274">
        <v>0</v>
      </c>
      <c r="G95" s="274">
        <v>0</v>
      </c>
      <c r="H95" s="274">
        <v>0</v>
      </c>
      <c r="I95" s="274">
        <v>0</v>
      </c>
      <c r="J95" s="274">
        <v>131000</v>
      </c>
      <c r="K95" s="274">
        <v>6000000</v>
      </c>
    </row>
    <row r="96" spans="1:11" s="95" customFormat="1" x14ac:dyDescent="0.25">
      <c r="A96" s="142" t="s">
        <v>1662</v>
      </c>
      <c r="B96" s="263">
        <v>0</v>
      </c>
      <c r="C96" s="274">
        <v>0</v>
      </c>
      <c r="D96" s="274">
        <v>0</v>
      </c>
      <c r="E96" s="274">
        <v>0</v>
      </c>
      <c r="F96" s="274">
        <v>0</v>
      </c>
      <c r="G96" s="274">
        <v>0</v>
      </c>
      <c r="H96" s="274">
        <v>0</v>
      </c>
      <c r="I96" s="274">
        <v>0</v>
      </c>
      <c r="J96" s="274">
        <v>0</v>
      </c>
      <c r="K96" s="274">
        <v>0</v>
      </c>
    </row>
    <row r="97" spans="1:11" x14ac:dyDescent="0.25">
      <c r="A97" s="143"/>
      <c r="B97" s="263">
        <v>0</v>
      </c>
      <c r="C97" s="274">
        <v>0</v>
      </c>
      <c r="D97" s="274">
        <v>0</v>
      </c>
      <c r="E97" s="274">
        <v>0</v>
      </c>
      <c r="F97" s="274">
        <v>0</v>
      </c>
      <c r="G97" s="274">
        <v>0</v>
      </c>
      <c r="H97" s="274">
        <v>0</v>
      </c>
      <c r="I97" s="274">
        <v>0</v>
      </c>
      <c r="J97" s="274">
        <v>0</v>
      </c>
      <c r="K97" s="274">
        <v>0</v>
      </c>
    </row>
    <row r="98" spans="1:11" x14ac:dyDescent="0.25">
      <c r="A98" s="46" t="s">
        <v>496</v>
      </c>
      <c r="B98" s="263">
        <f t="shared" ref="B98:K98" si="13">B99</f>
        <v>2300000</v>
      </c>
      <c r="C98" s="263">
        <f t="shared" si="13"/>
        <v>0</v>
      </c>
      <c r="D98" s="263">
        <f t="shared" si="13"/>
        <v>0</v>
      </c>
      <c r="E98" s="263">
        <f t="shared" si="13"/>
        <v>0</v>
      </c>
      <c r="F98" s="263">
        <f t="shared" si="13"/>
        <v>0</v>
      </c>
      <c r="G98" s="263">
        <f t="shared" si="13"/>
        <v>0</v>
      </c>
      <c r="H98" s="263">
        <f t="shared" si="13"/>
        <v>0</v>
      </c>
      <c r="I98" s="263">
        <f t="shared" si="13"/>
        <v>0</v>
      </c>
      <c r="J98" s="263">
        <f t="shared" si="13"/>
        <v>0</v>
      </c>
      <c r="K98" s="263">
        <f t="shared" si="13"/>
        <v>0</v>
      </c>
    </row>
    <row r="99" spans="1:11" s="95" customFormat="1" x14ac:dyDescent="0.25">
      <c r="A99" s="142" t="s">
        <v>1663</v>
      </c>
      <c r="B99" s="274">
        <v>2300000</v>
      </c>
      <c r="C99" s="274">
        <v>0</v>
      </c>
      <c r="D99" s="274">
        <v>0</v>
      </c>
      <c r="E99" s="274">
        <v>0</v>
      </c>
      <c r="F99" s="274">
        <v>0</v>
      </c>
      <c r="G99" s="274">
        <v>0</v>
      </c>
      <c r="H99" s="274">
        <v>0</v>
      </c>
      <c r="I99" s="274">
        <v>0</v>
      </c>
      <c r="J99" s="274">
        <v>0</v>
      </c>
      <c r="K99" s="274">
        <v>0</v>
      </c>
    </row>
    <row r="100" spans="1:11" x14ac:dyDescent="0.25">
      <c r="A100" s="143"/>
      <c r="B100" s="263">
        <v>0</v>
      </c>
      <c r="C100" s="263"/>
      <c r="D100" s="263"/>
      <c r="E100" s="263"/>
      <c r="F100" s="263"/>
      <c r="G100" s="263"/>
      <c r="H100" s="263"/>
      <c r="I100" s="263"/>
      <c r="J100" s="263"/>
      <c r="K100" s="263"/>
    </row>
    <row r="101" spans="1:11" s="95" customFormat="1" x14ac:dyDescent="0.25">
      <c r="A101" s="46" t="s">
        <v>1664</v>
      </c>
      <c r="B101" s="263">
        <f t="shared" ref="B101:K101" si="14">SUM(B102:B103)</f>
        <v>1260000</v>
      </c>
      <c r="C101" s="263">
        <f t="shared" si="14"/>
        <v>1385000</v>
      </c>
      <c r="D101" s="263">
        <f t="shared" si="14"/>
        <v>1200000</v>
      </c>
      <c r="E101" s="263">
        <f t="shared" si="14"/>
        <v>1344500</v>
      </c>
      <c r="F101" s="263">
        <f t="shared" si="14"/>
        <v>1360000</v>
      </c>
      <c r="G101" s="263">
        <f t="shared" si="14"/>
        <v>1820000</v>
      </c>
      <c r="H101" s="263">
        <f t="shared" si="14"/>
        <v>1533000</v>
      </c>
      <c r="I101" s="263">
        <f t="shared" si="14"/>
        <v>1260363</v>
      </c>
      <c r="J101" s="263">
        <f t="shared" si="14"/>
        <v>1314000</v>
      </c>
      <c r="K101" s="263">
        <f t="shared" si="14"/>
        <v>1267132</v>
      </c>
    </row>
    <row r="102" spans="1:11" s="95" customFormat="1" x14ac:dyDescent="0.25">
      <c r="A102" s="142" t="s">
        <v>735</v>
      </c>
      <c r="B102" s="274">
        <v>1120000</v>
      </c>
      <c r="C102" s="274">
        <v>1200000</v>
      </c>
      <c r="D102" s="274">
        <v>1000000</v>
      </c>
      <c r="E102" s="274">
        <v>1200000</v>
      </c>
      <c r="F102" s="274">
        <v>1200000</v>
      </c>
      <c r="G102" s="274">
        <v>1550000</v>
      </c>
      <c r="H102" s="274">
        <v>1318000</v>
      </c>
      <c r="I102" s="274">
        <v>1059388</v>
      </c>
      <c r="J102" s="274">
        <v>877000</v>
      </c>
      <c r="K102" s="274">
        <v>1072774</v>
      </c>
    </row>
    <row r="103" spans="1:11" s="95" customFormat="1" x14ac:dyDescent="0.25">
      <c r="A103" s="142" t="s">
        <v>794</v>
      </c>
      <c r="B103" s="274">
        <v>140000</v>
      </c>
      <c r="C103" s="274">
        <v>185000</v>
      </c>
      <c r="D103" s="274">
        <v>200000</v>
      </c>
      <c r="E103" s="274">
        <v>144500</v>
      </c>
      <c r="F103" s="274">
        <v>160000</v>
      </c>
      <c r="G103" s="274">
        <v>270000</v>
      </c>
      <c r="H103" s="274">
        <v>215000</v>
      </c>
      <c r="I103" s="274">
        <v>200975</v>
      </c>
      <c r="J103" s="274">
        <v>437000</v>
      </c>
      <c r="K103" s="274">
        <v>194358</v>
      </c>
    </row>
    <row r="104" spans="1:11" x14ac:dyDescent="0.25">
      <c r="A104" s="143"/>
      <c r="B104" s="263">
        <v>0</v>
      </c>
      <c r="C104" s="263"/>
      <c r="D104" s="263"/>
      <c r="E104" s="263"/>
      <c r="F104" s="263"/>
      <c r="G104" s="263"/>
      <c r="H104" s="263"/>
      <c r="I104" s="263"/>
      <c r="J104" s="263"/>
      <c r="K104" s="263"/>
    </row>
    <row r="105" spans="1:11" x14ac:dyDescent="0.25">
      <c r="A105" s="46" t="s">
        <v>1665</v>
      </c>
      <c r="B105" s="263">
        <f t="shared" ref="B105:K105" si="15">B106</f>
        <v>0</v>
      </c>
      <c r="C105" s="263">
        <f t="shared" si="15"/>
        <v>0</v>
      </c>
      <c r="D105" s="263">
        <f t="shared" si="15"/>
        <v>0</v>
      </c>
      <c r="E105" s="263">
        <f t="shared" si="15"/>
        <v>31373100</v>
      </c>
      <c r="F105" s="263">
        <f t="shared" si="15"/>
        <v>25000000</v>
      </c>
      <c r="G105" s="263">
        <f t="shared" si="15"/>
        <v>60000000</v>
      </c>
      <c r="H105" s="263">
        <f t="shared" si="15"/>
        <v>123900000</v>
      </c>
      <c r="I105" s="263">
        <f t="shared" si="15"/>
        <v>81900000</v>
      </c>
      <c r="J105" s="263">
        <f t="shared" si="15"/>
        <v>160000000</v>
      </c>
      <c r="K105" s="263">
        <f t="shared" si="15"/>
        <v>236518050</v>
      </c>
    </row>
    <row r="106" spans="1:11" s="95" customFormat="1" x14ac:dyDescent="0.25">
      <c r="A106" s="142" t="s">
        <v>1666</v>
      </c>
      <c r="B106" s="263">
        <v>0</v>
      </c>
      <c r="C106" s="274">
        <v>0</v>
      </c>
      <c r="D106" s="274">
        <v>0</v>
      </c>
      <c r="E106" s="274">
        <v>31373100</v>
      </c>
      <c r="F106" s="274">
        <v>25000000</v>
      </c>
      <c r="G106" s="274">
        <v>60000000</v>
      </c>
      <c r="H106" s="274">
        <v>123900000</v>
      </c>
      <c r="I106" s="274">
        <v>81900000</v>
      </c>
      <c r="J106" s="274">
        <v>160000000</v>
      </c>
      <c r="K106" s="274">
        <v>236518050</v>
      </c>
    </row>
    <row r="107" spans="1:11" s="95" customFormat="1" x14ac:dyDescent="0.25">
      <c r="A107" s="142"/>
      <c r="B107" s="263"/>
      <c r="C107" s="274"/>
      <c r="D107" s="274"/>
      <c r="E107" s="274"/>
      <c r="F107" s="274"/>
      <c r="G107" s="274"/>
      <c r="H107" s="274"/>
      <c r="I107" s="274"/>
      <c r="J107" s="274"/>
      <c r="K107" s="274"/>
    </row>
    <row r="108" spans="1:11" s="94" customFormat="1" x14ac:dyDescent="0.25">
      <c r="A108" s="144" t="s">
        <v>753</v>
      </c>
      <c r="B108" s="263">
        <f>IFERROR(VLOOKUP(A108:A690,'[2]1980'!A108:B673,2,FALSE),0)</f>
        <v>19865000</v>
      </c>
      <c r="C108" s="263">
        <f>VLOOKUP(A108:A691,'[2]1981'!A105:B593,2,FALSE)</f>
        <v>23493000</v>
      </c>
      <c r="D108" s="263">
        <f>VLOOKUP(A108:A691,'[2]1982'!A104:B464,2,FALSE)</f>
        <v>30575000</v>
      </c>
      <c r="E108" s="274">
        <f>IFERROR(VLOOKUP(C108:C691,'[2]1981'!C105:D593,2,FALSE),0)</f>
        <v>0</v>
      </c>
      <c r="F108" s="263">
        <v>40923237</v>
      </c>
      <c r="G108" s="274">
        <v>51588000</v>
      </c>
      <c r="H108" s="263">
        <f>VLOOKUP(A108:A691,'[2]1986'!A107:B140,2,FALSE)</f>
        <v>92013000</v>
      </c>
      <c r="I108" s="263">
        <f>VLOOKUP(A108:A691,'[2]1987'!A109:B669,2,FALSE)</f>
        <v>77255158</v>
      </c>
      <c r="J108" s="263">
        <f>VLOOKUP(A108:A691,'[2]1988'!A107:B158,2,FALSE)</f>
        <v>133633600</v>
      </c>
      <c r="K108" s="263">
        <f>VLOOKUP(A108:A691,'[2]1989'!A108:B163,2,FALSE)</f>
        <v>180374544</v>
      </c>
    </row>
    <row r="109" spans="1:11" s="94" customFormat="1" x14ac:dyDescent="0.25">
      <c r="A109" s="143"/>
      <c r="B109" s="263"/>
      <c r="C109" s="263"/>
      <c r="D109" s="263"/>
      <c r="E109" s="263"/>
      <c r="F109" s="263"/>
      <c r="G109" s="263"/>
      <c r="H109" s="263"/>
      <c r="I109" s="263"/>
      <c r="J109" s="263"/>
      <c r="K109" s="263"/>
    </row>
    <row r="110" spans="1:11" x14ac:dyDescent="0.25">
      <c r="A110" s="46" t="s">
        <v>449</v>
      </c>
      <c r="B110" s="263">
        <f t="shared" ref="B110:K110" si="16">SUM(B111:B116)</f>
        <v>6900000</v>
      </c>
      <c r="C110" s="263">
        <f t="shared" si="16"/>
        <v>9300000</v>
      </c>
      <c r="D110" s="263">
        <f t="shared" si="16"/>
        <v>11200000</v>
      </c>
      <c r="E110" s="263">
        <f t="shared" si="16"/>
        <v>14760000</v>
      </c>
      <c r="F110" s="263">
        <f t="shared" si="16"/>
        <v>20100000</v>
      </c>
      <c r="G110" s="263">
        <f t="shared" si="16"/>
        <v>22520000</v>
      </c>
      <c r="H110" s="263">
        <f t="shared" si="16"/>
        <v>44940000</v>
      </c>
      <c r="I110" s="263">
        <f t="shared" si="16"/>
        <v>31780907</v>
      </c>
      <c r="J110" s="263">
        <f t="shared" si="16"/>
        <v>57877000</v>
      </c>
      <c r="K110" s="263">
        <f t="shared" si="16"/>
        <v>68205390</v>
      </c>
    </row>
    <row r="111" spans="1:11" s="95" customFormat="1" x14ac:dyDescent="0.25">
      <c r="A111" s="142" t="s">
        <v>1667</v>
      </c>
      <c r="B111" s="274">
        <v>5400000</v>
      </c>
      <c r="C111" s="274">
        <v>7400000</v>
      </c>
      <c r="D111" s="274">
        <v>8000000</v>
      </c>
      <c r="E111" s="274">
        <v>11000000</v>
      </c>
      <c r="F111" s="274">
        <v>12000000</v>
      </c>
      <c r="G111" s="274">
        <v>14000000</v>
      </c>
      <c r="H111" s="274">
        <v>26060000</v>
      </c>
      <c r="I111" s="274">
        <v>21300000</v>
      </c>
      <c r="J111" s="274">
        <v>32648000</v>
      </c>
      <c r="K111" s="274">
        <v>48158444</v>
      </c>
    </row>
    <row r="112" spans="1:11" s="95" customFormat="1" x14ac:dyDescent="0.25">
      <c r="A112" s="142" t="s">
        <v>1668</v>
      </c>
      <c r="B112" s="274">
        <v>250000</v>
      </c>
      <c r="C112" s="274">
        <v>250000</v>
      </c>
      <c r="D112" s="274">
        <v>750000</v>
      </c>
      <c r="E112" s="274">
        <v>280000</v>
      </c>
      <c r="F112" s="274">
        <v>300000</v>
      </c>
      <c r="G112" s="274">
        <v>260000</v>
      </c>
      <c r="H112" s="274">
        <v>440000</v>
      </c>
      <c r="I112" s="274">
        <v>240520</v>
      </c>
      <c r="J112" s="274">
        <v>297000</v>
      </c>
      <c r="K112" s="274">
        <v>373707</v>
      </c>
    </row>
    <row r="113" spans="1:11" s="95" customFormat="1" x14ac:dyDescent="0.25">
      <c r="A113" s="142" t="s">
        <v>1669</v>
      </c>
      <c r="B113" s="274">
        <v>250000</v>
      </c>
      <c r="C113" s="274">
        <v>250000</v>
      </c>
      <c r="D113" s="274">
        <v>750000</v>
      </c>
      <c r="E113" s="274">
        <v>280000</v>
      </c>
      <c r="F113" s="274">
        <v>300000</v>
      </c>
      <c r="G113" s="274">
        <v>260000</v>
      </c>
      <c r="H113" s="274">
        <v>440000</v>
      </c>
      <c r="I113" s="274">
        <v>240387</v>
      </c>
      <c r="J113" s="274">
        <v>295000</v>
      </c>
      <c r="K113" s="274">
        <v>366618</v>
      </c>
    </row>
    <row r="114" spans="1:11" s="95" customFormat="1" x14ac:dyDescent="0.25">
      <c r="A114" s="142" t="s">
        <v>1670</v>
      </c>
      <c r="B114" s="274">
        <v>1000000</v>
      </c>
      <c r="C114" s="274">
        <v>1400000</v>
      </c>
      <c r="D114" s="274">
        <v>1700000</v>
      </c>
      <c r="E114" s="274">
        <v>3200000</v>
      </c>
      <c r="F114" s="274">
        <v>7500000</v>
      </c>
      <c r="G114" s="274">
        <v>8000000</v>
      </c>
      <c r="H114" s="274">
        <v>18000000</v>
      </c>
      <c r="I114" s="274">
        <v>10000000</v>
      </c>
      <c r="J114" s="274">
        <v>15677000</v>
      </c>
      <c r="K114" s="274">
        <v>8258008</v>
      </c>
    </row>
    <row r="115" spans="1:11" s="95" customFormat="1" x14ac:dyDescent="0.25">
      <c r="A115" s="142" t="s">
        <v>1671</v>
      </c>
      <c r="B115" s="263">
        <v>0</v>
      </c>
      <c r="C115" s="274">
        <v>0</v>
      </c>
      <c r="D115" s="274">
        <v>0</v>
      </c>
      <c r="E115" s="274">
        <v>0</v>
      </c>
      <c r="F115" s="274">
        <v>0</v>
      </c>
      <c r="G115" s="274">
        <v>0</v>
      </c>
      <c r="H115" s="274">
        <v>0</v>
      </c>
      <c r="I115" s="274">
        <v>0</v>
      </c>
      <c r="J115" s="274">
        <v>8260000</v>
      </c>
      <c r="K115" s="274">
        <v>5450000</v>
      </c>
    </row>
    <row r="116" spans="1:11" s="95" customFormat="1" x14ac:dyDescent="0.25">
      <c r="A116" s="142" t="s">
        <v>1672</v>
      </c>
      <c r="B116" s="263">
        <v>0</v>
      </c>
      <c r="C116" s="274">
        <v>0</v>
      </c>
      <c r="D116" s="274">
        <v>0</v>
      </c>
      <c r="E116" s="274">
        <v>0</v>
      </c>
      <c r="F116" s="274">
        <v>0</v>
      </c>
      <c r="G116" s="274">
        <v>0</v>
      </c>
      <c r="H116" s="274">
        <v>0</v>
      </c>
      <c r="I116" s="274">
        <v>0</v>
      </c>
      <c r="J116" s="274">
        <v>700000</v>
      </c>
      <c r="K116" s="274">
        <v>5598613</v>
      </c>
    </row>
    <row r="117" spans="1:11" x14ac:dyDescent="0.25">
      <c r="A117" s="143"/>
      <c r="B117" s="263"/>
      <c r="C117" s="263"/>
      <c r="D117" s="263"/>
      <c r="E117" s="263"/>
      <c r="F117" s="263"/>
      <c r="G117" s="263"/>
      <c r="H117" s="263"/>
      <c r="I117" s="263"/>
      <c r="J117" s="263"/>
      <c r="K117" s="263"/>
    </row>
    <row r="118" spans="1:11" s="94" customFormat="1" x14ac:dyDescent="0.25">
      <c r="A118" s="46" t="s">
        <v>1673</v>
      </c>
      <c r="B118" s="263">
        <f t="shared" ref="B118:K118" si="17">SUM(B119:B135)</f>
        <v>7033000</v>
      </c>
      <c r="C118" s="263">
        <f t="shared" si="17"/>
        <v>8022000</v>
      </c>
      <c r="D118" s="263">
        <f t="shared" si="17"/>
        <v>11770000</v>
      </c>
      <c r="E118" s="263">
        <f t="shared" si="17"/>
        <v>9355900</v>
      </c>
      <c r="F118" s="263">
        <f t="shared" si="17"/>
        <v>12722400</v>
      </c>
      <c r="G118" s="263">
        <f t="shared" si="17"/>
        <v>19376000</v>
      </c>
      <c r="H118" s="263">
        <f t="shared" si="17"/>
        <v>30189500</v>
      </c>
      <c r="I118" s="263">
        <f t="shared" si="17"/>
        <v>28405358</v>
      </c>
      <c r="J118" s="263">
        <f t="shared" si="17"/>
        <v>55934600</v>
      </c>
      <c r="K118" s="263">
        <f t="shared" si="17"/>
        <v>74493153</v>
      </c>
    </row>
    <row r="119" spans="1:11" s="95" customFormat="1" x14ac:dyDescent="0.25">
      <c r="A119" s="142" t="s">
        <v>830</v>
      </c>
      <c r="B119" s="274">
        <v>4400000</v>
      </c>
      <c r="C119" s="274">
        <v>5000000</v>
      </c>
      <c r="D119" s="274">
        <v>8000000</v>
      </c>
      <c r="E119" s="274">
        <v>6000000</v>
      </c>
      <c r="F119" s="274">
        <v>7500000</v>
      </c>
      <c r="G119" s="274">
        <v>10500000</v>
      </c>
      <c r="H119" s="274">
        <v>14400000</v>
      </c>
      <c r="I119" s="274">
        <v>8600000</v>
      </c>
      <c r="J119" s="274">
        <v>31246000</v>
      </c>
      <c r="K119" s="274">
        <v>37303440</v>
      </c>
    </row>
    <row r="120" spans="1:11" s="95" customFormat="1" x14ac:dyDescent="0.25">
      <c r="A120" s="142" t="s">
        <v>1674</v>
      </c>
      <c r="B120" s="274">
        <v>20000</v>
      </c>
      <c r="C120" s="274">
        <v>26000</v>
      </c>
      <c r="D120" s="274">
        <v>50000</v>
      </c>
      <c r="E120" s="274">
        <v>15300</v>
      </c>
      <c r="F120" s="274">
        <v>54000</v>
      </c>
      <c r="G120" s="274">
        <v>90000</v>
      </c>
      <c r="H120" s="274">
        <v>250000</v>
      </c>
      <c r="I120" s="274">
        <v>20348</v>
      </c>
      <c r="J120" s="274">
        <v>87000</v>
      </c>
      <c r="K120" s="274">
        <v>1167058</v>
      </c>
    </row>
    <row r="121" spans="1:11" s="95" customFormat="1" x14ac:dyDescent="0.25">
      <c r="A121" s="142" t="s">
        <v>1675</v>
      </c>
      <c r="B121" s="274">
        <v>2000000</v>
      </c>
      <c r="C121" s="274">
        <v>2200000</v>
      </c>
      <c r="D121" s="274">
        <v>3000000</v>
      </c>
      <c r="E121" s="274">
        <v>2500000</v>
      </c>
      <c r="F121" s="274">
        <v>4000000</v>
      </c>
      <c r="G121" s="274">
        <v>7100000</v>
      </c>
      <c r="H121" s="274">
        <v>12700000</v>
      </c>
      <c r="I121" s="274">
        <v>12000000</v>
      </c>
      <c r="J121" s="274">
        <v>22033000</v>
      </c>
      <c r="K121" s="274">
        <v>32065683</v>
      </c>
    </row>
    <row r="122" spans="1:11" s="95" customFormat="1" x14ac:dyDescent="0.25">
      <c r="A122" s="142" t="s">
        <v>1676</v>
      </c>
      <c r="B122" s="274">
        <v>280000</v>
      </c>
      <c r="C122" s="274">
        <v>280000</v>
      </c>
      <c r="D122" s="274">
        <v>400000</v>
      </c>
      <c r="E122" s="274">
        <v>458000</v>
      </c>
      <c r="F122" s="274">
        <v>450000</v>
      </c>
      <c r="G122" s="274">
        <v>700000</v>
      </c>
      <c r="H122" s="274">
        <v>1002000</v>
      </c>
      <c r="I122" s="274">
        <v>800000</v>
      </c>
      <c r="J122" s="274">
        <v>1178000</v>
      </c>
      <c r="K122" s="274">
        <v>2055585</v>
      </c>
    </row>
    <row r="123" spans="1:11" s="95" customFormat="1" x14ac:dyDescent="0.25">
      <c r="A123" s="142" t="s">
        <v>795</v>
      </c>
      <c r="B123" s="274">
        <v>150000</v>
      </c>
      <c r="C123" s="274">
        <v>350000</v>
      </c>
      <c r="D123" s="274">
        <v>100000</v>
      </c>
      <c r="E123" s="274">
        <v>248600</v>
      </c>
      <c r="F123" s="274">
        <v>600000</v>
      </c>
      <c r="G123" s="274">
        <v>420000</v>
      </c>
      <c r="H123" s="274">
        <v>827000</v>
      </c>
      <c r="I123" s="274">
        <v>410953</v>
      </c>
      <c r="J123" s="274">
        <v>510000</v>
      </c>
      <c r="K123" s="274">
        <v>884016</v>
      </c>
    </row>
    <row r="124" spans="1:11" s="95" customFormat="1" x14ac:dyDescent="0.25">
      <c r="A124" s="142" t="s">
        <v>583</v>
      </c>
      <c r="B124" s="274">
        <v>13000</v>
      </c>
      <c r="C124" s="274">
        <v>14000</v>
      </c>
      <c r="D124" s="274">
        <v>15000</v>
      </c>
      <c r="E124" s="274">
        <v>8400</v>
      </c>
      <c r="F124" s="274">
        <v>17000</v>
      </c>
      <c r="G124" s="274">
        <v>10000</v>
      </c>
      <c r="H124" s="274">
        <v>20000</v>
      </c>
      <c r="I124" s="274">
        <v>20000</v>
      </c>
      <c r="J124" s="274">
        <v>8000</v>
      </c>
      <c r="K124" s="274">
        <v>18984</v>
      </c>
    </row>
    <row r="125" spans="1:11" s="95" customFormat="1" x14ac:dyDescent="0.25">
      <c r="A125" s="142" t="s">
        <v>804</v>
      </c>
      <c r="B125" s="274">
        <v>20000</v>
      </c>
      <c r="C125" s="274">
        <v>15000</v>
      </c>
      <c r="D125" s="274">
        <v>25000</v>
      </c>
      <c r="E125" s="274">
        <v>13100</v>
      </c>
      <c r="F125" s="274">
        <v>1100</v>
      </c>
      <c r="G125" s="274">
        <v>16000</v>
      </c>
      <c r="H125" s="274">
        <v>8500</v>
      </c>
      <c r="I125" s="274">
        <v>9712</v>
      </c>
      <c r="J125" s="274">
        <v>1000</v>
      </c>
      <c r="K125" s="274">
        <v>4469</v>
      </c>
    </row>
    <row r="126" spans="1:11" s="95" customFormat="1" x14ac:dyDescent="0.25">
      <c r="A126" s="142" t="s">
        <v>584</v>
      </c>
      <c r="B126" s="274">
        <v>15000</v>
      </c>
      <c r="C126" s="274">
        <v>12000</v>
      </c>
      <c r="D126" s="274">
        <v>25000</v>
      </c>
      <c r="E126" s="274">
        <v>6300</v>
      </c>
      <c r="F126" s="274">
        <v>300</v>
      </c>
      <c r="G126" s="274">
        <v>10000</v>
      </c>
      <c r="H126" s="274">
        <v>12000</v>
      </c>
      <c r="I126" s="274">
        <v>5000</v>
      </c>
      <c r="J126" s="274">
        <v>600</v>
      </c>
      <c r="K126" s="274">
        <v>49433</v>
      </c>
    </row>
    <row r="127" spans="1:11" s="95" customFormat="1" x14ac:dyDescent="0.25">
      <c r="A127" s="142" t="s">
        <v>585</v>
      </c>
      <c r="B127" s="274">
        <v>120000</v>
      </c>
      <c r="C127" s="274">
        <v>110000</v>
      </c>
      <c r="D127" s="274">
        <v>150000</v>
      </c>
      <c r="E127" s="274">
        <v>86100</v>
      </c>
      <c r="F127" s="274">
        <v>100000</v>
      </c>
      <c r="G127" s="274">
        <v>70000</v>
      </c>
      <c r="H127" s="274">
        <v>95000</v>
      </c>
      <c r="I127" s="274">
        <v>12035</v>
      </c>
      <c r="J127" s="274">
        <v>93000</v>
      </c>
      <c r="K127" s="274">
        <v>43000</v>
      </c>
    </row>
    <row r="128" spans="1:11" s="95" customFormat="1" x14ac:dyDescent="0.25">
      <c r="A128" s="142" t="s">
        <v>586</v>
      </c>
      <c r="B128" s="274">
        <v>15000</v>
      </c>
      <c r="C128" s="274">
        <v>15000</v>
      </c>
      <c r="D128" s="274">
        <v>5000</v>
      </c>
      <c r="E128" s="274">
        <v>20100</v>
      </c>
      <c r="F128" s="274">
        <v>0</v>
      </c>
      <c r="G128" s="274">
        <v>10000</v>
      </c>
      <c r="H128" s="274">
        <v>30000</v>
      </c>
      <c r="I128" s="274">
        <v>10000</v>
      </c>
      <c r="J128" s="274">
        <v>7000</v>
      </c>
      <c r="K128" s="274">
        <v>6583</v>
      </c>
    </row>
    <row r="129" spans="1:11" s="95" customFormat="1" x14ac:dyDescent="0.25">
      <c r="A129" s="142" t="s">
        <v>1677</v>
      </c>
      <c r="B129" s="263">
        <v>0</v>
      </c>
      <c r="C129" s="274">
        <v>0</v>
      </c>
      <c r="D129" s="274">
        <v>0</v>
      </c>
      <c r="E129" s="274">
        <v>0</v>
      </c>
      <c r="F129" s="274">
        <v>0</v>
      </c>
      <c r="G129" s="274">
        <v>0</v>
      </c>
      <c r="H129" s="274">
        <v>0</v>
      </c>
      <c r="I129" s="274">
        <v>0</v>
      </c>
      <c r="J129" s="274">
        <v>0</v>
      </c>
      <c r="K129" s="274">
        <v>0</v>
      </c>
    </row>
    <row r="130" spans="1:11" s="95" customFormat="1" x14ac:dyDescent="0.25">
      <c r="A130" s="142" t="s">
        <v>1678</v>
      </c>
      <c r="B130" s="263">
        <v>0</v>
      </c>
      <c r="C130" s="274">
        <v>0</v>
      </c>
      <c r="D130" s="274">
        <v>0</v>
      </c>
      <c r="E130" s="274">
        <v>0</v>
      </c>
      <c r="F130" s="274">
        <v>0</v>
      </c>
      <c r="G130" s="274">
        <v>20000</v>
      </c>
      <c r="H130" s="274">
        <v>6000</v>
      </c>
      <c r="I130" s="274">
        <v>5000</v>
      </c>
      <c r="J130" s="274">
        <v>0</v>
      </c>
      <c r="K130" s="274">
        <v>0</v>
      </c>
    </row>
    <row r="131" spans="1:11" s="95" customFormat="1" x14ac:dyDescent="0.25">
      <c r="A131" s="142" t="s">
        <v>587</v>
      </c>
      <c r="B131" s="263">
        <v>0</v>
      </c>
      <c r="C131" s="274">
        <v>0</v>
      </c>
      <c r="D131" s="274">
        <v>0</v>
      </c>
      <c r="E131" s="274">
        <v>0</v>
      </c>
      <c r="F131" s="274">
        <v>0</v>
      </c>
      <c r="G131" s="274">
        <v>20000</v>
      </c>
      <c r="H131" s="274">
        <v>35000</v>
      </c>
      <c r="I131" s="274">
        <v>10000</v>
      </c>
      <c r="J131" s="274">
        <v>7000</v>
      </c>
      <c r="K131" s="274">
        <v>1137</v>
      </c>
    </row>
    <row r="132" spans="1:11" s="95" customFormat="1" x14ac:dyDescent="0.25">
      <c r="A132" s="142" t="s">
        <v>1679</v>
      </c>
      <c r="B132" s="263">
        <v>0</v>
      </c>
      <c r="C132" s="274">
        <v>0</v>
      </c>
      <c r="D132" s="274">
        <v>0</v>
      </c>
      <c r="E132" s="274">
        <v>0</v>
      </c>
      <c r="F132" s="274">
        <v>0</v>
      </c>
      <c r="G132" s="274">
        <v>10000</v>
      </c>
      <c r="H132" s="274">
        <v>15000</v>
      </c>
      <c r="I132" s="274">
        <v>19646</v>
      </c>
      <c r="J132" s="274">
        <v>19000</v>
      </c>
      <c r="K132" s="274">
        <v>23722</v>
      </c>
    </row>
    <row r="133" spans="1:11" s="95" customFormat="1" x14ac:dyDescent="0.25">
      <c r="A133" s="142" t="s">
        <v>41</v>
      </c>
      <c r="B133" s="263">
        <v>0</v>
      </c>
      <c r="C133" s="274">
        <v>0</v>
      </c>
      <c r="D133" s="274">
        <v>0</v>
      </c>
      <c r="E133" s="274">
        <v>0</v>
      </c>
      <c r="F133" s="274">
        <v>0</v>
      </c>
      <c r="G133" s="274">
        <v>400000</v>
      </c>
      <c r="H133" s="274">
        <v>789000</v>
      </c>
      <c r="I133" s="274">
        <v>482664</v>
      </c>
      <c r="J133" s="274">
        <v>745000</v>
      </c>
      <c r="K133" s="274">
        <v>870043</v>
      </c>
    </row>
    <row r="134" spans="1:11" s="95" customFormat="1" x14ac:dyDescent="0.25">
      <c r="A134" s="142" t="s">
        <v>1680</v>
      </c>
      <c r="B134" s="263">
        <v>0</v>
      </c>
      <c r="C134" s="274">
        <v>0</v>
      </c>
      <c r="D134" s="274">
        <v>0</v>
      </c>
      <c r="E134" s="274">
        <v>0</v>
      </c>
      <c r="F134" s="274">
        <v>0</v>
      </c>
      <c r="G134" s="274">
        <v>0</v>
      </c>
      <c r="H134" s="274">
        <v>0</v>
      </c>
      <c r="I134" s="274">
        <v>6000000</v>
      </c>
      <c r="J134" s="274">
        <v>0</v>
      </c>
      <c r="K134" s="274">
        <v>0</v>
      </c>
    </row>
    <row r="135" spans="1:11" s="95" customFormat="1" x14ac:dyDescent="0.25">
      <c r="A135" s="142" t="s">
        <v>1681</v>
      </c>
      <c r="B135" s="263">
        <v>0</v>
      </c>
      <c r="C135" s="274">
        <v>0</v>
      </c>
      <c r="D135" s="274">
        <v>0</v>
      </c>
      <c r="E135" s="274">
        <v>0</v>
      </c>
      <c r="F135" s="274">
        <v>0</v>
      </c>
      <c r="G135" s="274">
        <v>0</v>
      </c>
      <c r="H135" s="274">
        <v>0</v>
      </c>
      <c r="I135" s="274">
        <v>0</v>
      </c>
      <c r="J135" s="274">
        <v>0</v>
      </c>
      <c r="K135" s="274">
        <v>0</v>
      </c>
    </row>
    <row r="136" spans="1:11" x14ac:dyDescent="0.25">
      <c r="A136" s="143"/>
      <c r="B136" s="263">
        <v>0</v>
      </c>
      <c r="C136" s="263"/>
      <c r="D136" s="263"/>
      <c r="E136" s="263"/>
      <c r="F136" s="263"/>
      <c r="G136" s="263"/>
      <c r="H136" s="263"/>
      <c r="I136" s="263"/>
      <c r="J136" s="263"/>
      <c r="K136" s="263"/>
    </row>
    <row r="137" spans="1:11" s="94" customFormat="1" x14ac:dyDescent="0.25">
      <c r="A137" s="46" t="s">
        <v>450</v>
      </c>
      <c r="B137" s="263">
        <f t="shared" ref="B137:K137" si="18">SUM(B138:B150)</f>
        <v>5932000</v>
      </c>
      <c r="C137" s="263">
        <f t="shared" si="18"/>
        <v>6171000</v>
      </c>
      <c r="D137" s="263">
        <f t="shared" si="18"/>
        <v>7605000</v>
      </c>
      <c r="E137" s="263">
        <f t="shared" si="18"/>
        <v>7257200</v>
      </c>
      <c r="F137" s="263">
        <f t="shared" si="18"/>
        <v>8100837</v>
      </c>
      <c r="G137" s="263">
        <f t="shared" si="18"/>
        <v>9692000</v>
      </c>
      <c r="H137" s="263">
        <f t="shared" si="18"/>
        <v>16883500</v>
      </c>
      <c r="I137" s="263">
        <f t="shared" si="18"/>
        <v>10916653</v>
      </c>
      <c r="J137" s="263">
        <f t="shared" si="18"/>
        <v>8996000</v>
      </c>
      <c r="K137" s="263">
        <f t="shared" si="18"/>
        <v>16593687</v>
      </c>
    </row>
    <row r="138" spans="1:11" s="95" customFormat="1" x14ac:dyDescent="0.25">
      <c r="A138" s="142" t="s">
        <v>608</v>
      </c>
      <c r="B138" s="274">
        <v>1600000</v>
      </c>
      <c r="C138" s="274">
        <v>1400000</v>
      </c>
      <c r="D138" s="274">
        <v>1300000</v>
      </c>
      <c r="E138" s="274">
        <v>1300000</v>
      </c>
      <c r="F138" s="274">
        <v>1200000</v>
      </c>
      <c r="G138" s="274">
        <v>1200000</v>
      </c>
      <c r="H138" s="274">
        <v>2109000</v>
      </c>
      <c r="I138" s="274">
        <v>1262601</v>
      </c>
      <c r="J138" s="274">
        <v>1608000</v>
      </c>
      <c r="K138" s="274">
        <v>2088985</v>
      </c>
    </row>
    <row r="139" spans="1:11" s="95" customFormat="1" x14ac:dyDescent="0.25">
      <c r="A139" s="142" t="s">
        <v>609</v>
      </c>
      <c r="B139" s="274">
        <v>12000</v>
      </c>
      <c r="C139" s="274">
        <v>8000</v>
      </c>
      <c r="D139" s="274">
        <v>5000</v>
      </c>
      <c r="E139" s="274">
        <v>18400</v>
      </c>
      <c r="F139" s="274">
        <v>12000</v>
      </c>
      <c r="G139" s="274">
        <v>20000</v>
      </c>
      <c r="H139" s="274">
        <v>15000</v>
      </c>
      <c r="I139" s="274">
        <v>17921</v>
      </c>
      <c r="J139" s="274">
        <v>32000</v>
      </c>
      <c r="K139" s="274">
        <v>92561</v>
      </c>
    </row>
    <row r="140" spans="1:11" s="95" customFormat="1" x14ac:dyDescent="0.25">
      <c r="A140" s="142" t="s">
        <v>1682</v>
      </c>
      <c r="B140" s="274">
        <v>650000</v>
      </c>
      <c r="C140" s="274">
        <v>560000</v>
      </c>
      <c r="D140" s="274">
        <v>1000000</v>
      </c>
      <c r="E140" s="274">
        <v>890100</v>
      </c>
      <c r="F140" s="274">
        <v>1100000</v>
      </c>
      <c r="G140" s="274">
        <v>2200000</v>
      </c>
      <c r="H140" s="274">
        <v>4795000</v>
      </c>
      <c r="I140" s="274">
        <v>3200000</v>
      </c>
      <c r="J140" s="274">
        <v>5586000</v>
      </c>
      <c r="K140" s="274">
        <v>12194895</v>
      </c>
    </row>
    <row r="141" spans="1:11" s="95" customFormat="1" x14ac:dyDescent="0.25">
      <c r="A141" s="142" t="s">
        <v>831</v>
      </c>
      <c r="B141" s="274">
        <v>180000</v>
      </c>
      <c r="C141" s="274">
        <v>160000</v>
      </c>
      <c r="D141" s="274">
        <v>200000</v>
      </c>
      <c r="E141" s="274">
        <v>134100</v>
      </c>
      <c r="F141" s="274">
        <v>190000</v>
      </c>
      <c r="G141" s="274">
        <v>260000</v>
      </c>
      <c r="H141" s="274">
        <v>390000</v>
      </c>
      <c r="I141" s="274">
        <v>320384</v>
      </c>
      <c r="J141" s="274">
        <v>436000</v>
      </c>
      <c r="K141" s="274">
        <v>537432</v>
      </c>
    </row>
    <row r="142" spans="1:11" s="95" customFormat="1" x14ac:dyDescent="0.25">
      <c r="A142" s="142" t="s">
        <v>768</v>
      </c>
      <c r="B142" s="274">
        <v>400000</v>
      </c>
      <c r="C142" s="274">
        <v>360000</v>
      </c>
      <c r="D142" s="274">
        <v>400000</v>
      </c>
      <c r="E142" s="274">
        <v>268300</v>
      </c>
      <c r="F142" s="274">
        <v>360000</v>
      </c>
      <c r="G142" s="274">
        <v>500000</v>
      </c>
      <c r="H142" s="274">
        <v>650000</v>
      </c>
      <c r="I142" s="274">
        <v>663000</v>
      </c>
      <c r="J142" s="274">
        <v>863000</v>
      </c>
      <c r="K142" s="274">
        <v>1083264</v>
      </c>
    </row>
    <row r="143" spans="1:11" s="95" customFormat="1" x14ac:dyDescent="0.25">
      <c r="A143" s="142" t="s">
        <v>1683</v>
      </c>
      <c r="B143" s="274">
        <v>190000</v>
      </c>
      <c r="C143" s="274">
        <v>180000</v>
      </c>
      <c r="D143" s="274">
        <v>200000</v>
      </c>
      <c r="E143" s="274">
        <v>134100</v>
      </c>
      <c r="F143" s="274">
        <v>190000</v>
      </c>
      <c r="G143" s="274">
        <v>250000</v>
      </c>
      <c r="H143" s="274">
        <v>390000</v>
      </c>
      <c r="I143" s="274">
        <v>327000</v>
      </c>
      <c r="J143" s="274">
        <v>435000</v>
      </c>
      <c r="K143" s="274">
        <v>556521</v>
      </c>
    </row>
    <row r="144" spans="1:11" s="95" customFormat="1" x14ac:dyDescent="0.25">
      <c r="A144" s="142" t="s">
        <v>1684</v>
      </c>
      <c r="B144" s="274">
        <v>2900000</v>
      </c>
      <c r="C144" s="274">
        <v>3500000</v>
      </c>
      <c r="D144" s="274">
        <v>4495000</v>
      </c>
      <c r="E144" s="274">
        <v>4500000</v>
      </c>
      <c r="F144" s="274">
        <v>5036637</v>
      </c>
      <c r="G144" s="274">
        <v>5200000</v>
      </c>
      <c r="H144" s="274">
        <v>8482000</v>
      </c>
      <c r="I144" s="274">
        <v>0</v>
      </c>
      <c r="J144" s="274">
        <v>0</v>
      </c>
      <c r="K144" s="274">
        <v>0</v>
      </c>
    </row>
    <row r="145" spans="1:11" s="95" customFormat="1" x14ac:dyDescent="0.25">
      <c r="A145" s="142" t="s">
        <v>796</v>
      </c>
      <c r="B145" s="263">
        <v>0</v>
      </c>
      <c r="C145" s="274">
        <v>3000</v>
      </c>
      <c r="D145" s="274">
        <v>5000</v>
      </c>
      <c r="E145" s="274">
        <v>12200</v>
      </c>
      <c r="F145" s="274">
        <v>12200</v>
      </c>
      <c r="G145" s="274">
        <v>30000</v>
      </c>
      <c r="H145" s="274">
        <v>12000</v>
      </c>
      <c r="I145" s="274">
        <v>1147</v>
      </c>
      <c r="J145" s="274">
        <v>7000</v>
      </c>
      <c r="K145" s="274">
        <v>20427</v>
      </c>
    </row>
    <row r="146" spans="1:11" s="95" customFormat="1" x14ac:dyDescent="0.25">
      <c r="A146" s="142" t="s">
        <v>1685</v>
      </c>
      <c r="B146" s="263">
        <v>0</v>
      </c>
      <c r="C146" s="274">
        <v>0</v>
      </c>
      <c r="D146" s="274">
        <v>0</v>
      </c>
      <c r="E146" s="274">
        <v>0</v>
      </c>
      <c r="F146" s="274">
        <v>0</v>
      </c>
      <c r="G146" s="274">
        <v>1000</v>
      </c>
      <c r="H146" s="274">
        <v>500</v>
      </c>
      <c r="I146" s="274">
        <v>0</v>
      </c>
      <c r="J146" s="274">
        <v>2000</v>
      </c>
      <c r="K146" s="274">
        <v>0</v>
      </c>
    </row>
    <row r="147" spans="1:11" s="95" customFormat="1" x14ac:dyDescent="0.25">
      <c r="A147" s="142" t="s">
        <v>1210</v>
      </c>
      <c r="B147" s="263">
        <v>0</v>
      </c>
      <c r="C147" s="274">
        <v>0</v>
      </c>
      <c r="D147" s="274">
        <v>0</v>
      </c>
      <c r="E147" s="274">
        <v>0</v>
      </c>
      <c r="F147" s="274">
        <v>0</v>
      </c>
      <c r="G147" s="274">
        <v>2000</v>
      </c>
      <c r="H147" s="274">
        <v>3000</v>
      </c>
      <c r="I147" s="274">
        <v>2109</v>
      </c>
      <c r="J147" s="274">
        <v>0</v>
      </c>
      <c r="K147" s="274">
        <v>283</v>
      </c>
    </row>
    <row r="148" spans="1:11" s="95" customFormat="1" x14ac:dyDescent="0.25">
      <c r="A148" s="142" t="s">
        <v>1686</v>
      </c>
      <c r="B148" s="263">
        <v>0</v>
      </c>
      <c r="C148" s="274">
        <v>0</v>
      </c>
      <c r="D148" s="274">
        <v>0</v>
      </c>
      <c r="E148" s="274">
        <v>0</v>
      </c>
      <c r="F148" s="274">
        <v>0</v>
      </c>
      <c r="G148" s="274">
        <v>9000</v>
      </c>
      <c r="H148" s="274">
        <v>12000</v>
      </c>
      <c r="I148" s="274">
        <v>6264</v>
      </c>
      <c r="J148" s="274">
        <v>12000</v>
      </c>
      <c r="K148" s="274">
        <v>5953</v>
      </c>
    </row>
    <row r="149" spans="1:11" s="95" customFormat="1" x14ac:dyDescent="0.25">
      <c r="A149" s="142" t="s">
        <v>1687</v>
      </c>
      <c r="B149" s="263">
        <v>0</v>
      </c>
      <c r="C149" s="274">
        <v>0</v>
      </c>
      <c r="D149" s="274">
        <v>0</v>
      </c>
      <c r="E149" s="274">
        <v>0</v>
      </c>
      <c r="F149" s="274">
        <v>0</v>
      </c>
      <c r="G149" s="274">
        <v>20000</v>
      </c>
      <c r="H149" s="274">
        <v>25000</v>
      </c>
      <c r="I149" s="274">
        <v>16227</v>
      </c>
      <c r="J149" s="274">
        <v>15000</v>
      </c>
      <c r="K149" s="274">
        <v>13366</v>
      </c>
    </row>
    <row r="150" spans="1:11" s="95" customFormat="1" x14ac:dyDescent="0.25">
      <c r="A150" s="142" t="s">
        <v>1688</v>
      </c>
      <c r="B150" s="263">
        <v>0</v>
      </c>
      <c r="C150" s="274">
        <v>0</v>
      </c>
      <c r="D150" s="274">
        <v>0</v>
      </c>
      <c r="E150" s="274">
        <v>0</v>
      </c>
      <c r="F150" s="274">
        <v>0</v>
      </c>
      <c r="G150" s="274">
        <v>0</v>
      </c>
      <c r="H150" s="274">
        <v>0</v>
      </c>
      <c r="I150" s="274">
        <v>5100000</v>
      </c>
      <c r="J150" s="274">
        <v>0</v>
      </c>
      <c r="K150" s="274">
        <v>0</v>
      </c>
    </row>
    <row r="151" spans="1:11" x14ac:dyDescent="0.25">
      <c r="A151" s="143"/>
      <c r="B151" s="263"/>
      <c r="C151" s="263"/>
      <c r="D151" s="263"/>
      <c r="E151" s="263"/>
      <c r="F151" s="263"/>
      <c r="G151" s="263"/>
      <c r="H151" s="274"/>
      <c r="I151" s="263"/>
      <c r="J151" s="263"/>
      <c r="K151" s="263"/>
    </row>
    <row r="152" spans="1:11" s="87" customFormat="1" x14ac:dyDescent="0.25">
      <c r="A152" s="141" t="s">
        <v>451</v>
      </c>
      <c r="B152" s="263">
        <v>294354000</v>
      </c>
      <c r="C152" s="275">
        <v>411888324</v>
      </c>
      <c r="D152" s="275">
        <v>221390000</v>
      </c>
      <c r="E152" s="275">
        <v>194789208</v>
      </c>
      <c r="F152" s="275">
        <v>376641949</v>
      </c>
      <c r="G152" s="275">
        <v>334013000</v>
      </c>
      <c r="H152" s="263">
        <v>642026100</v>
      </c>
      <c r="I152" s="275">
        <v>624908864</v>
      </c>
      <c r="J152" s="275">
        <v>955546010</v>
      </c>
      <c r="K152" s="275">
        <v>1804827504</v>
      </c>
    </row>
    <row r="153" spans="1:11" x14ac:dyDescent="0.25">
      <c r="A153" s="145"/>
      <c r="B153" s="263"/>
      <c r="C153" s="263"/>
      <c r="D153" s="263"/>
      <c r="E153" s="263"/>
      <c r="F153" s="263"/>
      <c r="G153" s="274"/>
      <c r="H153" s="274"/>
      <c r="I153" s="263"/>
      <c r="J153" s="263"/>
      <c r="K153" s="263"/>
    </row>
    <row r="154" spans="1:11" s="94" customFormat="1" x14ac:dyDescent="0.25">
      <c r="A154" s="46" t="s">
        <v>1191</v>
      </c>
      <c r="B154" s="263">
        <f t="shared" ref="B154:K154" si="19">B156+B161</f>
        <v>241880000</v>
      </c>
      <c r="C154" s="263">
        <f t="shared" si="19"/>
        <v>259978000</v>
      </c>
      <c r="D154" s="263">
        <f t="shared" si="19"/>
        <v>211000000</v>
      </c>
      <c r="E154" s="263">
        <f t="shared" si="19"/>
        <v>186652008</v>
      </c>
      <c r="F154" s="263">
        <f t="shared" si="19"/>
        <v>366301763</v>
      </c>
      <c r="G154" s="263">
        <f t="shared" si="19"/>
        <v>307056000</v>
      </c>
      <c r="H154" s="263">
        <f t="shared" si="19"/>
        <v>605155000</v>
      </c>
      <c r="I154" s="263">
        <f t="shared" si="19"/>
        <v>504573527</v>
      </c>
      <c r="J154" s="263">
        <f t="shared" si="19"/>
        <v>818923010</v>
      </c>
      <c r="K154" s="263">
        <f t="shared" si="19"/>
        <v>1649427205</v>
      </c>
    </row>
    <row r="155" spans="1:11" x14ac:dyDescent="0.25">
      <c r="A155" s="143"/>
      <c r="B155" s="263">
        <f>IFERROR(VLOOKUP(A155:A738,'[2]1980'!A156:B721,2,FALSE),0)</f>
        <v>0</v>
      </c>
      <c r="C155" s="263"/>
      <c r="D155" s="263"/>
      <c r="E155" s="263"/>
      <c r="F155" s="263"/>
      <c r="G155" s="274">
        <f>IFERROR(VLOOKUP(#REF!,'[2]1996 '!#REF!,2,FALSE),0)</f>
        <v>0</v>
      </c>
      <c r="H155" s="274">
        <f>IFERROR(VLOOKUP(A155:A739,'[2]1996 '!A135:B203,2,FALSE),0)</f>
        <v>0</v>
      </c>
      <c r="I155" s="263"/>
      <c r="J155" s="263"/>
      <c r="K155" s="263"/>
    </row>
    <row r="156" spans="1:11" s="94" customFormat="1" x14ac:dyDescent="0.25">
      <c r="A156" s="46" t="s">
        <v>216</v>
      </c>
      <c r="B156" s="263">
        <f t="shared" ref="B156:K156" si="20">SUM(B157:B159)</f>
        <v>77480000</v>
      </c>
      <c r="C156" s="263">
        <f t="shared" si="20"/>
        <v>77500000</v>
      </c>
      <c r="D156" s="263">
        <f t="shared" si="20"/>
        <v>52000000</v>
      </c>
      <c r="E156" s="263">
        <f t="shared" si="20"/>
        <v>38663604</v>
      </c>
      <c r="F156" s="263">
        <f t="shared" si="20"/>
        <v>116244300</v>
      </c>
      <c r="G156" s="263">
        <f t="shared" si="20"/>
        <v>78360000</v>
      </c>
      <c r="H156" s="263">
        <f t="shared" si="20"/>
        <v>105231000</v>
      </c>
      <c r="I156" s="263">
        <f t="shared" si="20"/>
        <v>92800000</v>
      </c>
      <c r="J156" s="263">
        <f t="shared" si="20"/>
        <v>104331618</v>
      </c>
      <c r="K156" s="263">
        <f t="shared" si="20"/>
        <v>792066648</v>
      </c>
    </row>
    <row r="157" spans="1:11" s="95" customFormat="1" x14ac:dyDescent="0.25">
      <c r="A157" s="142" t="s">
        <v>321</v>
      </c>
      <c r="B157" s="274">
        <v>77480000</v>
      </c>
      <c r="C157" s="274">
        <v>77500000</v>
      </c>
      <c r="D157" s="274">
        <v>52000000</v>
      </c>
      <c r="E157" s="274">
        <v>38663604</v>
      </c>
      <c r="F157" s="274">
        <v>116244300</v>
      </c>
      <c r="G157" s="274">
        <v>78360000</v>
      </c>
      <c r="H157" s="274">
        <v>105231000</v>
      </c>
      <c r="I157" s="274">
        <v>92800000</v>
      </c>
      <c r="J157" s="274">
        <v>104331618</v>
      </c>
      <c r="K157" s="274">
        <v>218832152</v>
      </c>
    </row>
    <row r="158" spans="1:11" s="95" customFormat="1" x14ac:dyDescent="0.25">
      <c r="A158" s="142" t="s">
        <v>550</v>
      </c>
      <c r="B158" s="263">
        <v>0</v>
      </c>
      <c r="C158" s="274">
        <v>0</v>
      </c>
      <c r="D158" s="274">
        <v>0</v>
      </c>
      <c r="E158" s="274">
        <v>0</v>
      </c>
      <c r="F158" s="274">
        <v>0</v>
      </c>
      <c r="G158" s="274">
        <v>0</v>
      </c>
      <c r="H158" s="274">
        <v>0</v>
      </c>
      <c r="I158" s="274">
        <v>0</v>
      </c>
      <c r="J158" s="274">
        <v>0</v>
      </c>
      <c r="K158" s="274">
        <v>573234496</v>
      </c>
    </row>
    <row r="159" spans="1:11" s="95" customFormat="1" x14ac:dyDescent="0.25">
      <c r="A159" s="142" t="s">
        <v>1689</v>
      </c>
      <c r="B159" s="263">
        <v>0</v>
      </c>
      <c r="C159" s="274">
        <v>0</v>
      </c>
      <c r="D159" s="274">
        <v>0</v>
      </c>
      <c r="E159" s="274">
        <v>0</v>
      </c>
      <c r="F159" s="274">
        <v>0</v>
      </c>
      <c r="G159" s="274">
        <v>0</v>
      </c>
      <c r="H159" s="274">
        <v>0</v>
      </c>
      <c r="I159" s="274">
        <v>0</v>
      </c>
      <c r="J159" s="274">
        <v>0</v>
      </c>
      <c r="K159" s="274">
        <v>0</v>
      </c>
    </row>
    <row r="160" spans="1:11" x14ac:dyDescent="0.25">
      <c r="A160" s="143"/>
      <c r="B160" s="263"/>
      <c r="C160" s="263"/>
      <c r="D160" s="263"/>
      <c r="E160" s="263"/>
      <c r="F160" s="263"/>
      <c r="G160" s="263"/>
      <c r="H160" s="263"/>
      <c r="I160" s="263"/>
      <c r="J160" s="263"/>
      <c r="K160" s="263"/>
    </row>
    <row r="161" spans="1:11" s="94" customFormat="1" x14ac:dyDescent="0.25">
      <c r="A161" s="46" t="s">
        <v>886</v>
      </c>
      <c r="B161" s="263">
        <f t="shared" ref="B161:K161" si="21">SUM(B162:B199)</f>
        <v>164400000</v>
      </c>
      <c r="C161" s="263">
        <f t="shared" si="21"/>
        <v>182478000</v>
      </c>
      <c r="D161" s="263">
        <f t="shared" si="21"/>
        <v>159000000</v>
      </c>
      <c r="E161" s="263">
        <f t="shared" si="21"/>
        <v>147988404</v>
      </c>
      <c r="F161" s="263">
        <f t="shared" si="21"/>
        <v>250057463</v>
      </c>
      <c r="G161" s="263">
        <f t="shared" si="21"/>
        <v>228696000</v>
      </c>
      <c r="H161" s="263">
        <f t="shared" si="21"/>
        <v>499924000</v>
      </c>
      <c r="I161" s="263">
        <f t="shared" si="21"/>
        <v>411773527</v>
      </c>
      <c r="J161" s="263">
        <f t="shared" si="21"/>
        <v>714591392</v>
      </c>
      <c r="K161" s="263">
        <f t="shared" si="21"/>
        <v>857360557</v>
      </c>
    </row>
    <row r="162" spans="1:11" s="95" customFormat="1" x14ac:dyDescent="0.25">
      <c r="A162" s="142" t="s">
        <v>167</v>
      </c>
      <c r="B162" s="274">
        <v>91100000</v>
      </c>
      <c r="C162" s="274">
        <v>94000000</v>
      </c>
      <c r="D162" s="274">
        <v>72156000</v>
      </c>
      <c r="E162" s="274">
        <v>42016704</v>
      </c>
      <c r="F162" s="274">
        <v>96016300</v>
      </c>
      <c r="G162" s="274">
        <v>94640000</v>
      </c>
      <c r="H162" s="274">
        <v>161408600</v>
      </c>
      <c r="I162" s="274">
        <v>168510283</v>
      </c>
      <c r="J162" s="274">
        <v>290736792</v>
      </c>
      <c r="K162" s="274">
        <v>352970046</v>
      </c>
    </row>
    <row r="163" spans="1:11" s="95" customFormat="1" x14ac:dyDescent="0.25">
      <c r="A163" s="142" t="s">
        <v>854</v>
      </c>
      <c r="B163" s="274">
        <v>25200000</v>
      </c>
      <c r="C163" s="274">
        <v>32700000</v>
      </c>
      <c r="D163" s="274">
        <v>33847000</v>
      </c>
      <c r="E163" s="274">
        <v>70200000</v>
      </c>
      <c r="F163" s="274">
        <v>36619100</v>
      </c>
      <c r="G163" s="274">
        <v>37000000</v>
      </c>
      <c r="H163" s="274">
        <v>103427900</v>
      </c>
      <c r="I163" s="274">
        <v>70200000</v>
      </c>
      <c r="J163" s="274">
        <v>106218000</v>
      </c>
      <c r="K163" s="274">
        <v>140079488</v>
      </c>
    </row>
    <row r="164" spans="1:11" s="95" customFormat="1" x14ac:dyDescent="0.25">
      <c r="A164" s="142" t="s">
        <v>1690</v>
      </c>
      <c r="B164" s="274">
        <v>6400000</v>
      </c>
      <c r="C164" s="274">
        <v>7700000</v>
      </c>
      <c r="D164" s="274">
        <v>6038000</v>
      </c>
      <c r="E164" s="274">
        <v>4538200</v>
      </c>
      <c r="F164" s="274">
        <v>9629200</v>
      </c>
      <c r="G164" s="274">
        <v>8000000</v>
      </c>
      <c r="H164" s="274">
        <v>17520000</v>
      </c>
      <c r="I164" s="274">
        <v>13200000</v>
      </c>
      <c r="J164" s="274">
        <v>21869000</v>
      </c>
      <c r="K164" s="274">
        <v>38892901</v>
      </c>
    </row>
    <row r="165" spans="1:11" s="95" customFormat="1" x14ac:dyDescent="0.25">
      <c r="A165" s="142" t="s">
        <v>497</v>
      </c>
      <c r="B165" s="274">
        <v>16100000</v>
      </c>
      <c r="C165" s="274">
        <v>28000000</v>
      </c>
      <c r="D165" s="274">
        <v>31195000</v>
      </c>
      <c r="E165" s="274">
        <v>18993600</v>
      </c>
      <c r="F165" s="274">
        <v>29210400</v>
      </c>
      <c r="G165" s="274">
        <v>35000000</v>
      </c>
      <c r="H165" s="274">
        <v>67384800</v>
      </c>
      <c r="I165" s="274">
        <v>65400000</v>
      </c>
      <c r="J165" s="274">
        <v>97586000</v>
      </c>
      <c r="K165" s="274">
        <v>114470616</v>
      </c>
    </row>
    <row r="166" spans="1:11" s="95" customFormat="1" x14ac:dyDescent="0.25">
      <c r="A166" s="142" t="s">
        <v>217</v>
      </c>
      <c r="B166" s="274">
        <v>3000000</v>
      </c>
      <c r="C166" s="274">
        <v>0</v>
      </c>
      <c r="D166" s="274">
        <v>0</v>
      </c>
      <c r="E166" s="274">
        <v>0</v>
      </c>
      <c r="F166" s="274">
        <v>0</v>
      </c>
      <c r="G166" s="274">
        <v>0</v>
      </c>
      <c r="H166" s="274">
        <v>0</v>
      </c>
      <c r="I166" s="274">
        <v>0</v>
      </c>
      <c r="J166" s="274">
        <v>0</v>
      </c>
      <c r="K166" s="274">
        <v>0</v>
      </c>
    </row>
    <row r="167" spans="1:11" s="95" customFormat="1" x14ac:dyDescent="0.25">
      <c r="A167" s="142" t="s">
        <v>170</v>
      </c>
      <c r="B167" s="274">
        <v>2690000</v>
      </c>
      <c r="C167" s="274">
        <v>0</v>
      </c>
      <c r="D167" s="274">
        <v>0</v>
      </c>
      <c r="E167" s="274">
        <v>0</v>
      </c>
      <c r="F167" s="274">
        <v>0</v>
      </c>
      <c r="G167" s="274">
        <v>0</v>
      </c>
      <c r="H167" s="274">
        <v>0</v>
      </c>
      <c r="I167" s="274">
        <v>12544</v>
      </c>
      <c r="J167" s="274">
        <v>12000</v>
      </c>
      <c r="K167" s="274">
        <v>6636</v>
      </c>
    </row>
    <row r="168" spans="1:11" s="95" customFormat="1" x14ac:dyDescent="0.25">
      <c r="A168" s="142" t="s">
        <v>873</v>
      </c>
      <c r="B168" s="274">
        <v>2100000</v>
      </c>
      <c r="C168" s="274">
        <v>0</v>
      </c>
      <c r="D168" s="274">
        <v>0</v>
      </c>
      <c r="E168" s="274">
        <v>0</v>
      </c>
      <c r="F168" s="274">
        <v>0</v>
      </c>
      <c r="G168" s="274">
        <v>80000</v>
      </c>
      <c r="H168" s="274">
        <v>97700</v>
      </c>
      <c r="I168" s="274">
        <v>13575</v>
      </c>
      <c r="J168" s="274">
        <v>26000</v>
      </c>
      <c r="K168" s="274">
        <v>243000</v>
      </c>
    </row>
    <row r="169" spans="1:11" s="95" customFormat="1" x14ac:dyDescent="0.25">
      <c r="A169" s="142" t="s">
        <v>1691</v>
      </c>
      <c r="B169" s="274">
        <v>2900000</v>
      </c>
      <c r="C169" s="274">
        <v>4500000</v>
      </c>
      <c r="D169" s="274">
        <v>4038000</v>
      </c>
      <c r="E169" s="274">
        <v>3091300</v>
      </c>
      <c r="F169" s="274">
        <v>2665900</v>
      </c>
      <c r="G169" s="274">
        <v>2800000</v>
      </c>
      <c r="H169" s="274">
        <v>5717600</v>
      </c>
      <c r="I169" s="274">
        <v>4000000</v>
      </c>
      <c r="J169" s="274">
        <v>8312000</v>
      </c>
      <c r="K169" s="274">
        <v>13403825</v>
      </c>
    </row>
    <row r="170" spans="1:11" s="95" customFormat="1" x14ac:dyDescent="0.25">
      <c r="A170" s="142" t="s">
        <v>1692</v>
      </c>
      <c r="B170" s="274">
        <v>350000</v>
      </c>
      <c r="C170" s="274">
        <v>20000</v>
      </c>
      <c r="D170" s="274">
        <v>0</v>
      </c>
      <c r="E170" s="274">
        <v>200200</v>
      </c>
      <c r="F170" s="274">
        <v>501200</v>
      </c>
      <c r="G170" s="274">
        <v>800000</v>
      </c>
      <c r="H170" s="274">
        <v>2995300</v>
      </c>
      <c r="I170" s="274">
        <v>1800000</v>
      </c>
      <c r="J170" s="274">
        <v>87000</v>
      </c>
      <c r="K170" s="274">
        <v>120871</v>
      </c>
    </row>
    <row r="171" spans="1:11" s="95" customFormat="1" x14ac:dyDescent="0.25">
      <c r="A171" s="142" t="s">
        <v>452</v>
      </c>
      <c r="B171" s="274">
        <v>100000</v>
      </c>
      <c r="C171" s="274">
        <v>30000</v>
      </c>
      <c r="D171" s="274">
        <v>67000</v>
      </c>
      <c r="E171" s="274">
        <v>14700</v>
      </c>
      <c r="F171" s="274">
        <v>613700</v>
      </c>
      <c r="G171" s="274">
        <v>45000</v>
      </c>
      <c r="H171" s="274">
        <v>148200</v>
      </c>
      <c r="I171" s="274">
        <v>57099</v>
      </c>
      <c r="J171" s="274">
        <v>117000</v>
      </c>
      <c r="K171" s="274">
        <v>81073</v>
      </c>
    </row>
    <row r="172" spans="1:11" s="95" customFormat="1" x14ac:dyDescent="0.25">
      <c r="A172" s="142" t="s">
        <v>453</v>
      </c>
      <c r="B172" s="274">
        <v>2100000</v>
      </c>
      <c r="C172" s="274">
        <v>2500000</v>
      </c>
      <c r="D172" s="274">
        <v>1500000</v>
      </c>
      <c r="E172" s="274">
        <v>1409200</v>
      </c>
      <c r="F172" s="274">
        <v>1404000</v>
      </c>
      <c r="G172" s="274">
        <v>1100000</v>
      </c>
      <c r="H172" s="274">
        <v>1415100</v>
      </c>
      <c r="I172" s="274">
        <v>1200000</v>
      </c>
      <c r="J172" s="274">
        <v>3154000</v>
      </c>
      <c r="K172" s="274">
        <v>2659273</v>
      </c>
    </row>
    <row r="173" spans="1:11" s="95" customFormat="1" x14ac:dyDescent="0.25">
      <c r="A173" s="142" t="s">
        <v>1693</v>
      </c>
      <c r="B173" s="274">
        <v>2150000</v>
      </c>
      <c r="C173" s="274">
        <v>2200000</v>
      </c>
      <c r="D173" s="274">
        <v>1844000</v>
      </c>
      <c r="E173" s="274">
        <v>1857300</v>
      </c>
      <c r="F173" s="274">
        <v>2540100</v>
      </c>
      <c r="G173" s="274">
        <v>3000000</v>
      </c>
      <c r="H173" s="274">
        <v>4501300</v>
      </c>
      <c r="I173" s="274">
        <v>3300000</v>
      </c>
      <c r="J173" s="274">
        <v>4965600</v>
      </c>
      <c r="K173" s="274">
        <v>9616469</v>
      </c>
    </row>
    <row r="174" spans="1:11" s="95" customFormat="1" x14ac:dyDescent="0.25">
      <c r="A174" s="142" t="s">
        <v>1694</v>
      </c>
      <c r="B174" s="274">
        <v>3600000</v>
      </c>
      <c r="C174" s="274">
        <v>4600000</v>
      </c>
      <c r="D174" s="274">
        <v>4143000</v>
      </c>
      <c r="E174" s="274">
        <v>3300400</v>
      </c>
      <c r="F174" s="274">
        <v>3600300</v>
      </c>
      <c r="G174" s="274">
        <v>2100000</v>
      </c>
      <c r="H174" s="274">
        <v>2045100</v>
      </c>
      <c r="I174" s="274">
        <v>1300000</v>
      </c>
      <c r="J174" s="274">
        <v>1569000</v>
      </c>
      <c r="K174" s="274">
        <v>2700000</v>
      </c>
    </row>
    <row r="175" spans="1:11" s="95" customFormat="1" x14ac:dyDescent="0.25">
      <c r="A175" s="142" t="s">
        <v>454</v>
      </c>
      <c r="B175" s="274">
        <v>70000</v>
      </c>
      <c r="C175" s="274">
        <v>55000</v>
      </c>
      <c r="D175" s="274">
        <v>40000</v>
      </c>
      <c r="E175" s="274">
        <v>35700</v>
      </c>
      <c r="F175" s="274">
        <v>42000</v>
      </c>
      <c r="G175" s="274">
        <v>50000</v>
      </c>
      <c r="H175" s="274">
        <v>42800</v>
      </c>
      <c r="I175" s="274">
        <v>35204</v>
      </c>
      <c r="J175" s="274">
        <v>38000</v>
      </c>
      <c r="K175" s="274">
        <v>60707</v>
      </c>
    </row>
    <row r="176" spans="1:11" s="95" customFormat="1" x14ac:dyDescent="0.25">
      <c r="A176" s="142" t="s">
        <v>1695</v>
      </c>
      <c r="B176" s="274">
        <v>15000</v>
      </c>
      <c r="C176" s="274">
        <v>3000</v>
      </c>
      <c r="D176" s="274">
        <v>178000</v>
      </c>
      <c r="E176" s="274">
        <v>182900</v>
      </c>
      <c r="F176" s="274">
        <v>3100</v>
      </c>
      <c r="G176" s="274">
        <v>11000</v>
      </c>
      <c r="H176" s="274">
        <v>88900</v>
      </c>
      <c r="I176" s="274">
        <v>9052</v>
      </c>
      <c r="J176" s="274">
        <v>13000</v>
      </c>
      <c r="K176" s="274">
        <v>26246</v>
      </c>
    </row>
    <row r="177" spans="1:11" s="95" customFormat="1" x14ac:dyDescent="0.25">
      <c r="A177" s="142" t="s">
        <v>1696</v>
      </c>
      <c r="B177" s="274">
        <v>800000</v>
      </c>
      <c r="C177" s="274">
        <v>230000</v>
      </c>
      <c r="D177" s="274">
        <v>0</v>
      </c>
      <c r="E177" s="274">
        <v>0</v>
      </c>
      <c r="F177" s="274">
        <v>150000</v>
      </c>
      <c r="G177" s="274">
        <v>40000</v>
      </c>
      <c r="H177" s="274">
        <v>80900</v>
      </c>
      <c r="I177" s="274">
        <v>146467</v>
      </c>
      <c r="J177" s="274">
        <v>239000</v>
      </c>
      <c r="K177" s="274">
        <v>400465</v>
      </c>
    </row>
    <row r="178" spans="1:11" s="95" customFormat="1" x14ac:dyDescent="0.25">
      <c r="A178" s="142" t="s">
        <v>322</v>
      </c>
      <c r="B178" s="274">
        <v>5150000</v>
      </c>
      <c r="C178" s="274">
        <v>5500000</v>
      </c>
      <c r="D178" s="274">
        <v>3039000</v>
      </c>
      <c r="E178" s="274">
        <v>1709600</v>
      </c>
      <c r="F178" s="274">
        <v>5174163</v>
      </c>
      <c r="G178" s="274">
        <v>2000000</v>
      </c>
      <c r="H178" s="274">
        <v>246000</v>
      </c>
      <c r="I178" s="274">
        <v>230698</v>
      </c>
      <c r="J178" s="274">
        <v>527000</v>
      </c>
      <c r="K178" s="274">
        <v>1680021</v>
      </c>
    </row>
    <row r="179" spans="1:11" s="95" customFormat="1" x14ac:dyDescent="0.25">
      <c r="A179" s="142" t="s">
        <v>1697</v>
      </c>
      <c r="B179" s="274">
        <v>35000</v>
      </c>
      <c r="C179" s="274">
        <v>70000</v>
      </c>
      <c r="D179" s="274">
        <v>62000</v>
      </c>
      <c r="E179" s="274">
        <v>30600</v>
      </c>
      <c r="F179" s="274">
        <v>30600</v>
      </c>
      <c r="G179" s="274">
        <v>60000</v>
      </c>
      <c r="H179" s="274">
        <v>14100</v>
      </c>
      <c r="I179" s="274">
        <v>9855</v>
      </c>
      <c r="J179" s="274">
        <v>12000</v>
      </c>
      <c r="K179" s="274">
        <v>21657</v>
      </c>
    </row>
    <row r="180" spans="1:11" s="95" customFormat="1" x14ac:dyDescent="0.25">
      <c r="A180" s="142" t="s">
        <v>323</v>
      </c>
      <c r="B180" s="274">
        <v>140000</v>
      </c>
      <c r="C180" s="274">
        <v>120000</v>
      </c>
      <c r="D180" s="274">
        <v>816000</v>
      </c>
      <c r="E180" s="274">
        <v>208000</v>
      </c>
      <c r="F180" s="274">
        <v>38300</v>
      </c>
      <c r="G180" s="274">
        <v>8000</v>
      </c>
      <c r="H180" s="274">
        <v>8100</v>
      </c>
      <c r="I180" s="274">
        <v>1571</v>
      </c>
      <c r="J180" s="274">
        <v>36000</v>
      </c>
      <c r="K180" s="274">
        <v>49145</v>
      </c>
    </row>
    <row r="181" spans="1:11" s="95" customFormat="1" x14ac:dyDescent="0.25">
      <c r="A181" s="142" t="s">
        <v>1698</v>
      </c>
      <c r="B181" s="274">
        <v>400000</v>
      </c>
      <c r="C181" s="274">
        <v>250000</v>
      </c>
      <c r="D181" s="274">
        <v>37000</v>
      </c>
      <c r="E181" s="274">
        <v>200000</v>
      </c>
      <c r="F181" s="274">
        <v>3100</v>
      </c>
      <c r="G181" s="274">
        <v>60000</v>
      </c>
      <c r="H181" s="274">
        <v>103400</v>
      </c>
      <c r="I181" s="274">
        <v>4193</v>
      </c>
      <c r="J181" s="274">
        <v>5000</v>
      </c>
      <c r="K181" s="274">
        <v>3998</v>
      </c>
    </row>
    <row r="182" spans="1:11" s="95" customFormat="1" x14ac:dyDescent="0.25">
      <c r="A182" s="142" t="s">
        <v>887</v>
      </c>
      <c r="B182" s="274">
        <v>0</v>
      </c>
      <c r="C182" s="274">
        <v>0</v>
      </c>
      <c r="D182" s="274">
        <v>0</v>
      </c>
      <c r="E182" s="274">
        <v>0</v>
      </c>
      <c r="F182" s="274">
        <v>0</v>
      </c>
      <c r="G182" s="274">
        <v>0</v>
      </c>
      <c r="H182" s="274">
        <v>0</v>
      </c>
      <c r="I182" s="274">
        <v>0</v>
      </c>
      <c r="J182" s="274">
        <v>0</v>
      </c>
      <c r="K182" s="274">
        <v>4000</v>
      </c>
    </row>
    <row r="183" spans="1:11" s="95" customFormat="1" x14ac:dyDescent="0.25">
      <c r="A183" s="142" t="s">
        <v>455</v>
      </c>
      <c r="B183" s="263">
        <v>0</v>
      </c>
      <c r="C183" s="274">
        <v>0</v>
      </c>
      <c r="D183" s="274">
        <v>0</v>
      </c>
      <c r="E183" s="274">
        <v>0</v>
      </c>
      <c r="F183" s="274">
        <v>300000</v>
      </c>
      <c r="G183" s="274">
        <v>1600000</v>
      </c>
      <c r="H183" s="274">
        <v>1426900</v>
      </c>
      <c r="I183" s="274">
        <v>1322887</v>
      </c>
      <c r="J183" s="274">
        <v>6198000</v>
      </c>
      <c r="K183" s="274">
        <v>7439932</v>
      </c>
    </row>
    <row r="184" spans="1:11" s="95" customFormat="1" x14ac:dyDescent="0.25">
      <c r="A184" s="142" t="s">
        <v>588</v>
      </c>
      <c r="B184" s="263">
        <v>0</v>
      </c>
      <c r="C184" s="274">
        <v>0</v>
      </c>
      <c r="D184" s="274">
        <v>0</v>
      </c>
      <c r="E184" s="274">
        <v>0</v>
      </c>
      <c r="F184" s="274">
        <v>16000</v>
      </c>
      <c r="G184" s="274">
        <v>2000</v>
      </c>
      <c r="H184" s="274">
        <v>2000</v>
      </c>
      <c r="I184" s="274">
        <v>11448</v>
      </c>
      <c r="J184" s="274">
        <v>25000</v>
      </c>
      <c r="K184" s="274">
        <v>65000</v>
      </c>
    </row>
    <row r="185" spans="1:11" s="95" customFormat="1" x14ac:dyDescent="0.25">
      <c r="A185" s="142" t="s">
        <v>1699</v>
      </c>
      <c r="B185" s="263">
        <v>0</v>
      </c>
      <c r="C185" s="274">
        <v>0</v>
      </c>
      <c r="D185" s="274">
        <v>0</v>
      </c>
      <c r="E185" s="274">
        <v>0</v>
      </c>
      <c r="F185" s="274">
        <v>1500000</v>
      </c>
      <c r="G185" s="274">
        <v>300000</v>
      </c>
      <c r="H185" s="274">
        <v>249300</v>
      </c>
      <c r="I185" s="274">
        <v>1008651</v>
      </c>
      <c r="J185" s="274">
        <v>6405000</v>
      </c>
      <c r="K185" s="274">
        <v>3347273</v>
      </c>
    </row>
    <row r="186" spans="1:11" s="95" customFormat="1" x14ac:dyDescent="0.25">
      <c r="A186" s="142" t="s">
        <v>1700</v>
      </c>
      <c r="B186" s="263">
        <v>0</v>
      </c>
      <c r="C186" s="274">
        <v>0</v>
      </c>
      <c r="D186" s="274">
        <v>0</v>
      </c>
      <c r="E186" s="274">
        <v>0</v>
      </c>
      <c r="F186" s="274">
        <v>60000000</v>
      </c>
      <c r="G186" s="274">
        <v>40000000</v>
      </c>
      <c r="H186" s="274">
        <v>131000000</v>
      </c>
      <c r="I186" s="274">
        <v>80000000</v>
      </c>
      <c r="J186" s="274">
        <v>166441000</v>
      </c>
      <c r="K186" s="274">
        <v>169017915</v>
      </c>
    </row>
    <row r="187" spans="1:11" s="95" customFormat="1" x14ac:dyDescent="0.25">
      <c r="A187" s="142" t="s">
        <v>1701</v>
      </c>
      <c r="B187" s="263">
        <v>0</v>
      </c>
      <c r="C187" s="274">
        <v>0</v>
      </c>
      <c r="D187" s="274">
        <v>0</v>
      </c>
      <c r="E187" s="274">
        <v>0</v>
      </c>
      <c r="F187" s="274">
        <v>0</v>
      </c>
      <c r="G187" s="274">
        <v>0</v>
      </c>
      <c r="H187" s="274">
        <v>0</v>
      </c>
      <c r="I187" s="274">
        <v>0</v>
      </c>
      <c r="J187" s="274">
        <v>0</v>
      </c>
      <c r="K187" s="274">
        <v>0</v>
      </c>
    </row>
    <row r="188" spans="1:11" s="95" customFormat="1" x14ac:dyDescent="0.25">
      <c r="A188" s="142" t="s">
        <v>1702</v>
      </c>
      <c r="B188" s="263">
        <v>0</v>
      </c>
      <c r="C188" s="274">
        <v>0</v>
      </c>
      <c r="D188" s="274">
        <v>0</v>
      </c>
      <c r="E188" s="274"/>
      <c r="F188" s="274">
        <v>0</v>
      </c>
      <c r="G188" s="274">
        <v>0</v>
      </c>
      <c r="H188" s="274">
        <v>0</v>
      </c>
      <c r="I188" s="274">
        <v>0</v>
      </c>
      <c r="J188" s="274">
        <v>0</v>
      </c>
      <c r="K188" s="274">
        <v>0</v>
      </c>
    </row>
    <row r="189" spans="1:11" s="95" customFormat="1" x14ac:dyDescent="0.25">
      <c r="A189" s="142" t="s">
        <v>1703</v>
      </c>
      <c r="B189" s="263">
        <v>0</v>
      </c>
      <c r="C189" s="263">
        <v>0</v>
      </c>
      <c r="D189" s="263">
        <v>0</v>
      </c>
      <c r="E189" s="263">
        <v>0</v>
      </c>
      <c r="F189" s="263">
        <v>0</v>
      </c>
      <c r="G189" s="263">
        <v>0</v>
      </c>
      <c r="H189" s="263">
        <v>0</v>
      </c>
      <c r="I189" s="263">
        <v>0</v>
      </c>
      <c r="J189" s="263">
        <v>0</v>
      </c>
      <c r="K189" s="263">
        <v>0</v>
      </c>
    </row>
    <row r="190" spans="1:11" s="95" customFormat="1" x14ac:dyDescent="0.25">
      <c r="A190" s="142" t="s">
        <v>1704</v>
      </c>
      <c r="B190" s="263">
        <v>0</v>
      </c>
      <c r="C190" s="274">
        <v>0</v>
      </c>
      <c r="D190" s="274">
        <v>0</v>
      </c>
      <c r="E190" s="274">
        <v>0</v>
      </c>
      <c r="F190" s="274">
        <v>0</v>
      </c>
      <c r="G190" s="274">
        <v>0</v>
      </c>
      <c r="H190" s="274">
        <v>0</v>
      </c>
      <c r="I190" s="274">
        <v>0</v>
      </c>
      <c r="J190" s="274">
        <v>0</v>
      </c>
      <c r="K190" s="274">
        <v>0</v>
      </c>
    </row>
    <row r="191" spans="1:11" s="95" customFormat="1" x14ac:dyDescent="0.25">
      <c r="A191" s="142" t="s">
        <v>1705</v>
      </c>
      <c r="B191" s="263">
        <v>0</v>
      </c>
      <c r="C191" s="274">
        <v>0</v>
      </c>
      <c r="D191" s="274">
        <v>0</v>
      </c>
      <c r="E191" s="274">
        <v>0</v>
      </c>
      <c r="F191" s="274">
        <v>0</v>
      </c>
      <c r="G191" s="274">
        <v>0</v>
      </c>
      <c r="H191" s="274">
        <v>0</v>
      </c>
      <c r="I191" s="274">
        <v>0</v>
      </c>
      <c r="J191" s="274">
        <v>0</v>
      </c>
      <c r="K191" s="274">
        <v>0</v>
      </c>
    </row>
    <row r="192" spans="1:11" s="95" customFormat="1" x14ac:dyDescent="0.25">
      <c r="A192" s="142" t="s">
        <v>1706</v>
      </c>
      <c r="B192" s="263">
        <v>0</v>
      </c>
      <c r="C192" s="274">
        <v>0</v>
      </c>
      <c r="D192" s="274">
        <v>0</v>
      </c>
      <c r="E192" s="274">
        <v>0</v>
      </c>
      <c r="F192" s="274">
        <v>0</v>
      </c>
      <c r="G192" s="274">
        <v>0</v>
      </c>
      <c r="H192" s="274">
        <v>0</v>
      </c>
      <c r="I192" s="274">
        <v>0</v>
      </c>
      <c r="J192" s="274">
        <v>0</v>
      </c>
      <c r="K192" s="274">
        <v>0</v>
      </c>
    </row>
    <row r="193" spans="1:11" s="95" customFormat="1" x14ac:dyDescent="0.25">
      <c r="A193" s="142" t="s">
        <v>1707</v>
      </c>
      <c r="B193" s="263">
        <v>0</v>
      </c>
      <c r="C193" s="274">
        <v>0</v>
      </c>
      <c r="D193" s="274">
        <v>0</v>
      </c>
      <c r="E193" s="274">
        <v>0</v>
      </c>
      <c r="F193" s="274">
        <v>0</v>
      </c>
      <c r="G193" s="274">
        <v>0</v>
      </c>
      <c r="H193" s="274">
        <v>0</v>
      </c>
      <c r="I193" s="274">
        <v>0</v>
      </c>
      <c r="J193" s="274"/>
      <c r="K193" s="274">
        <v>0</v>
      </c>
    </row>
    <row r="194" spans="1:11" s="95" customFormat="1" x14ac:dyDescent="0.25">
      <c r="A194" s="142" t="s">
        <v>1708</v>
      </c>
      <c r="B194" s="263">
        <v>0</v>
      </c>
      <c r="C194" s="274">
        <v>0</v>
      </c>
      <c r="D194" s="274">
        <v>0</v>
      </c>
      <c r="E194" s="274">
        <v>0</v>
      </c>
      <c r="F194" s="274">
        <v>0</v>
      </c>
      <c r="G194" s="274">
        <v>0</v>
      </c>
      <c r="H194" s="274">
        <v>0</v>
      </c>
      <c r="I194" s="274">
        <v>0</v>
      </c>
      <c r="J194" s="274">
        <v>0</v>
      </c>
      <c r="K194" s="274">
        <v>0</v>
      </c>
    </row>
    <row r="195" spans="1:11" s="95" customFormat="1" x14ac:dyDescent="0.25">
      <c r="A195" s="142" t="s">
        <v>1709</v>
      </c>
      <c r="B195" s="263">
        <v>0</v>
      </c>
      <c r="C195" s="274">
        <v>0</v>
      </c>
      <c r="D195" s="274">
        <v>0</v>
      </c>
      <c r="E195" s="274">
        <v>0</v>
      </c>
      <c r="F195" s="274">
        <v>0</v>
      </c>
      <c r="G195" s="274">
        <v>0</v>
      </c>
      <c r="H195" s="274">
        <v>0</v>
      </c>
      <c r="I195" s="274">
        <v>0</v>
      </c>
      <c r="J195" s="274">
        <v>0</v>
      </c>
      <c r="K195" s="274">
        <v>0</v>
      </c>
    </row>
    <row r="196" spans="1:11" s="95" customFormat="1" x14ac:dyDescent="0.25">
      <c r="A196" s="142" t="s">
        <v>1710</v>
      </c>
      <c r="B196" s="263">
        <v>0</v>
      </c>
      <c r="C196" s="274">
        <v>0</v>
      </c>
      <c r="D196" s="274">
        <v>0</v>
      </c>
      <c r="E196" s="274">
        <v>0</v>
      </c>
      <c r="F196" s="274">
        <v>0</v>
      </c>
      <c r="G196" s="274">
        <v>0</v>
      </c>
      <c r="H196" s="274">
        <v>0</v>
      </c>
      <c r="I196" s="274">
        <v>0</v>
      </c>
      <c r="J196" s="274">
        <v>0</v>
      </c>
      <c r="K196" s="274">
        <v>0</v>
      </c>
    </row>
    <row r="197" spans="1:11" s="95" customFormat="1" x14ac:dyDescent="0.25">
      <c r="A197" s="142" t="s">
        <v>1711</v>
      </c>
      <c r="B197" s="263">
        <v>0</v>
      </c>
      <c r="C197" s="274">
        <v>0</v>
      </c>
      <c r="D197" s="274">
        <v>0</v>
      </c>
      <c r="E197" s="274">
        <v>0</v>
      </c>
      <c r="F197" s="274">
        <v>0</v>
      </c>
      <c r="G197" s="274">
        <v>0</v>
      </c>
      <c r="H197" s="274"/>
      <c r="I197" s="274">
        <v>0</v>
      </c>
      <c r="J197" s="274">
        <v>0</v>
      </c>
      <c r="K197" s="274">
        <v>0</v>
      </c>
    </row>
    <row r="198" spans="1:11" s="95" customFormat="1" x14ac:dyDescent="0.25">
      <c r="A198" s="142" t="s">
        <v>1712</v>
      </c>
      <c r="B198" s="263">
        <v>0</v>
      </c>
      <c r="C198" s="274">
        <v>0</v>
      </c>
      <c r="D198" s="274">
        <v>0</v>
      </c>
      <c r="E198" s="274">
        <v>0</v>
      </c>
      <c r="F198" s="274">
        <v>0</v>
      </c>
      <c r="G198" s="274">
        <v>0</v>
      </c>
      <c r="H198" s="274">
        <v>0</v>
      </c>
      <c r="I198" s="274">
        <v>0</v>
      </c>
      <c r="J198" s="274">
        <v>0</v>
      </c>
      <c r="K198" s="274">
        <v>0</v>
      </c>
    </row>
    <row r="199" spans="1:11" s="95" customFormat="1" x14ac:dyDescent="0.25">
      <c r="A199" s="142" t="s">
        <v>1713</v>
      </c>
      <c r="B199" s="263">
        <v>0</v>
      </c>
      <c r="C199" s="274">
        <v>0</v>
      </c>
      <c r="D199" s="274">
        <v>0</v>
      </c>
      <c r="E199" s="274">
        <v>0</v>
      </c>
      <c r="F199" s="274">
        <v>0</v>
      </c>
      <c r="G199" s="274">
        <v>0</v>
      </c>
      <c r="H199" s="274">
        <v>0</v>
      </c>
      <c r="I199" s="274">
        <v>0</v>
      </c>
      <c r="J199" s="274">
        <v>0</v>
      </c>
      <c r="K199" s="274">
        <v>0</v>
      </c>
    </row>
    <row r="200" spans="1:11" x14ac:dyDescent="0.25">
      <c r="A200" s="143"/>
      <c r="B200" s="263">
        <v>0</v>
      </c>
      <c r="C200" s="263"/>
      <c r="D200" s="263"/>
      <c r="E200" s="263"/>
      <c r="F200" s="263"/>
      <c r="G200" s="263"/>
      <c r="H200" s="263"/>
      <c r="I200" s="263"/>
      <c r="J200" s="263"/>
      <c r="K200" s="263"/>
    </row>
    <row r="201" spans="1:11" s="94" customFormat="1" x14ac:dyDescent="0.25">
      <c r="A201" s="46" t="s">
        <v>770</v>
      </c>
      <c r="B201" s="263">
        <f t="shared" ref="B201:K201" si="22">SUM(B202:B218)</f>
        <v>52474000</v>
      </c>
      <c r="C201" s="263">
        <f t="shared" si="22"/>
        <v>151910324</v>
      </c>
      <c r="D201" s="263">
        <f t="shared" si="22"/>
        <v>10390000</v>
      </c>
      <c r="E201" s="263">
        <f t="shared" si="22"/>
        <v>8137200</v>
      </c>
      <c r="F201" s="263">
        <f t="shared" si="22"/>
        <v>10340186</v>
      </c>
      <c r="G201" s="263">
        <f t="shared" si="22"/>
        <v>26957000</v>
      </c>
      <c r="H201" s="263">
        <f t="shared" si="22"/>
        <v>36871100</v>
      </c>
      <c r="I201" s="263">
        <f t="shared" si="22"/>
        <v>120335337</v>
      </c>
      <c r="J201" s="263">
        <f t="shared" si="22"/>
        <v>136623000</v>
      </c>
      <c r="K201" s="263">
        <f t="shared" si="22"/>
        <v>155400299</v>
      </c>
    </row>
    <row r="202" spans="1:11" s="95" customFormat="1" x14ac:dyDescent="0.25">
      <c r="A202" s="142" t="s">
        <v>498</v>
      </c>
      <c r="B202" s="274">
        <v>21500000</v>
      </c>
      <c r="C202" s="274">
        <v>144691672</v>
      </c>
      <c r="D202" s="274">
        <v>0</v>
      </c>
      <c r="E202" s="274">
        <v>0</v>
      </c>
      <c r="F202" s="274">
        <v>0</v>
      </c>
      <c r="G202" s="274">
        <v>0</v>
      </c>
      <c r="H202" s="274">
        <v>0</v>
      </c>
      <c r="I202" s="274">
        <v>0</v>
      </c>
      <c r="J202" s="274">
        <v>0</v>
      </c>
      <c r="K202" s="274">
        <v>0</v>
      </c>
    </row>
    <row r="203" spans="1:11" s="95" customFormat="1" x14ac:dyDescent="0.25">
      <c r="A203" s="142" t="s">
        <v>701</v>
      </c>
      <c r="B203" s="274">
        <v>0</v>
      </c>
      <c r="C203" s="274">
        <v>0</v>
      </c>
      <c r="D203" s="274">
        <v>0</v>
      </c>
      <c r="E203" s="274">
        <v>0</v>
      </c>
      <c r="F203" s="274">
        <v>0</v>
      </c>
      <c r="G203" s="274">
        <v>0</v>
      </c>
      <c r="H203" s="274">
        <v>0</v>
      </c>
      <c r="I203" s="274">
        <v>0</v>
      </c>
      <c r="J203" s="274">
        <v>0</v>
      </c>
      <c r="K203" s="274">
        <v>0</v>
      </c>
    </row>
    <row r="204" spans="1:11" s="95" customFormat="1" x14ac:dyDescent="0.25">
      <c r="A204" s="142" t="s">
        <v>1714</v>
      </c>
      <c r="B204" s="274">
        <v>0</v>
      </c>
      <c r="C204" s="274">
        <v>0</v>
      </c>
      <c r="D204" s="274">
        <v>0</v>
      </c>
      <c r="E204" s="274">
        <v>0</v>
      </c>
      <c r="F204" s="274">
        <v>0</v>
      </c>
      <c r="G204" s="274">
        <v>0</v>
      </c>
      <c r="H204" s="274">
        <v>0</v>
      </c>
      <c r="I204" s="274">
        <v>0</v>
      </c>
      <c r="J204" s="274">
        <v>0</v>
      </c>
      <c r="K204" s="274">
        <v>0</v>
      </c>
    </row>
    <row r="205" spans="1:11" s="95" customFormat="1" x14ac:dyDescent="0.25">
      <c r="A205" s="142" t="s">
        <v>754</v>
      </c>
      <c r="B205" s="274">
        <v>0</v>
      </c>
      <c r="C205" s="274">
        <v>0</v>
      </c>
      <c r="D205" s="274">
        <v>0</v>
      </c>
      <c r="E205" s="274">
        <v>100</v>
      </c>
      <c r="F205" s="274">
        <v>100</v>
      </c>
      <c r="G205" s="274">
        <v>3000</v>
      </c>
      <c r="H205" s="274">
        <v>3700</v>
      </c>
      <c r="I205" s="274">
        <v>2278</v>
      </c>
      <c r="J205" s="274">
        <v>1000</v>
      </c>
      <c r="K205" s="274">
        <v>1716</v>
      </c>
    </row>
    <row r="206" spans="1:11" s="95" customFormat="1" x14ac:dyDescent="0.25">
      <c r="A206" s="142" t="s">
        <v>771</v>
      </c>
      <c r="B206" s="274">
        <v>3000</v>
      </c>
      <c r="C206" s="274">
        <v>6000</v>
      </c>
      <c r="D206" s="274">
        <v>10000</v>
      </c>
      <c r="E206" s="274">
        <v>900</v>
      </c>
      <c r="F206" s="274">
        <v>1700</v>
      </c>
      <c r="G206" s="274">
        <v>2000</v>
      </c>
      <c r="H206" s="274">
        <v>15000</v>
      </c>
      <c r="I206" s="274">
        <v>18673</v>
      </c>
      <c r="J206" s="274">
        <v>23000</v>
      </c>
      <c r="K206" s="274">
        <v>8196</v>
      </c>
    </row>
    <row r="207" spans="1:11" s="95" customFormat="1" x14ac:dyDescent="0.25">
      <c r="A207" s="142" t="s">
        <v>456</v>
      </c>
      <c r="B207" s="274">
        <v>20000</v>
      </c>
      <c r="C207" s="274">
        <v>14000</v>
      </c>
      <c r="D207" s="274">
        <v>20000</v>
      </c>
      <c r="E207" s="274">
        <v>5900</v>
      </c>
      <c r="F207" s="274">
        <v>11800</v>
      </c>
      <c r="G207" s="274">
        <v>20000</v>
      </c>
      <c r="H207" s="274">
        <v>22000</v>
      </c>
      <c r="I207" s="274">
        <v>19342</v>
      </c>
      <c r="J207" s="274">
        <v>14000</v>
      </c>
      <c r="K207" s="274">
        <v>5651</v>
      </c>
    </row>
    <row r="208" spans="1:11" s="95" customFormat="1" x14ac:dyDescent="0.25">
      <c r="A208" s="142" t="s">
        <v>302</v>
      </c>
      <c r="B208" s="274">
        <v>6000</v>
      </c>
      <c r="C208" s="274">
        <v>13000</v>
      </c>
      <c r="D208" s="274">
        <v>10000</v>
      </c>
      <c r="E208" s="274">
        <v>3800</v>
      </c>
      <c r="F208" s="274">
        <v>3800</v>
      </c>
      <c r="G208" s="274">
        <v>2000</v>
      </c>
      <c r="H208" s="274">
        <v>15000</v>
      </c>
      <c r="I208" s="274">
        <v>21754</v>
      </c>
      <c r="J208" s="274">
        <v>32000</v>
      </c>
      <c r="K208" s="274">
        <v>14945</v>
      </c>
    </row>
    <row r="209" spans="1:11" s="95" customFormat="1" x14ac:dyDescent="0.25">
      <c r="A209" s="142" t="s">
        <v>888</v>
      </c>
      <c r="B209" s="274">
        <v>0</v>
      </c>
      <c r="C209" s="274">
        <v>0</v>
      </c>
      <c r="D209" s="274">
        <v>0</v>
      </c>
      <c r="E209" s="274">
        <v>0</v>
      </c>
      <c r="F209" s="274">
        <v>0</v>
      </c>
      <c r="G209" s="274">
        <v>0</v>
      </c>
      <c r="H209" s="274">
        <v>200</v>
      </c>
      <c r="I209" s="274">
        <v>1120</v>
      </c>
      <c r="J209" s="274">
        <v>2000</v>
      </c>
      <c r="K209" s="274">
        <v>222</v>
      </c>
    </row>
    <row r="210" spans="1:11" s="95" customFormat="1" x14ac:dyDescent="0.25">
      <c r="A210" s="142" t="s">
        <v>772</v>
      </c>
      <c r="B210" s="274">
        <v>500000</v>
      </c>
      <c r="C210" s="274">
        <v>600000</v>
      </c>
      <c r="D210" s="274">
        <v>600000</v>
      </c>
      <c r="E210" s="274">
        <v>496500</v>
      </c>
      <c r="F210" s="274">
        <v>502500</v>
      </c>
      <c r="G210" s="274">
        <v>320000</v>
      </c>
      <c r="H210" s="274">
        <v>280000</v>
      </c>
      <c r="I210" s="274">
        <v>247000</v>
      </c>
      <c r="J210" s="274">
        <v>669000</v>
      </c>
      <c r="K210" s="274">
        <v>872021</v>
      </c>
    </row>
    <row r="211" spans="1:11" s="95" customFormat="1" x14ac:dyDescent="0.25">
      <c r="A211" s="142" t="s">
        <v>324</v>
      </c>
      <c r="B211" s="274">
        <v>500000</v>
      </c>
      <c r="C211" s="274">
        <v>200000</v>
      </c>
      <c r="D211" s="274">
        <v>150000</v>
      </c>
      <c r="E211" s="274">
        <v>200000</v>
      </c>
      <c r="F211" s="274">
        <v>5900</v>
      </c>
      <c r="G211" s="274">
        <v>3000</v>
      </c>
      <c r="H211" s="274">
        <v>45000</v>
      </c>
      <c r="I211" s="274">
        <v>23941</v>
      </c>
      <c r="J211" s="274">
        <v>0</v>
      </c>
      <c r="K211" s="274">
        <v>0</v>
      </c>
    </row>
    <row r="212" spans="1:11" s="95" customFormat="1" x14ac:dyDescent="0.25">
      <c r="A212" s="142" t="s">
        <v>1715</v>
      </c>
      <c r="B212" s="274">
        <v>0</v>
      </c>
      <c r="C212" s="274">
        <v>50000</v>
      </c>
      <c r="D212" s="274">
        <v>0</v>
      </c>
      <c r="E212" s="274">
        <v>0</v>
      </c>
      <c r="F212" s="274">
        <v>0</v>
      </c>
      <c r="G212" s="274">
        <v>0</v>
      </c>
      <c r="H212" s="274">
        <v>0</v>
      </c>
      <c r="I212" s="274">
        <v>128</v>
      </c>
      <c r="J212" s="274">
        <v>0</v>
      </c>
      <c r="K212" s="274">
        <v>182150</v>
      </c>
    </row>
    <row r="213" spans="1:11" s="95" customFormat="1" x14ac:dyDescent="0.25">
      <c r="A213" s="142" t="s">
        <v>457</v>
      </c>
      <c r="B213" s="274">
        <v>130000</v>
      </c>
      <c r="C213" s="274">
        <v>115000</v>
      </c>
      <c r="D213" s="274">
        <v>50000</v>
      </c>
      <c r="E213" s="274">
        <v>150000</v>
      </c>
      <c r="F213" s="274">
        <v>125100</v>
      </c>
      <c r="G213" s="274">
        <v>77000</v>
      </c>
      <c r="H213" s="274">
        <v>100000</v>
      </c>
      <c r="I213" s="274">
        <v>114500</v>
      </c>
      <c r="J213" s="274">
        <v>130000</v>
      </c>
      <c r="K213" s="274">
        <v>93146</v>
      </c>
    </row>
    <row r="214" spans="1:11" s="95" customFormat="1" x14ac:dyDescent="0.25">
      <c r="A214" s="142" t="s">
        <v>499</v>
      </c>
      <c r="B214" s="274">
        <v>0</v>
      </c>
      <c r="C214" s="274">
        <v>0</v>
      </c>
      <c r="D214" s="274">
        <v>0</v>
      </c>
      <c r="E214" s="274">
        <v>0</v>
      </c>
      <c r="F214" s="274">
        <v>0</v>
      </c>
      <c r="G214" s="274">
        <v>0</v>
      </c>
      <c r="H214" s="274">
        <v>0</v>
      </c>
      <c r="I214" s="274">
        <v>0</v>
      </c>
      <c r="J214" s="274">
        <v>0</v>
      </c>
      <c r="K214" s="274">
        <v>0</v>
      </c>
    </row>
    <row r="215" spans="1:11" s="95" customFormat="1" x14ac:dyDescent="0.25">
      <c r="A215" s="142" t="s">
        <v>1716</v>
      </c>
      <c r="B215" s="274">
        <v>70000</v>
      </c>
      <c r="C215" s="274">
        <v>50000</v>
      </c>
      <c r="D215" s="274">
        <v>50000</v>
      </c>
      <c r="E215" s="274">
        <v>80000</v>
      </c>
      <c r="F215" s="274">
        <v>20800</v>
      </c>
      <c r="G215" s="274">
        <v>30000</v>
      </c>
      <c r="H215" s="274">
        <v>40000</v>
      </c>
      <c r="I215" s="274">
        <v>33849</v>
      </c>
      <c r="J215" s="274">
        <v>27000</v>
      </c>
      <c r="K215" s="274">
        <v>13604</v>
      </c>
    </row>
    <row r="216" spans="1:11" s="95" customFormat="1" x14ac:dyDescent="0.25">
      <c r="A216" s="142" t="s">
        <v>500</v>
      </c>
      <c r="B216" s="274">
        <v>18655000</v>
      </c>
      <c r="C216" s="274">
        <v>3670650</v>
      </c>
      <c r="D216" s="274">
        <v>9000000</v>
      </c>
      <c r="E216" s="274">
        <v>7200000</v>
      </c>
      <c r="F216" s="274">
        <v>9668486</v>
      </c>
      <c r="G216" s="274">
        <v>17500000</v>
      </c>
      <c r="H216" s="274">
        <v>24400300</v>
      </c>
      <c r="I216" s="274">
        <v>96768000</v>
      </c>
      <c r="J216" s="274">
        <v>85000000</v>
      </c>
      <c r="K216" s="274">
        <v>83115858</v>
      </c>
    </row>
    <row r="217" spans="1:11" s="95" customFormat="1" x14ac:dyDescent="0.25">
      <c r="A217" s="142" t="s">
        <v>1717</v>
      </c>
      <c r="B217" s="274">
        <v>0</v>
      </c>
      <c r="C217" s="274">
        <v>0</v>
      </c>
      <c r="D217" s="274">
        <v>0</v>
      </c>
      <c r="E217" s="274">
        <v>0</v>
      </c>
      <c r="F217" s="274">
        <v>0</v>
      </c>
      <c r="G217" s="274">
        <v>0</v>
      </c>
      <c r="H217" s="274">
        <v>0</v>
      </c>
      <c r="I217" s="274">
        <v>0</v>
      </c>
      <c r="J217" s="274">
        <v>0</v>
      </c>
      <c r="K217" s="274">
        <v>462552</v>
      </c>
    </row>
    <row r="218" spans="1:11" s="95" customFormat="1" x14ac:dyDescent="0.25">
      <c r="A218" s="142" t="s">
        <v>458</v>
      </c>
      <c r="B218" s="274">
        <v>11090000</v>
      </c>
      <c r="C218" s="274">
        <v>2500002</v>
      </c>
      <c r="D218" s="274">
        <v>500000</v>
      </c>
      <c r="E218" s="274">
        <v>0</v>
      </c>
      <c r="F218" s="274">
        <v>0</v>
      </c>
      <c r="G218" s="274">
        <v>9000000</v>
      </c>
      <c r="H218" s="274">
        <v>11949900</v>
      </c>
      <c r="I218" s="274">
        <v>23084752</v>
      </c>
      <c r="J218" s="274">
        <v>50725000</v>
      </c>
      <c r="K218" s="274">
        <v>70630238</v>
      </c>
    </row>
    <row r="219" spans="1:11" x14ac:dyDescent="0.25">
      <c r="A219" s="143"/>
      <c r="B219" s="263"/>
      <c r="C219" s="263"/>
      <c r="D219" s="263"/>
      <c r="E219" s="263"/>
      <c r="F219" s="263"/>
      <c r="G219" s="263"/>
      <c r="H219" s="263"/>
      <c r="I219" s="263"/>
      <c r="J219" s="263"/>
      <c r="K219" s="263"/>
    </row>
    <row r="220" spans="1:11" s="94" customFormat="1" x14ac:dyDescent="0.25">
      <c r="A220" s="46" t="s">
        <v>65</v>
      </c>
      <c r="B220" s="263">
        <f t="shared" ref="B220:K220" si="23">SUM(B221:B226)</f>
        <v>14380000</v>
      </c>
      <c r="C220" s="263">
        <f t="shared" si="23"/>
        <v>16700000</v>
      </c>
      <c r="D220" s="263">
        <f t="shared" si="23"/>
        <v>19850000</v>
      </c>
      <c r="E220" s="263">
        <f t="shared" si="23"/>
        <v>17535000</v>
      </c>
      <c r="F220" s="263">
        <f t="shared" si="23"/>
        <v>19984300</v>
      </c>
      <c r="G220" s="263">
        <f t="shared" si="23"/>
        <v>36701000</v>
      </c>
      <c r="H220" s="263">
        <f t="shared" si="23"/>
        <v>37425000</v>
      </c>
      <c r="I220" s="263">
        <f t="shared" si="23"/>
        <v>31267474</v>
      </c>
      <c r="J220" s="263">
        <f t="shared" si="23"/>
        <v>49399000</v>
      </c>
      <c r="K220" s="263">
        <f t="shared" si="23"/>
        <v>125270598</v>
      </c>
    </row>
    <row r="221" spans="1:11" s="95" customFormat="1" x14ac:dyDescent="0.25">
      <c r="A221" s="142" t="s">
        <v>828</v>
      </c>
      <c r="B221" s="274">
        <v>4500000</v>
      </c>
      <c r="C221" s="274">
        <v>5100000</v>
      </c>
      <c r="D221" s="274">
        <v>8000000</v>
      </c>
      <c r="E221" s="274">
        <v>5500000</v>
      </c>
      <c r="F221" s="274">
        <v>6200000</v>
      </c>
      <c r="G221" s="274">
        <v>14000000</v>
      </c>
      <c r="H221" s="274">
        <v>10000000</v>
      </c>
      <c r="I221" s="274">
        <v>9300000</v>
      </c>
      <c r="J221" s="274">
        <v>14934000</v>
      </c>
      <c r="K221" s="274">
        <v>61283338</v>
      </c>
    </row>
    <row r="222" spans="1:11" s="95" customFormat="1" x14ac:dyDescent="0.25">
      <c r="A222" s="142" t="s">
        <v>325</v>
      </c>
      <c r="B222" s="274">
        <v>2500000</v>
      </c>
      <c r="C222" s="274">
        <v>0</v>
      </c>
      <c r="D222" s="274">
        <v>0</v>
      </c>
      <c r="E222" s="274">
        <v>200</v>
      </c>
      <c r="F222" s="274">
        <v>200</v>
      </c>
      <c r="G222" s="274">
        <v>1000</v>
      </c>
      <c r="H222" s="274">
        <v>3000</v>
      </c>
      <c r="I222" s="274">
        <v>1581</v>
      </c>
      <c r="J222" s="274">
        <v>77000</v>
      </c>
      <c r="K222" s="274">
        <v>26338</v>
      </c>
    </row>
    <row r="223" spans="1:11" s="95" customFormat="1" x14ac:dyDescent="0.25">
      <c r="A223" s="142" t="s">
        <v>326</v>
      </c>
      <c r="B223" s="274">
        <v>0</v>
      </c>
      <c r="C223" s="274">
        <v>2500000</v>
      </c>
      <c r="D223" s="274">
        <v>3000000</v>
      </c>
      <c r="E223" s="274">
        <v>2500000</v>
      </c>
      <c r="F223" s="274">
        <v>2700000</v>
      </c>
      <c r="G223" s="274">
        <v>4000000</v>
      </c>
      <c r="H223" s="274">
        <v>4001000</v>
      </c>
      <c r="I223" s="274">
        <v>2539789</v>
      </c>
      <c r="J223" s="274">
        <v>2920000</v>
      </c>
      <c r="K223" s="274">
        <v>3506439</v>
      </c>
    </row>
    <row r="224" spans="1:11" s="95" customFormat="1" x14ac:dyDescent="0.25">
      <c r="A224" s="142" t="s">
        <v>459</v>
      </c>
      <c r="B224" s="274">
        <v>6200000</v>
      </c>
      <c r="C224" s="274">
        <v>7000000</v>
      </c>
      <c r="D224" s="274">
        <v>7000000</v>
      </c>
      <c r="E224" s="274">
        <v>8000000</v>
      </c>
      <c r="F224" s="274">
        <v>8800000</v>
      </c>
      <c r="G224" s="274">
        <v>16000000</v>
      </c>
      <c r="H224" s="274">
        <v>20124000</v>
      </c>
      <c r="I224" s="274">
        <v>16200000</v>
      </c>
      <c r="J224" s="274">
        <v>21230000</v>
      </c>
      <c r="K224" s="274">
        <v>23478500</v>
      </c>
    </row>
    <row r="225" spans="1:11" s="95" customFormat="1" x14ac:dyDescent="0.25">
      <c r="A225" s="142" t="s">
        <v>727</v>
      </c>
      <c r="B225" s="274">
        <v>1100000</v>
      </c>
      <c r="C225" s="274">
        <v>1500000</v>
      </c>
      <c r="D225" s="274">
        <v>1500000</v>
      </c>
      <c r="E225" s="274">
        <v>1200500</v>
      </c>
      <c r="F225" s="274">
        <v>1500000</v>
      </c>
      <c r="G225" s="274">
        <v>1200000</v>
      </c>
      <c r="H225" s="274">
        <v>1650000</v>
      </c>
      <c r="I225" s="274">
        <v>1500000</v>
      </c>
      <c r="J225" s="274">
        <v>2978000</v>
      </c>
      <c r="K225" s="274">
        <v>5204806</v>
      </c>
    </row>
    <row r="226" spans="1:11" s="95" customFormat="1" x14ac:dyDescent="0.25">
      <c r="A226" s="142" t="s">
        <v>1718</v>
      </c>
      <c r="B226" s="274">
        <v>80000</v>
      </c>
      <c r="C226" s="274">
        <v>600000</v>
      </c>
      <c r="D226" s="274">
        <v>350000</v>
      </c>
      <c r="E226" s="274">
        <v>334300</v>
      </c>
      <c r="F226" s="274">
        <v>784100</v>
      </c>
      <c r="G226" s="274">
        <v>1500000</v>
      </c>
      <c r="H226" s="274">
        <v>1647000</v>
      </c>
      <c r="I226" s="274">
        <v>1726104</v>
      </c>
      <c r="J226" s="274">
        <v>7260000</v>
      </c>
      <c r="K226" s="274">
        <v>31771177</v>
      </c>
    </row>
    <row r="227" spans="1:11" x14ac:dyDescent="0.25">
      <c r="A227" s="143"/>
      <c r="B227" s="263"/>
      <c r="C227" s="263"/>
      <c r="D227" s="263"/>
      <c r="E227" s="263"/>
      <c r="F227" s="263"/>
      <c r="G227" s="263"/>
      <c r="H227" s="263"/>
      <c r="I227" s="263"/>
      <c r="J227" s="263"/>
      <c r="K227" s="263"/>
    </row>
    <row r="228" spans="1:11" s="94" customFormat="1" x14ac:dyDescent="0.25">
      <c r="A228" s="141" t="s">
        <v>36</v>
      </c>
      <c r="B228" s="263">
        <f t="shared" ref="B228:K228" si="24">B230+B240+B246+B251+B256+B269</f>
        <v>17135500</v>
      </c>
      <c r="C228" s="263">
        <f t="shared" si="24"/>
        <v>19244400</v>
      </c>
      <c r="D228" s="263">
        <f t="shared" si="24"/>
        <v>19990000</v>
      </c>
      <c r="E228" s="263">
        <f t="shared" si="24"/>
        <v>15154500</v>
      </c>
      <c r="F228" s="263">
        <f t="shared" si="24"/>
        <v>16246000</v>
      </c>
      <c r="G228" s="263">
        <f t="shared" si="24"/>
        <v>21784000</v>
      </c>
      <c r="H228" s="263">
        <f t="shared" si="24"/>
        <v>26082500</v>
      </c>
      <c r="I228" s="263">
        <f t="shared" si="24"/>
        <v>19472687</v>
      </c>
      <c r="J228" s="263">
        <f t="shared" si="24"/>
        <v>31656000</v>
      </c>
      <c r="K228" s="263">
        <f t="shared" si="24"/>
        <v>50433689</v>
      </c>
    </row>
    <row r="229" spans="1:11" x14ac:dyDescent="0.25">
      <c r="A229" s="143"/>
      <c r="B229" s="263"/>
      <c r="C229" s="263"/>
      <c r="D229" s="263"/>
      <c r="E229" s="263"/>
      <c r="F229" s="263"/>
      <c r="G229" s="263"/>
      <c r="H229" s="263"/>
      <c r="I229" s="263"/>
      <c r="J229" s="263"/>
      <c r="K229" s="263"/>
    </row>
    <row r="230" spans="1:11" s="94" customFormat="1" x14ac:dyDescent="0.25">
      <c r="A230" s="46" t="s">
        <v>1719</v>
      </c>
      <c r="B230" s="263">
        <f t="shared" ref="B230:K230" si="25">SUM(B231:B238)</f>
        <v>1932500</v>
      </c>
      <c r="C230" s="263">
        <f t="shared" si="25"/>
        <v>2073000</v>
      </c>
      <c r="D230" s="263">
        <f t="shared" si="25"/>
        <v>2860000</v>
      </c>
      <c r="E230" s="263">
        <f t="shared" si="25"/>
        <v>2009400</v>
      </c>
      <c r="F230" s="263">
        <f t="shared" si="25"/>
        <v>2086400</v>
      </c>
      <c r="G230" s="263">
        <f t="shared" si="25"/>
        <v>2217000</v>
      </c>
      <c r="H230" s="263">
        <f t="shared" si="25"/>
        <v>3616000</v>
      </c>
      <c r="I230" s="263">
        <f t="shared" si="25"/>
        <v>3387570</v>
      </c>
      <c r="J230" s="263">
        <f t="shared" si="25"/>
        <v>6081500</v>
      </c>
      <c r="K230" s="263">
        <f t="shared" si="25"/>
        <v>5073648</v>
      </c>
    </row>
    <row r="231" spans="1:11" s="95" customFormat="1" x14ac:dyDescent="0.25">
      <c r="A231" s="142" t="s">
        <v>327</v>
      </c>
      <c r="B231" s="274">
        <v>995000</v>
      </c>
      <c r="C231" s="274">
        <v>900000</v>
      </c>
      <c r="D231" s="274">
        <v>1200000</v>
      </c>
      <c r="E231" s="274">
        <v>800000</v>
      </c>
      <c r="F231" s="274">
        <v>840000</v>
      </c>
      <c r="G231" s="274">
        <v>900000</v>
      </c>
      <c r="H231" s="274">
        <v>1801000</v>
      </c>
      <c r="I231" s="274">
        <v>1610544</v>
      </c>
      <c r="J231" s="274">
        <v>4046000</v>
      </c>
      <c r="K231" s="274">
        <v>2930747</v>
      </c>
    </row>
    <row r="232" spans="1:11" s="95" customFormat="1" x14ac:dyDescent="0.25">
      <c r="A232" s="142" t="s">
        <v>501</v>
      </c>
      <c r="B232" s="274">
        <v>7500</v>
      </c>
      <c r="C232" s="274">
        <v>8000</v>
      </c>
      <c r="D232" s="274">
        <v>10000</v>
      </c>
      <c r="E232" s="274">
        <v>7300</v>
      </c>
      <c r="F232" s="274">
        <v>6900</v>
      </c>
      <c r="G232" s="274">
        <v>7000</v>
      </c>
      <c r="H232" s="274">
        <v>10000</v>
      </c>
      <c r="I232" s="274">
        <v>6545</v>
      </c>
      <c r="J232" s="274">
        <v>40000</v>
      </c>
      <c r="K232" s="274">
        <v>43189</v>
      </c>
    </row>
    <row r="233" spans="1:11" s="95" customFormat="1" x14ac:dyDescent="0.25">
      <c r="A233" s="142" t="s">
        <v>1720</v>
      </c>
      <c r="B233" s="274">
        <v>600000</v>
      </c>
      <c r="C233" s="274">
        <v>680000</v>
      </c>
      <c r="D233" s="274">
        <v>700000</v>
      </c>
      <c r="E233" s="274">
        <v>700000</v>
      </c>
      <c r="F233" s="274">
        <v>700000</v>
      </c>
      <c r="G233" s="274">
        <v>700000</v>
      </c>
      <c r="H233" s="274">
        <v>1155000</v>
      </c>
      <c r="I233" s="274">
        <v>1296737</v>
      </c>
      <c r="J233" s="274">
        <v>1525000</v>
      </c>
      <c r="K233" s="274">
        <v>1530135</v>
      </c>
    </row>
    <row r="234" spans="1:11" s="95" customFormat="1" x14ac:dyDescent="0.25">
      <c r="A234" s="146" t="s">
        <v>307</v>
      </c>
      <c r="B234" s="274">
        <v>15000</v>
      </c>
      <c r="C234" s="274">
        <v>100000</v>
      </c>
      <c r="D234" s="274">
        <v>400000</v>
      </c>
      <c r="E234" s="274">
        <v>200000</v>
      </c>
      <c r="F234" s="274">
        <v>66700</v>
      </c>
      <c r="G234" s="274">
        <v>150000</v>
      </c>
      <c r="H234" s="274">
        <v>30000</v>
      </c>
      <c r="I234" s="274">
        <v>23313</v>
      </c>
      <c r="J234" s="274">
        <v>26000</v>
      </c>
      <c r="K234" s="274">
        <v>4932</v>
      </c>
    </row>
    <row r="235" spans="1:11" s="95" customFormat="1" x14ac:dyDescent="0.25">
      <c r="A235" s="146" t="s">
        <v>257</v>
      </c>
      <c r="B235" s="274">
        <v>70000</v>
      </c>
      <c r="C235" s="274">
        <v>70000</v>
      </c>
      <c r="D235" s="274">
        <v>100000</v>
      </c>
      <c r="E235" s="274">
        <v>74600</v>
      </c>
      <c r="F235" s="274">
        <v>108200</v>
      </c>
      <c r="G235" s="274">
        <v>130000</v>
      </c>
      <c r="H235" s="274">
        <v>260000</v>
      </c>
      <c r="I235" s="274">
        <v>192222</v>
      </c>
      <c r="J235" s="274">
        <v>127000</v>
      </c>
      <c r="K235" s="274">
        <v>58000</v>
      </c>
    </row>
    <row r="236" spans="1:11" s="95" customFormat="1" x14ac:dyDescent="0.25">
      <c r="A236" s="146" t="s">
        <v>402</v>
      </c>
      <c r="B236" s="274">
        <v>45000</v>
      </c>
      <c r="C236" s="274">
        <v>55000</v>
      </c>
      <c r="D236" s="274">
        <v>100000</v>
      </c>
      <c r="E236" s="274">
        <v>49800</v>
      </c>
      <c r="F236" s="274">
        <v>64600</v>
      </c>
      <c r="G236" s="274">
        <v>80000</v>
      </c>
      <c r="H236" s="274">
        <v>110000</v>
      </c>
      <c r="I236" s="274">
        <v>159771</v>
      </c>
      <c r="J236" s="274">
        <v>201000</v>
      </c>
      <c r="K236" s="274">
        <v>346009</v>
      </c>
    </row>
    <row r="237" spans="1:11" s="95" customFormat="1" x14ac:dyDescent="0.25">
      <c r="A237" s="146" t="s">
        <v>502</v>
      </c>
      <c r="B237" s="274">
        <v>200000</v>
      </c>
      <c r="C237" s="274">
        <v>260000</v>
      </c>
      <c r="D237" s="274">
        <v>350000</v>
      </c>
      <c r="E237" s="274">
        <v>177700</v>
      </c>
      <c r="F237" s="274">
        <v>300000</v>
      </c>
      <c r="G237" s="274">
        <v>250000</v>
      </c>
      <c r="H237" s="274">
        <v>250000</v>
      </c>
      <c r="I237" s="274">
        <v>97705</v>
      </c>
      <c r="J237" s="274">
        <v>116000</v>
      </c>
      <c r="K237" s="274">
        <v>159636</v>
      </c>
    </row>
    <row r="238" spans="1:11" s="95" customFormat="1" x14ac:dyDescent="0.25">
      <c r="A238" s="146" t="s">
        <v>1721</v>
      </c>
      <c r="B238" s="274">
        <v>0</v>
      </c>
      <c r="C238" s="274">
        <v>0</v>
      </c>
      <c r="D238" s="274">
        <v>0</v>
      </c>
      <c r="E238" s="274">
        <v>0</v>
      </c>
      <c r="F238" s="274">
        <v>0</v>
      </c>
      <c r="G238" s="274">
        <v>0</v>
      </c>
      <c r="H238" s="274">
        <v>0</v>
      </c>
      <c r="I238" s="274">
        <v>733</v>
      </c>
      <c r="J238" s="274">
        <v>500</v>
      </c>
      <c r="K238" s="274">
        <v>1000</v>
      </c>
    </row>
    <row r="239" spans="1:11" x14ac:dyDescent="0.25">
      <c r="A239" s="147"/>
      <c r="B239" s="263"/>
      <c r="C239" s="263"/>
      <c r="D239" s="263"/>
      <c r="E239" s="263"/>
      <c r="F239" s="263"/>
      <c r="G239" s="263"/>
      <c r="H239" s="263"/>
      <c r="I239" s="263"/>
      <c r="J239" s="263"/>
      <c r="K239" s="263"/>
    </row>
    <row r="240" spans="1:11" s="94" customFormat="1" x14ac:dyDescent="0.25">
      <c r="A240" s="46" t="s">
        <v>362</v>
      </c>
      <c r="B240" s="263">
        <f t="shared" ref="B240:K240" si="26">SUM(B241:B244)</f>
        <v>3525000</v>
      </c>
      <c r="C240" s="263">
        <f t="shared" si="26"/>
        <v>3338000</v>
      </c>
      <c r="D240" s="263">
        <f t="shared" si="26"/>
        <v>1275000</v>
      </c>
      <c r="E240" s="263">
        <f t="shared" si="26"/>
        <v>571500</v>
      </c>
      <c r="F240" s="263">
        <f t="shared" si="26"/>
        <v>461400</v>
      </c>
      <c r="G240" s="263">
        <f t="shared" si="26"/>
        <v>452000</v>
      </c>
      <c r="H240" s="263">
        <f t="shared" si="26"/>
        <v>620000</v>
      </c>
      <c r="I240" s="263">
        <f t="shared" si="26"/>
        <v>769662</v>
      </c>
      <c r="J240" s="263">
        <f t="shared" si="26"/>
        <v>973000</v>
      </c>
      <c r="K240" s="263">
        <f t="shared" si="26"/>
        <v>1753949</v>
      </c>
    </row>
    <row r="241" spans="1:11" s="95" customFormat="1" x14ac:dyDescent="0.25">
      <c r="A241" s="146" t="s">
        <v>1722</v>
      </c>
      <c r="B241" s="274">
        <v>75000</v>
      </c>
      <c r="C241" s="274">
        <v>88000</v>
      </c>
      <c r="D241" s="274">
        <v>75000</v>
      </c>
      <c r="E241" s="274">
        <v>56800</v>
      </c>
      <c r="F241" s="274">
        <v>40200</v>
      </c>
      <c r="G241" s="274">
        <v>70000</v>
      </c>
      <c r="H241" s="274">
        <v>130000</v>
      </c>
      <c r="I241" s="274">
        <v>77575</v>
      </c>
      <c r="J241" s="274">
        <v>123000</v>
      </c>
      <c r="K241" s="274">
        <v>240949</v>
      </c>
    </row>
    <row r="242" spans="1:11" s="95" customFormat="1" x14ac:dyDescent="0.25">
      <c r="A242" s="146" t="s">
        <v>1723</v>
      </c>
      <c r="B242" s="274">
        <v>390000</v>
      </c>
      <c r="C242" s="274">
        <v>250000</v>
      </c>
      <c r="D242" s="274">
        <v>200000</v>
      </c>
      <c r="E242" s="274">
        <v>257700</v>
      </c>
      <c r="F242" s="274">
        <v>198800</v>
      </c>
      <c r="G242" s="274">
        <v>220000</v>
      </c>
      <c r="H242" s="274">
        <v>240000</v>
      </c>
      <c r="I242" s="274">
        <v>163241</v>
      </c>
      <c r="J242" s="274">
        <v>138000</v>
      </c>
      <c r="K242" s="274">
        <v>83791</v>
      </c>
    </row>
    <row r="243" spans="1:11" s="95" customFormat="1" x14ac:dyDescent="0.25">
      <c r="A243" s="146" t="s">
        <v>503</v>
      </c>
      <c r="B243" s="274">
        <v>2800000</v>
      </c>
      <c r="C243" s="274">
        <v>2900000</v>
      </c>
      <c r="D243" s="274">
        <v>900000</v>
      </c>
      <c r="E243" s="274">
        <v>200000</v>
      </c>
      <c r="F243" s="274">
        <v>117100</v>
      </c>
      <c r="G243" s="274">
        <v>150000</v>
      </c>
      <c r="H243" s="274">
        <v>170000</v>
      </c>
      <c r="I243" s="274">
        <v>128670</v>
      </c>
      <c r="J243" s="274">
        <v>489000</v>
      </c>
      <c r="K243" s="274">
        <v>28835</v>
      </c>
    </row>
    <row r="244" spans="1:11" s="95" customFormat="1" x14ac:dyDescent="0.25">
      <c r="A244" s="146" t="s">
        <v>1724</v>
      </c>
      <c r="B244" s="274">
        <v>260000</v>
      </c>
      <c r="C244" s="274">
        <v>100000</v>
      </c>
      <c r="D244" s="274">
        <v>100000</v>
      </c>
      <c r="E244" s="274">
        <v>57000</v>
      </c>
      <c r="F244" s="274">
        <v>105300</v>
      </c>
      <c r="G244" s="274">
        <v>12000</v>
      </c>
      <c r="H244" s="274">
        <v>80000</v>
      </c>
      <c r="I244" s="274">
        <v>400176</v>
      </c>
      <c r="J244" s="274">
        <v>223000</v>
      </c>
      <c r="K244" s="274">
        <v>1400374</v>
      </c>
    </row>
    <row r="245" spans="1:11" s="94" customFormat="1" x14ac:dyDescent="0.25">
      <c r="A245" s="147"/>
      <c r="B245" s="263"/>
      <c r="C245" s="263"/>
      <c r="D245" s="263"/>
      <c r="E245" s="263"/>
      <c r="F245" s="263"/>
      <c r="G245" s="263"/>
      <c r="H245" s="263"/>
      <c r="I245" s="263"/>
      <c r="J245" s="263"/>
      <c r="K245" s="263"/>
    </row>
    <row r="246" spans="1:11" s="94" customFormat="1" x14ac:dyDescent="0.25">
      <c r="A246" s="46" t="s">
        <v>504</v>
      </c>
      <c r="B246" s="263">
        <f t="shared" ref="B246:K246" si="27">SUM(B247:B249)</f>
        <v>134500</v>
      </c>
      <c r="C246" s="263">
        <f t="shared" si="27"/>
        <v>153000</v>
      </c>
      <c r="D246" s="263">
        <f t="shared" si="27"/>
        <v>115000</v>
      </c>
      <c r="E246" s="263">
        <f t="shared" si="27"/>
        <v>97000</v>
      </c>
      <c r="F246" s="263">
        <f t="shared" si="27"/>
        <v>118100</v>
      </c>
      <c r="G246" s="263">
        <f t="shared" si="27"/>
        <v>167000</v>
      </c>
      <c r="H246" s="263">
        <f t="shared" si="27"/>
        <v>163000</v>
      </c>
      <c r="I246" s="263">
        <f t="shared" si="27"/>
        <v>167460</v>
      </c>
      <c r="J246" s="263">
        <f t="shared" si="27"/>
        <v>206000</v>
      </c>
      <c r="K246" s="263">
        <f t="shared" si="27"/>
        <v>233269</v>
      </c>
    </row>
    <row r="247" spans="1:11" s="95" customFormat="1" x14ac:dyDescent="0.25">
      <c r="A247" s="146" t="s">
        <v>293</v>
      </c>
      <c r="B247" s="274">
        <v>60000</v>
      </c>
      <c r="C247" s="274">
        <v>70000</v>
      </c>
      <c r="D247" s="274">
        <v>60000</v>
      </c>
      <c r="E247" s="274">
        <v>68700</v>
      </c>
      <c r="F247" s="274">
        <v>78400</v>
      </c>
      <c r="G247" s="274">
        <v>90000</v>
      </c>
      <c r="H247" s="274">
        <v>110000</v>
      </c>
      <c r="I247" s="274">
        <v>115338</v>
      </c>
      <c r="J247" s="274">
        <v>146000</v>
      </c>
      <c r="K247" s="274">
        <v>176221</v>
      </c>
    </row>
    <row r="248" spans="1:11" s="95" customFormat="1" x14ac:dyDescent="0.25">
      <c r="A248" s="146" t="s">
        <v>292</v>
      </c>
      <c r="B248" s="274">
        <v>4500</v>
      </c>
      <c r="C248" s="274">
        <v>3000</v>
      </c>
      <c r="D248" s="274">
        <v>5000</v>
      </c>
      <c r="E248" s="274">
        <v>6100</v>
      </c>
      <c r="F248" s="274">
        <v>2300</v>
      </c>
      <c r="G248" s="274">
        <v>7000</v>
      </c>
      <c r="H248" s="274">
        <v>3000</v>
      </c>
      <c r="I248" s="274">
        <v>3905</v>
      </c>
      <c r="J248" s="274">
        <v>5000</v>
      </c>
      <c r="K248" s="274">
        <v>4663</v>
      </c>
    </row>
    <row r="249" spans="1:11" s="95" customFormat="1" x14ac:dyDescent="0.25">
      <c r="A249" s="146" t="s">
        <v>294</v>
      </c>
      <c r="B249" s="274">
        <v>70000</v>
      </c>
      <c r="C249" s="274">
        <v>80000</v>
      </c>
      <c r="D249" s="274">
        <v>50000</v>
      </c>
      <c r="E249" s="274">
        <v>22200</v>
      </c>
      <c r="F249" s="274">
        <v>37400</v>
      </c>
      <c r="G249" s="274">
        <v>70000</v>
      </c>
      <c r="H249" s="274">
        <v>50000</v>
      </c>
      <c r="I249" s="274">
        <v>48217</v>
      </c>
      <c r="J249" s="274">
        <v>55000</v>
      </c>
      <c r="K249" s="274">
        <v>52385</v>
      </c>
    </row>
    <row r="250" spans="1:11" x14ac:dyDescent="0.25">
      <c r="A250" s="147"/>
      <c r="B250" s="263">
        <v>0</v>
      </c>
      <c r="C250" s="263"/>
      <c r="D250" s="263"/>
      <c r="E250" s="263"/>
      <c r="F250" s="263"/>
      <c r="G250" s="263"/>
      <c r="H250" s="263"/>
      <c r="I250" s="263"/>
      <c r="J250" s="263"/>
      <c r="K250" s="263"/>
    </row>
    <row r="251" spans="1:11" s="94" customFormat="1" x14ac:dyDescent="0.25">
      <c r="A251" s="46" t="s">
        <v>218</v>
      </c>
      <c r="B251" s="263">
        <f t="shared" ref="B251:K251" si="28">SUM(B252:B254)</f>
        <v>270000</v>
      </c>
      <c r="C251" s="263">
        <f t="shared" si="28"/>
        <v>295000</v>
      </c>
      <c r="D251" s="263">
        <f t="shared" si="28"/>
        <v>560000</v>
      </c>
      <c r="E251" s="263">
        <f t="shared" si="28"/>
        <v>210900</v>
      </c>
      <c r="F251" s="263">
        <f t="shared" si="28"/>
        <v>354700</v>
      </c>
      <c r="G251" s="263">
        <f t="shared" si="28"/>
        <v>390000</v>
      </c>
      <c r="H251" s="263">
        <f t="shared" si="28"/>
        <v>590000</v>
      </c>
      <c r="I251" s="263">
        <f t="shared" si="28"/>
        <v>426624</v>
      </c>
      <c r="J251" s="263">
        <f t="shared" si="28"/>
        <v>427000</v>
      </c>
      <c r="K251" s="263">
        <f t="shared" si="28"/>
        <v>479461</v>
      </c>
    </row>
    <row r="252" spans="1:11" s="95" customFormat="1" x14ac:dyDescent="0.25">
      <c r="A252" s="146" t="s">
        <v>160</v>
      </c>
      <c r="B252" s="274">
        <v>50000</v>
      </c>
      <c r="C252" s="274">
        <v>55000</v>
      </c>
      <c r="D252" s="274">
        <v>60000</v>
      </c>
      <c r="E252" s="274">
        <v>46500</v>
      </c>
      <c r="F252" s="274">
        <v>56700</v>
      </c>
      <c r="G252" s="274">
        <v>60000</v>
      </c>
      <c r="H252" s="274">
        <v>210000</v>
      </c>
      <c r="I252" s="274">
        <v>126624</v>
      </c>
      <c r="J252" s="274">
        <v>72000</v>
      </c>
      <c r="K252" s="274">
        <v>82089</v>
      </c>
    </row>
    <row r="253" spans="1:11" s="95" customFormat="1" x14ac:dyDescent="0.25">
      <c r="A253" s="146" t="s">
        <v>1725</v>
      </c>
      <c r="B253" s="274">
        <v>220000</v>
      </c>
      <c r="C253" s="274">
        <v>240000</v>
      </c>
      <c r="D253" s="274">
        <v>500000</v>
      </c>
      <c r="E253" s="274">
        <v>164400</v>
      </c>
      <c r="F253" s="274">
        <v>298000</v>
      </c>
      <c r="G253" s="274">
        <v>330000</v>
      </c>
      <c r="H253" s="274">
        <v>380000</v>
      </c>
      <c r="I253" s="274">
        <v>300000</v>
      </c>
      <c r="J253" s="274">
        <v>355000</v>
      </c>
      <c r="K253" s="274">
        <v>397372</v>
      </c>
    </row>
    <row r="254" spans="1:11" s="95" customFormat="1" x14ac:dyDescent="0.25">
      <c r="A254" s="146" t="s">
        <v>1726</v>
      </c>
      <c r="B254" s="274">
        <v>0</v>
      </c>
      <c r="C254" s="274">
        <v>0</v>
      </c>
      <c r="D254" s="274">
        <v>0</v>
      </c>
      <c r="E254" s="274"/>
      <c r="F254" s="274">
        <v>0</v>
      </c>
      <c r="G254" s="274">
        <v>0</v>
      </c>
      <c r="H254" s="274">
        <v>0</v>
      </c>
      <c r="I254" s="274">
        <v>0</v>
      </c>
      <c r="J254" s="274">
        <v>0</v>
      </c>
      <c r="K254" s="274">
        <v>0</v>
      </c>
    </row>
    <row r="255" spans="1:11" s="94" customFormat="1" x14ac:dyDescent="0.25">
      <c r="A255" s="147"/>
      <c r="B255" s="263"/>
      <c r="C255" s="263"/>
      <c r="D255" s="263"/>
      <c r="E255" s="263"/>
      <c r="F255" s="263"/>
      <c r="G255" s="263"/>
      <c r="H255" s="263"/>
      <c r="I255" s="263"/>
      <c r="J255" s="263"/>
      <c r="K255" s="263"/>
    </row>
    <row r="256" spans="1:11" s="94" customFormat="1" x14ac:dyDescent="0.25">
      <c r="A256" s="46" t="s">
        <v>662</v>
      </c>
      <c r="B256" s="263">
        <f t="shared" ref="B256:K256" si="29">SUM(B257:B267)</f>
        <v>2926500</v>
      </c>
      <c r="C256" s="263">
        <f t="shared" si="29"/>
        <v>3500800</v>
      </c>
      <c r="D256" s="263">
        <f t="shared" si="29"/>
        <v>3406000</v>
      </c>
      <c r="E256" s="263">
        <f t="shared" si="29"/>
        <v>1558600</v>
      </c>
      <c r="F256" s="263">
        <f t="shared" si="29"/>
        <v>2983000</v>
      </c>
      <c r="G256" s="263">
        <f t="shared" si="29"/>
        <v>2601000</v>
      </c>
      <c r="H256" s="263">
        <f t="shared" si="29"/>
        <v>3006500</v>
      </c>
      <c r="I256" s="263">
        <f t="shared" si="29"/>
        <v>2293929</v>
      </c>
      <c r="J256" s="263">
        <f t="shared" si="29"/>
        <v>5534500</v>
      </c>
      <c r="K256" s="263">
        <f t="shared" si="29"/>
        <v>7388707</v>
      </c>
    </row>
    <row r="257" spans="1:11" s="95" customFormat="1" x14ac:dyDescent="0.25">
      <c r="A257" s="146" t="s">
        <v>589</v>
      </c>
      <c r="B257" s="274">
        <v>3000</v>
      </c>
      <c r="C257" s="274">
        <v>3000</v>
      </c>
      <c r="D257" s="274">
        <v>3000</v>
      </c>
      <c r="E257" s="274">
        <v>2200</v>
      </c>
      <c r="F257" s="274">
        <v>2400</v>
      </c>
      <c r="G257" s="274">
        <v>2000</v>
      </c>
      <c r="H257" s="274">
        <v>5000</v>
      </c>
      <c r="I257" s="274">
        <v>2018</v>
      </c>
      <c r="J257" s="274">
        <v>6000</v>
      </c>
      <c r="K257" s="274">
        <v>1723</v>
      </c>
    </row>
    <row r="258" spans="1:11" s="95" customFormat="1" x14ac:dyDescent="0.25">
      <c r="A258" s="146" t="s">
        <v>809</v>
      </c>
      <c r="B258" s="274">
        <v>2000</v>
      </c>
      <c r="C258" s="274">
        <v>2800</v>
      </c>
      <c r="D258" s="274">
        <v>3000</v>
      </c>
      <c r="E258" s="274">
        <v>2500</v>
      </c>
      <c r="F258" s="274">
        <v>3400</v>
      </c>
      <c r="G258" s="274">
        <v>9000</v>
      </c>
      <c r="H258" s="274">
        <v>10000</v>
      </c>
      <c r="I258" s="274">
        <v>3978</v>
      </c>
      <c r="J258" s="274">
        <v>5000</v>
      </c>
      <c r="K258" s="274">
        <v>5243</v>
      </c>
    </row>
    <row r="259" spans="1:11" s="95" customFormat="1" x14ac:dyDescent="0.25">
      <c r="A259" s="146" t="s">
        <v>663</v>
      </c>
      <c r="B259" s="274">
        <v>1200000</v>
      </c>
      <c r="C259" s="274">
        <v>1300000</v>
      </c>
      <c r="D259" s="274">
        <v>1000000</v>
      </c>
      <c r="E259" s="274">
        <v>1287300</v>
      </c>
      <c r="F259" s="274">
        <v>1700000</v>
      </c>
      <c r="G259" s="274">
        <v>1700000</v>
      </c>
      <c r="H259" s="274">
        <v>2126000</v>
      </c>
      <c r="I259" s="274">
        <v>1700000</v>
      </c>
      <c r="J259" s="274">
        <v>4890000</v>
      </c>
      <c r="K259" s="274">
        <v>6431790</v>
      </c>
    </row>
    <row r="260" spans="1:11" s="95" customFormat="1" x14ac:dyDescent="0.25">
      <c r="A260" s="146" t="s">
        <v>889</v>
      </c>
      <c r="B260" s="274">
        <v>170000</v>
      </c>
      <c r="C260" s="274">
        <v>194000</v>
      </c>
      <c r="D260" s="274">
        <v>200000</v>
      </c>
      <c r="E260" s="274">
        <v>162100</v>
      </c>
      <c r="F260" s="274">
        <v>241400</v>
      </c>
      <c r="G260" s="274">
        <v>190000</v>
      </c>
      <c r="H260" s="274">
        <v>195000</v>
      </c>
      <c r="I260" s="274">
        <v>125843</v>
      </c>
      <c r="J260" s="274">
        <v>156000</v>
      </c>
      <c r="K260" s="274">
        <v>219969</v>
      </c>
    </row>
    <row r="261" spans="1:11" s="95" customFormat="1" x14ac:dyDescent="0.25">
      <c r="A261" s="146" t="s">
        <v>667</v>
      </c>
      <c r="B261" s="274">
        <v>0</v>
      </c>
      <c r="C261" s="274">
        <v>0</v>
      </c>
      <c r="D261" s="274">
        <v>0</v>
      </c>
      <c r="E261" s="274">
        <v>0</v>
      </c>
      <c r="F261" s="274">
        <v>0</v>
      </c>
      <c r="G261" s="274">
        <v>0</v>
      </c>
      <c r="H261" s="274">
        <v>500</v>
      </c>
      <c r="I261" s="274">
        <v>0</v>
      </c>
      <c r="J261" s="274">
        <v>3000</v>
      </c>
      <c r="K261" s="274">
        <v>400</v>
      </c>
    </row>
    <row r="262" spans="1:11" s="95" customFormat="1" x14ac:dyDescent="0.25">
      <c r="A262" s="148" t="s">
        <v>576</v>
      </c>
      <c r="B262" s="274">
        <v>0</v>
      </c>
      <c r="C262" s="274">
        <v>0</v>
      </c>
      <c r="D262" s="274">
        <v>0</v>
      </c>
      <c r="E262" s="274">
        <v>0</v>
      </c>
      <c r="F262" s="274">
        <v>0</v>
      </c>
      <c r="G262" s="274">
        <v>0</v>
      </c>
      <c r="H262" s="274">
        <v>0</v>
      </c>
      <c r="I262" s="274">
        <v>0</v>
      </c>
      <c r="J262" s="274">
        <v>0</v>
      </c>
      <c r="K262" s="274">
        <v>0</v>
      </c>
    </row>
    <row r="263" spans="1:11" s="95" customFormat="1" x14ac:dyDescent="0.25">
      <c r="A263" s="146" t="s">
        <v>659</v>
      </c>
      <c r="B263" s="274">
        <v>1100000</v>
      </c>
      <c r="C263" s="274">
        <v>1500000</v>
      </c>
      <c r="D263" s="274">
        <v>1500000</v>
      </c>
      <c r="E263" s="274">
        <v>100</v>
      </c>
      <c r="F263" s="274">
        <v>330000</v>
      </c>
      <c r="G263" s="274">
        <v>300000</v>
      </c>
      <c r="H263" s="274">
        <v>215000</v>
      </c>
      <c r="I263" s="274">
        <v>129600</v>
      </c>
      <c r="J263" s="274">
        <v>103000</v>
      </c>
      <c r="K263" s="274">
        <v>203704</v>
      </c>
    </row>
    <row r="264" spans="1:11" s="95" customFormat="1" x14ac:dyDescent="0.25">
      <c r="A264" s="146" t="s">
        <v>814</v>
      </c>
      <c r="B264" s="274">
        <v>0</v>
      </c>
      <c r="C264" s="274">
        <v>0</v>
      </c>
      <c r="D264" s="274">
        <v>0</v>
      </c>
      <c r="E264" s="274">
        <v>0</v>
      </c>
      <c r="F264" s="274">
        <v>0</v>
      </c>
      <c r="G264" s="274">
        <v>0</v>
      </c>
      <c r="H264" s="274">
        <v>0</v>
      </c>
      <c r="I264" s="274">
        <v>0</v>
      </c>
      <c r="J264" s="274">
        <v>9000</v>
      </c>
      <c r="K264" s="274">
        <v>70</v>
      </c>
    </row>
    <row r="265" spans="1:11" s="95" customFormat="1" x14ac:dyDescent="0.25">
      <c r="A265" s="146" t="s">
        <v>1727</v>
      </c>
      <c r="B265" s="274">
        <v>450000</v>
      </c>
      <c r="C265" s="274">
        <v>500000</v>
      </c>
      <c r="D265" s="274">
        <v>700000</v>
      </c>
      <c r="E265" s="274">
        <v>104400</v>
      </c>
      <c r="F265" s="274">
        <v>705800</v>
      </c>
      <c r="G265" s="274">
        <v>400000</v>
      </c>
      <c r="H265" s="274">
        <v>450000</v>
      </c>
      <c r="I265" s="274">
        <v>331300</v>
      </c>
      <c r="J265" s="274">
        <v>362000</v>
      </c>
      <c r="K265" s="274">
        <v>525711</v>
      </c>
    </row>
    <row r="266" spans="1:11" s="95" customFormat="1" x14ac:dyDescent="0.25">
      <c r="A266" s="146" t="s">
        <v>1728</v>
      </c>
      <c r="B266" s="274">
        <v>1500</v>
      </c>
      <c r="C266" s="274">
        <v>1000</v>
      </c>
      <c r="D266" s="274">
        <v>0</v>
      </c>
      <c r="E266" s="274">
        <v>0</v>
      </c>
      <c r="F266" s="274">
        <v>0</v>
      </c>
      <c r="G266" s="274">
        <v>0</v>
      </c>
      <c r="H266" s="274">
        <v>5000</v>
      </c>
      <c r="I266" s="274">
        <v>1190</v>
      </c>
      <c r="J266" s="274">
        <v>500</v>
      </c>
      <c r="K266" s="274">
        <v>97</v>
      </c>
    </row>
    <row r="267" spans="1:11" s="95" customFormat="1" x14ac:dyDescent="0.25">
      <c r="A267" s="146" t="s">
        <v>1729</v>
      </c>
      <c r="B267" s="274">
        <v>0</v>
      </c>
      <c r="C267" s="274">
        <v>0</v>
      </c>
      <c r="D267" s="274">
        <v>0</v>
      </c>
      <c r="E267" s="274">
        <v>0</v>
      </c>
      <c r="F267" s="274">
        <v>0</v>
      </c>
      <c r="G267" s="274">
        <v>0</v>
      </c>
      <c r="H267" s="274">
        <v>0</v>
      </c>
      <c r="I267" s="274">
        <v>0</v>
      </c>
      <c r="J267" s="274">
        <v>0</v>
      </c>
      <c r="K267" s="274">
        <v>0</v>
      </c>
    </row>
    <row r="268" spans="1:11" x14ac:dyDescent="0.25">
      <c r="A268" s="147"/>
      <c r="B268" s="263"/>
      <c r="C268" s="263"/>
      <c r="D268" s="263"/>
      <c r="E268" s="263"/>
      <c r="F268" s="263"/>
      <c r="G268" s="263"/>
      <c r="H268" s="263"/>
      <c r="I268" s="263"/>
      <c r="J268" s="263"/>
      <c r="K268" s="263"/>
    </row>
    <row r="269" spans="1:11" s="94" customFormat="1" x14ac:dyDescent="0.25">
      <c r="A269" s="46" t="s">
        <v>219</v>
      </c>
      <c r="B269" s="263">
        <f t="shared" ref="B269:K269" si="30">SUM(B270:B286)</f>
        <v>8347000</v>
      </c>
      <c r="C269" s="263">
        <f t="shared" si="30"/>
        <v>9884600</v>
      </c>
      <c r="D269" s="263">
        <f t="shared" si="30"/>
        <v>11774000</v>
      </c>
      <c r="E269" s="263">
        <f t="shared" si="30"/>
        <v>10707100</v>
      </c>
      <c r="F269" s="263">
        <f t="shared" si="30"/>
        <v>10242400</v>
      </c>
      <c r="G269" s="263">
        <f t="shared" si="30"/>
        <v>15957000</v>
      </c>
      <c r="H269" s="263">
        <f t="shared" si="30"/>
        <v>18087000</v>
      </c>
      <c r="I269" s="263">
        <f t="shared" si="30"/>
        <v>12427442</v>
      </c>
      <c r="J269" s="263">
        <f t="shared" si="30"/>
        <v>18434000</v>
      </c>
      <c r="K269" s="263">
        <f t="shared" si="30"/>
        <v>35504655</v>
      </c>
    </row>
    <row r="270" spans="1:11" s="95" customFormat="1" x14ac:dyDescent="0.25">
      <c r="A270" s="146" t="s">
        <v>590</v>
      </c>
      <c r="B270" s="274">
        <v>7000</v>
      </c>
      <c r="C270" s="274">
        <v>7000</v>
      </c>
      <c r="D270" s="274">
        <v>7000</v>
      </c>
      <c r="E270" s="274">
        <v>6900</v>
      </c>
      <c r="F270" s="274">
        <v>4200</v>
      </c>
      <c r="G270" s="274">
        <v>2000</v>
      </c>
      <c r="H270" s="274">
        <v>5000</v>
      </c>
      <c r="I270" s="274">
        <v>2301</v>
      </c>
      <c r="J270" s="274">
        <v>5000</v>
      </c>
      <c r="K270" s="274">
        <v>4175</v>
      </c>
    </row>
    <row r="271" spans="1:11" s="95" customFormat="1" x14ac:dyDescent="0.25">
      <c r="A271" s="146" t="s">
        <v>575</v>
      </c>
      <c r="B271" s="274">
        <v>70000</v>
      </c>
      <c r="C271" s="274">
        <v>60000</v>
      </c>
      <c r="D271" s="274">
        <v>80000</v>
      </c>
      <c r="E271" s="274">
        <v>56400</v>
      </c>
      <c r="F271" s="274">
        <v>59500</v>
      </c>
      <c r="G271" s="274">
        <v>63000</v>
      </c>
      <c r="H271" s="274">
        <v>100000</v>
      </c>
      <c r="I271" s="274">
        <v>63217</v>
      </c>
      <c r="J271" s="274">
        <v>86000</v>
      </c>
      <c r="K271" s="274">
        <v>84216</v>
      </c>
    </row>
    <row r="272" spans="1:11" s="95" customFormat="1" x14ac:dyDescent="0.25">
      <c r="A272" s="146" t="s">
        <v>460</v>
      </c>
      <c r="B272" s="274">
        <v>288000</v>
      </c>
      <c r="C272" s="274">
        <v>400000</v>
      </c>
      <c r="D272" s="274">
        <v>600000</v>
      </c>
      <c r="E272" s="274">
        <v>700000</v>
      </c>
      <c r="F272" s="274">
        <v>600000</v>
      </c>
      <c r="G272" s="274">
        <v>2550000</v>
      </c>
      <c r="H272" s="274">
        <v>2086000</v>
      </c>
      <c r="I272" s="274">
        <v>1400000</v>
      </c>
      <c r="J272" s="274">
        <v>1521000</v>
      </c>
      <c r="K272" s="274">
        <v>3587547</v>
      </c>
    </row>
    <row r="273" spans="1:11" s="95" customFormat="1" x14ac:dyDescent="0.25">
      <c r="A273" s="146" t="s">
        <v>461</v>
      </c>
      <c r="B273" s="274">
        <v>10000</v>
      </c>
      <c r="C273" s="274">
        <v>21000</v>
      </c>
      <c r="D273" s="274">
        <v>40000</v>
      </c>
      <c r="E273" s="274">
        <v>31300</v>
      </c>
      <c r="F273" s="274">
        <v>35000</v>
      </c>
      <c r="G273" s="274">
        <v>70000</v>
      </c>
      <c r="H273" s="274">
        <v>75000</v>
      </c>
      <c r="I273" s="274">
        <v>52400</v>
      </c>
      <c r="J273" s="274">
        <v>68000</v>
      </c>
      <c r="K273" s="274">
        <v>180089</v>
      </c>
    </row>
    <row r="274" spans="1:11" s="95" customFormat="1" x14ac:dyDescent="0.25">
      <c r="A274" s="146" t="s">
        <v>328</v>
      </c>
      <c r="B274" s="274">
        <v>600000</v>
      </c>
      <c r="C274" s="274">
        <v>1100000</v>
      </c>
      <c r="D274" s="274">
        <v>2000000</v>
      </c>
      <c r="E274" s="274">
        <v>1500000</v>
      </c>
      <c r="F274" s="274">
        <v>1300000</v>
      </c>
      <c r="G274" s="274">
        <v>1940000</v>
      </c>
      <c r="H274" s="274">
        <v>2233000</v>
      </c>
      <c r="I274" s="274">
        <v>1846000</v>
      </c>
      <c r="J274" s="274">
        <v>2613000</v>
      </c>
      <c r="K274" s="274">
        <v>5644895</v>
      </c>
    </row>
    <row r="275" spans="1:11" s="95" customFormat="1" x14ac:dyDescent="0.25">
      <c r="A275" s="146" t="s">
        <v>299</v>
      </c>
      <c r="B275" s="274">
        <v>3000</v>
      </c>
      <c r="C275" s="274">
        <v>2600</v>
      </c>
      <c r="D275" s="274">
        <v>10000</v>
      </c>
      <c r="E275" s="274">
        <v>7500</v>
      </c>
      <c r="F275" s="274">
        <v>6800</v>
      </c>
      <c r="G275" s="274">
        <v>7000</v>
      </c>
      <c r="H275" s="274">
        <v>5000</v>
      </c>
      <c r="I275" s="274">
        <v>2015</v>
      </c>
      <c r="J275" s="274">
        <v>33000</v>
      </c>
      <c r="K275" s="274">
        <v>205</v>
      </c>
    </row>
    <row r="276" spans="1:11" s="95" customFormat="1" x14ac:dyDescent="0.25">
      <c r="A276" s="146" t="s">
        <v>329</v>
      </c>
      <c r="B276" s="274">
        <v>1350000</v>
      </c>
      <c r="C276" s="274">
        <v>1700000</v>
      </c>
      <c r="D276" s="274">
        <v>1000000</v>
      </c>
      <c r="E276" s="274">
        <v>1254700</v>
      </c>
      <c r="F276" s="274">
        <v>1200000</v>
      </c>
      <c r="G276" s="274">
        <v>2070000</v>
      </c>
      <c r="H276" s="274">
        <v>2546000</v>
      </c>
      <c r="I276" s="274">
        <v>1300000</v>
      </c>
      <c r="J276" s="274">
        <v>1935000</v>
      </c>
      <c r="K276" s="274">
        <v>3507199</v>
      </c>
    </row>
    <row r="277" spans="1:11" s="95" customFormat="1" x14ac:dyDescent="0.25">
      <c r="A277" s="146" t="s">
        <v>297</v>
      </c>
      <c r="B277" s="274">
        <v>450000</v>
      </c>
      <c r="C277" s="274">
        <v>510000</v>
      </c>
      <c r="D277" s="274">
        <v>400000</v>
      </c>
      <c r="E277" s="274">
        <v>123000</v>
      </c>
      <c r="F277" s="274">
        <v>300000</v>
      </c>
      <c r="G277" s="274">
        <v>860000</v>
      </c>
      <c r="H277" s="274">
        <v>873000</v>
      </c>
      <c r="I277" s="274">
        <v>181735</v>
      </c>
      <c r="J277" s="274">
        <v>501000</v>
      </c>
      <c r="K277" s="274">
        <v>660788</v>
      </c>
    </row>
    <row r="278" spans="1:11" s="95" customFormat="1" x14ac:dyDescent="0.25">
      <c r="A278" s="146" t="s">
        <v>591</v>
      </c>
      <c r="B278" s="274">
        <v>3200000</v>
      </c>
      <c r="C278" s="274">
        <v>3500000</v>
      </c>
      <c r="D278" s="274">
        <v>4500000</v>
      </c>
      <c r="E278" s="274">
        <v>4000000</v>
      </c>
      <c r="F278" s="274">
        <v>3500000</v>
      </c>
      <c r="G278" s="274">
        <v>5100000</v>
      </c>
      <c r="H278" s="274">
        <v>5530000</v>
      </c>
      <c r="I278" s="274">
        <v>3800000</v>
      </c>
      <c r="J278" s="274">
        <v>5178000</v>
      </c>
      <c r="K278" s="274">
        <v>8051677</v>
      </c>
    </row>
    <row r="279" spans="1:11" s="95" customFormat="1" x14ac:dyDescent="0.25">
      <c r="A279" s="146" t="s">
        <v>185</v>
      </c>
      <c r="B279" s="274">
        <v>360000</v>
      </c>
      <c r="C279" s="274">
        <v>360000</v>
      </c>
      <c r="D279" s="274">
        <v>500000</v>
      </c>
      <c r="E279" s="274">
        <v>412900</v>
      </c>
      <c r="F279" s="274">
        <v>562600</v>
      </c>
      <c r="G279" s="274">
        <v>450000</v>
      </c>
      <c r="H279" s="274">
        <v>520000</v>
      </c>
      <c r="I279" s="274">
        <v>509974</v>
      </c>
      <c r="J279" s="274">
        <v>653000</v>
      </c>
      <c r="K279" s="274">
        <v>1107252</v>
      </c>
    </row>
    <row r="280" spans="1:11" s="95" customFormat="1" x14ac:dyDescent="0.25">
      <c r="A280" s="146" t="s">
        <v>483</v>
      </c>
      <c r="B280" s="274">
        <v>400000</v>
      </c>
      <c r="C280" s="274">
        <v>425000</v>
      </c>
      <c r="D280" s="274">
        <v>480000</v>
      </c>
      <c r="E280" s="274">
        <v>373100</v>
      </c>
      <c r="F280" s="274">
        <v>405000</v>
      </c>
      <c r="G280" s="274">
        <v>340000</v>
      </c>
      <c r="H280" s="274">
        <v>475000</v>
      </c>
      <c r="I280" s="274">
        <v>428269</v>
      </c>
      <c r="J280" s="274">
        <v>566000</v>
      </c>
      <c r="K280" s="274">
        <v>2454951</v>
      </c>
    </row>
    <row r="281" spans="1:11" s="95" customFormat="1" x14ac:dyDescent="0.25">
      <c r="A281" s="146" t="s">
        <v>592</v>
      </c>
      <c r="B281" s="274">
        <v>342000</v>
      </c>
      <c r="C281" s="274">
        <v>440000</v>
      </c>
      <c r="D281" s="274">
        <v>800000</v>
      </c>
      <c r="E281" s="274">
        <v>800000</v>
      </c>
      <c r="F281" s="274">
        <v>700000</v>
      </c>
      <c r="G281" s="274">
        <v>500000</v>
      </c>
      <c r="H281" s="274">
        <v>1309000</v>
      </c>
      <c r="I281" s="274">
        <v>970000</v>
      </c>
      <c r="J281" s="274">
        <v>1732000</v>
      </c>
      <c r="K281" s="274">
        <v>2132730</v>
      </c>
    </row>
    <row r="282" spans="1:11" s="95" customFormat="1" x14ac:dyDescent="0.25">
      <c r="A282" s="146" t="s">
        <v>702</v>
      </c>
      <c r="B282" s="274">
        <v>25000</v>
      </c>
      <c r="C282" s="274">
        <v>25000</v>
      </c>
      <c r="D282" s="274">
        <v>20000</v>
      </c>
      <c r="E282" s="274">
        <v>21500</v>
      </c>
      <c r="F282" s="274">
        <v>51900</v>
      </c>
      <c r="G282" s="274">
        <v>60000</v>
      </c>
      <c r="H282" s="274">
        <v>70000</v>
      </c>
      <c r="I282" s="274">
        <v>56645</v>
      </c>
      <c r="J282" s="274">
        <v>68000</v>
      </c>
      <c r="K282" s="274">
        <v>65887</v>
      </c>
    </row>
    <row r="283" spans="1:11" s="95" customFormat="1" x14ac:dyDescent="0.25">
      <c r="A283" s="146" t="s">
        <v>1730</v>
      </c>
      <c r="B283" s="274">
        <v>7000</v>
      </c>
      <c r="C283" s="274">
        <v>10000</v>
      </c>
      <c r="D283" s="274">
        <v>5000</v>
      </c>
      <c r="E283" s="274">
        <v>3300</v>
      </c>
      <c r="F283" s="274">
        <v>5400</v>
      </c>
      <c r="G283" s="274">
        <v>4000</v>
      </c>
      <c r="H283" s="274">
        <v>10000</v>
      </c>
      <c r="I283" s="274">
        <v>6746</v>
      </c>
      <c r="J283" s="274">
        <v>15000</v>
      </c>
      <c r="K283" s="274">
        <v>10805</v>
      </c>
    </row>
    <row r="284" spans="1:11" s="95" customFormat="1" x14ac:dyDescent="0.25">
      <c r="A284" s="146" t="s">
        <v>1731</v>
      </c>
      <c r="B284" s="274">
        <v>5000</v>
      </c>
      <c r="C284" s="274">
        <v>4000</v>
      </c>
      <c r="D284" s="274">
        <v>2000</v>
      </c>
      <c r="E284" s="274">
        <v>16500</v>
      </c>
      <c r="F284" s="274">
        <v>5100</v>
      </c>
      <c r="G284" s="274">
        <v>11000</v>
      </c>
      <c r="H284" s="274">
        <v>10000</v>
      </c>
      <c r="I284" s="274">
        <v>8140</v>
      </c>
      <c r="J284" s="274">
        <v>6000</v>
      </c>
      <c r="K284" s="274">
        <v>15407</v>
      </c>
    </row>
    <row r="285" spans="1:11" s="95" customFormat="1" x14ac:dyDescent="0.25">
      <c r="A285" s="146" t="s">
        <v>330</v>
      </c>
      <c r="B285" s="274">
        <v>650000</v>
      </c>
      <c r="C285" s="274">
        <v>700000</v>
      </c>
      <c r="D285" s="274">
        <v>700000</v>
      </c>
      <c r="E285" s="274">
        <v>700000</v>
      </c>
      <c r="F285" s="274">
        <v>750000</v>
      </c>
      <c r="G285" s="274">
        <v>900000</v>
      </c>
      <c r="H285" s="274">
        <v>1140000</v>
      </c>
      <c r="I285" s="274">
        <v>1000000</v>
      </c>
      <c r="J285" s="274">
        <v>2336000</v>
      </c>
      <c r="K285" s="274">
        <v>6603523</v>
      </c>
    </row>
    <row r="286" spans="1:11" s="95" customFormat="1" x14ac:dyDescent="0.25">
      <c r="A286" s="146" t="s">
        <v>1732</v>
      </c>
      <c r="B286" s="274">
        <v>580000</v>
      </c>
      <c r="C286" s="274">
        <v>620000</v>
      </c>
      <c r="D286" s="274">
        <v>630000</v>
      </c>
      <c r="E286" s="274">
        <v>700000</v>
      </c>
      <c r="F286" s="274">
        <v>756900</v>
      </c>
      <c r="G286" s="274">
        <v>1030000</v>
      </c>
      <c r="H286" s="274">
        <v>1100000</v>
      </c>
      <c r="I286" s="274">
        <v>800000</v>
      </c>
      <c r="J286" s="274">
        <v>1118000</v>
      </c>
      <c r="K286" s="274">
        <v>1393309</v>
      </c>
    </row>
    <row r="287" spans="1:11" x14ac:dyDescent="0.25">
      <c r="A287" s="147"/>
      <c r="B287" s="263"/>
      <c r="C287" s="263"/>
      <c r="D287" s="263"/>
      <c r="E287" s="263"/>
      <c r="F287" s="263"/>
      <c r="G287" s="263"/>
      <c r="H287" s="263"/>
      <c r="I287" s="263"/>
      <c r="J287" s="263"/>
      <c r="K287" s="263"/>
    </row>
    <row r="288" spans="1:11" s="94" customFormat="1" x14ac:dyDescent="0.25">
      <c r="A288" s="38" t="s">
        <v>220</v>
      </c>
      <c r="B288" s="263">
        <f t="shared" ref="B288:J288" si="31">B290+B319+B340+B367</f>
        <v>102764200</v>
      </c>
      <c r="C288" s="263">
        <f t="shared" si="31"/>
        <v>207642100</v>
      </c>
      <c r="D288" s="263">
        <f t="shared" si="31"/>
        <v>127456000</v>
      </c>
      <c r="E288" s="263">
        <f t="shared" si="31"/>
        <v>103624000</v>
      </c>
      <c r="F288" s="263">
        <f t="shared" si="31"/>
        <v>104459844</v>
      </c>
      <c r="G288" s="263">
        <f t="shared" si="31"/>
        <v>116673000</v>
      </c>
      <c r="H288" s="263">
        <f t="shared" si="31"/>
        <v>65488600</v>
      </c>
      <c r="I288" s="263">
        <f t="shared" si="31"/>
        <v>137874997</v>
      </c>
      <c r="J288" s="263">
        <f t="shared" si="31"/>
        <v>279790800</v>
      </c>
      <c r="K288" s="263">
        <f>K290+K319+K340+K367</f>
        <v>1059855537</v>
      </c>
    </row>
    <row r="289" spans="1:11" x14ac:dyDescent="0.25">
      <c r="A289" s="143"/>
      <c r="B289" s="263"/>
      <c r="C289" s="263"/>
      <c r="D289" s="263"/>
      <c r="E289" s="263"/>
      <c r="F289" s="263"/>
      <c r="G289" s="263"/>
      <c r="H289" s="263"/>
      <c r="I289" s="263"/>
      <c r="J289" s="263"/>
      <c r="K289" s="263"/>
    </row>
    <row r="290" spans="1:11" s="94" customFormat="1" x14ac:dyDescent="0.25">
      <c r="A290" s="46" t="s">
        <v>551</v>
      </c>
      <c r="B290" s="263">
        <f t="shared" ref="B290:K290" si="32">SUM(B291:B317)</f>
        <v>4954200</v>
      </c>
      <c r="C290" s="263">
        <f t="shared" si="32"/>
        <v>24825688</v>
      </c>
      <c r="D290" s="263">
        <f t="shared" si="32"/>
        <v>23828000</v>
      </c>
      <c r="E290" s="263">
        <f t="shared" si="32"/>
        <v>13544200</v>
      </c>
      <c r="F290" s="263">
        <f t="shared" si="32"/>
        <v>9780295</v>
      </c>
      <c r="G290" s="263">
        <f t="shared" si="32"/>
        <v>6031000</v>
      </c>
      <c r="H290" s="263">
        <f t="shared" si="32"/>
        <v>7217000</v>
      </c>
      <c r="I290" s="263">
        <f t="shared" si="32"/>
        <v>2513674</v>
      </c>
      <c r="J290" s="263">
        <f t="shared" si="32"/>
        <v>2445700</v>
      </c>
      <c r="K290" s="263">
        <f t="shared" si="32"/>
        <v>1605152</v>
      </c>
    </row>
    <row r="291" spans="1:11" s="95" customFormat="1" x14ac:dyDescent="0.25">
      <c r="A291" s="142" t="s">
        <v>755</v>
      </c>
      <c r="B291" s="274">
        <v>3000</v>
      </c>
      <c r="C291" s="274">
        <v>3000</v>
      </c>
      <c r="D291" s="274">
        <v>7000</v>
      </c>
      <c r="E291" s="274">
        <v>2300</v>
      </c>
      <c r="F291" s="274">
        <v>895</v>
      </c>
      <c r="G291" s="274">
        <v>0</v>
      </c>
      <c r="H291" s="274">
        <v>0</v>
      </c>
      <c r="I291" s="274">
        <v>0</v>
      </c>
      <c r="J291" s="274">
        <v>0</v>
      </c>
      <c r="K291" s="274">
        <v>0</v>
      </c>
    </row>
    <row r="292" spans="1:11" s="95" customFormat="1" x14ac:dyDescent="0.25">
      <c r="A292" s="142" t="s">
        <v>703</v>
      </c>
      <c r="B292" s="274">
        <v>4000000</v>
      </c>
      <c r="C292" s="274">
        <v>8000000</v>
      </c>
      <c r="D292" s="274">
        <v>10000000</v>
      </c>
      <c r="E292" s="274">
        <v>5000000</v>
      </c>
      <c r="F292" s="274">
        <v>100000</v>
      </c>
      <c r="G292" s="274">
        <v>400000</v>
      </c>
      <c r="H292" s="274">
        <v>700000</v>
      </c>
      <c r="I292" s="274">
        <v>356338</v>
      </c>
      <c r="J292" s="274">
        <v>785000</v>
      </c>
      <c r="K292" s="274">
        <v>21000</v>
      </c>
    </row>
    <row r="293" spans="1:11" s="95" customFormat="1" x14ac:dyDescent="0.25">
      <c r="A293" s="142" t="s">
        <v>1733</v>
      </c>
      <c r="B293" s="274">
        <v>320000</v>
      </c>
      <c r="C293" s="274">
        <v>360000</v>
      </c>
      <c r="D293" s="274">
        <v>300000</v>
      </c>
      <c r="E293" s="274">
        <v>128000</v>
      </c>
      <c r="F293" s="274">
        <v>111800</v>
      </c>
      <c r="G293" s="274">
        <v>50000</v>
      </c>
      <c r="H293" s="274">
        <v>50000</v>
      </c>
      <c r="I293" s="274">
        <v>50000</v>
      </c>
      <c r="J293" s="274">
        <v>0</v>
      </c>
      <c r="K293" s="274">
        <v>99000</v>
      </c>
    </row>
    <row r="294" spans="1:11" s="95" customFormat="1" x14ac:dyDescent="0.25">
      <c r="A294" s="142" t="s">
        <v>1734</v>
      </c>
      <c r="B294" s="274">
        <v>0</v>
      </c>
      <c r="C294" s="274">
        <v>0</v>
      </c>
      <c r="D294" s="274">
        <v>0</v>
      </c>
      <c r="E294" s="274">
        <v>0</v>
      </c>
      <c r="F294" s="274">
        <v>3500</v>
      </c>
      <c r="G294" s="274">
        <v>0</v>
      </c>
      <c r="H294" s="274">
        <v>0</v>
      </c>
      <c r="I294" s="274">
        <v>0</v>
      </c>
      <c r="J294" s="274">
        <v>0</v>
      </c>
      <c r="K294" s="274">
        <v>0</v>
      </c>
    </row>
    <row r="295" spans="1:11" s="95" customFormat="1" x14ac:dyDescent="0.25">
      <c r="A295" s="142" t="s">
        <v>704</v>
      </c>
      <c r="B295" s="274">
        <v>3200</v>
      </c>
      <c r="C295" s="274">
        <v>3200</v>
      </c>
      <c r="D295" s="274">
        <v>1000</v>
      </c>
      <c r="E295" s="274">
        <v>600</v>
      </c>
      <c r="F295" s="274">
        <v>900</v>
      </c>
      <c r="G295" s="274">
        <v>0</v>
      </c>
      <c r="H295" s="274">
        <v>0</v>
      </c>
      <c r="I295" s="274">
        <v>0</v>
      </c>
      <c r="J295" s="274">
        <v>0</v>
      </c>
      <c r="K295" s="274">
        <v>0</v>
      </c>
    </row>
    <row r="296" spans="1:11" s="95" customFormat="1" x14ac:dyDescent="0.25">
      <c r="A296" s="142" t="s">
        <v>705</v>
      </c>
      <c r="B296" s="274">
        <v>0</v>
      </c>
      <c r="C296" s="274">
        <v>0</v>
      </c>
      <c r="D296" s="274">
        <v>0</v>
      </c>
      <c r="E296" s="274">
        <v>0</v>
      </c>
      <c r="F296" s="274">
        <v>300</v>
      </c>
      <c r="G296" s="274">
        <v>0</v>
      </c>
      <c r="H296" s="274">
        <v>200</v>
      </c>
      <c r="I296" s="274">
        <v>0</v>
      </c>
      <c r="J296" s="274">
        <v>700</v>
      </c>
      <c r="K296" s="274">
        <v>85</v>
      </c>
    </row>
    <row r="297" spans="1:11" s="95" customFormat="1" x14ac:dyDescent="0.25">
      <c r="A297" s="142" t="s">
        <v>671</v>
      </c>
      <c r="B297" s="274">
        <v>8000</v>
      </c>
      <c r="C297" s="274">
        <v>11000</v>
      </c>
      <c r="D297" s="274">
        <v>40000</v>
      </c>
      <c r="E297" s="274">
        <v>6800</v>
      </c>
      <c r="F297" s="274">
        <v>13600</v>
      </c>
      <c r="G297" s="274">
        <v>20000</v>
      </c>
      <c r="H297" s="274">
        <v>11800</v>
      </c>
      <c r="I297" s="274">
        <v>12948</v>
      </c>
      <c r="J297" s="274">
        <v>10000</v>
      </c>
      <c r="K297" s="274">
        <v>10576</v>
      </c>
    </row>
    <row r="298" spans="1:11" s="95" customFormat="1" x14ac:dyDescent="0.25">
      <c r="A298" s="142" t="s">
        <v>331</v>
      </c>
      <c r="B298" s="274">
        <v>350000</v>
      </c>
      <c r="C298" s="274">
        <v>282000</v>
      </c>
      <c r="D298" s="274">
        <v>300000</v>
      </c>
      <c r="E298" s="274">
        <v>270000</v>
      </c>
      <c r="F298" s="274">
        <v>278800</v>
      </c>
      <c r="G298" s="274">
        <v>250000</v>
      </c>
      <c r="H298" s="274">
        <v>400000</v>
      </c>
      <c r="I298" s="274">
        <v>244920</v>
      </c>
      <c r="J298" s="274">
        <v>377000</v>
      </c>
      <c r="K298" s="274">
        <v>333536</v>
      </c>
    </row>
    <row r="299" spans="1:11" s="95" customFormat="1" x14ac:dyDescent="0.25">
      <c r="A299" s="142" t="s">
        <v>706</v>
      </c>
      <c r="B299" s="274">
        <v>0</v>
      </c>
      <c r="C299" s="274">
        <v>0</v>
      </c>
      <c r="D299" s="274">
        <v>0</v>
      </c>
      <c r="E299" s="274">
        <v>0</v>
      </c>
      <c r="F299" s="274">
        <v>0</v>
      </c>
      <c r="G299" s="274">
        <v>0</v>
      </c>
      <c r="H299" s="274">
        <v>0</v>
      </c>
      <c r="I299" s="274">
        <v>0</v>
      </c>
      <c r="J299" s="274">
        <v>0</v>
      </c>
      <c r="K299" s="274">
        <v>0</v>
      </c>
    </row>
    <row r="300" spans="1:11" s="95" customFormat="1" x14ac:dyDescent="0.25">
      <c r="A300" s="142" t="s">
        <v>332</v>
      </c>
      <c r="B300" s="274">
        <v>0</v>
      </c>
      <c r="C300" s="274">
        <v>0</v>
      </c>
      <c r="D300" s="274">
        <v>0</v>
      </c>
      <c r="E300" s="274">
        <v>0</v>
      </c>
      <c r="F300" s="274">
        <v>0</v>
      </c>
      <c r="G300" s="274">
        <v>0</v>
      </c>
      <c r="H300" s="274">
        <v>0</v>
      </c>
      <c r="I300" s="274">
        <v>0</v>
      </c>
      <c r="J300" s="274">
        <v>0</v>
      </c>
      <c r="K300" s="274">
        <v>0</v>
      </c>
    </row>
    <row r="301" spans="1:11" s="95" customFormat="1" x14ac:dyDescent="0.25">
      <c r="A301" s="142" t="s">
        <v>829</v>
      </c>
      <c r="B301" s="274">
        <v>35000</v>
      </c>
      <c r="C301" s="274">
        <v>37900</v>
      </c>
      <c r="D301" s="274">
        <v>40000</v>
      </c>
      <c r="E301" s="274">
        <v>39100</v>
      </c>
      <c r="F301" s="274">
        <v>41000</v>
      </c>
      <c r="G301" s="274">
        <v>45000</v>
      </c>
      <c r="H301" s="274">
        <v>70000</v>
      </c>
      <c r="I301" s="274">
        <v>53468</v>
      </c>
      <c r="J301" s="274">
        <v>69000</v>
      </c>
      <c r="K301" s="274">
        <v>85946</v>
      </c>
    </row>
    <row r="302" spans="1:11" s="95" customFormat="1" x14ac:dyDescent="0.25">
      <c r="A302" s="142" t="s">
        <v>462</v>
      </c>
      <c r="B302" s="274">
        <v>30000</v>
      </c>
      <c r="C302" s="274">
        <v>30000</v>
      </c>
      <c r="D302" s="274">
        <v>30000</v>
      </c>
      <c r="E302" s="274">
        <v>30000</v>
      </c>
      <c r="F302" s="274">
        <v>27500</v>
      </c>
      <c r="G302" s="274">
        <v>35000</v>
      </c>
      <c r="H302" s="274">
        <v>35000</v>
      </c>
      <c r="I302" s="274">
        <v>30000</v>
      </c>
      <c r="J302" s="274">
        <v>30000</v>
      </c>
      <c r="K302" s="274">
        <v>30001</v>
      </c>
    </row>
    <row r="303" spans="1:11" s="95" customFormat="1" x14ac:dyDescent="0.25">
      <c r="A303" s="142" t="s">
        <v>221</v>
      </c>
      <c r="B303" s="274">
        <v>35000</v>
      </c>
      <c r="C303" s="274">
        <v>68088</v>
      </c>
      <c r="D303" s="274">
        <v>60000</v>
      </c>
      <c r="E303" s="274">
        <v>67400</v>
      </c>
      <c r="F303" s="274">
        <v>170000</v>
      </c>
      <c r="G303" s="274">
        <v>231000</v>
      </c>
      <c r="H303" s="274">
        <v>350000</v>
      </c>
      <c r="I303" s="274">
        <v>249000</v>
      </c>
      <c r="J303" s="274">
        <v>619000</v>
      </c>
      <c r="K303" s="274">
        <v>270047</v>
      </c>
    </row>
    <row r="304" spans="1:11" s="95" customFormat="1" x14ac:dyDescent="0.25">
      <c r="A304" s="142" t="s">
        <v>1735</v>
      </c>
      <c r="B304" s="274">
        <v>40000</v>
      </c>
      <c r="C304" s="274">
        <v>0</v>
      </c>
      <c r="D304" s="274">
        <v>0</v>
      </c>
      <c r="E304" s="274">
        <v>0</v>
      </c>
      <c r="F304" s="274">
        <v>20000</v>
      </c>
      <c r="G304" s="274">
        <v>0</v>
      </c>
      <c r="H304" s="274">
        <v>0</v>
      </c>
      <c r="I304" s="274">
        <v>0</v>
      </c>
      <c r="J304" s="274">
        <v>0</v>
      </c>
      <c r="K304" s="274">
        <v>119</v>
      </c>
    </row>
    <row r="305" spans="1:11" s="95" customFormat="1" x14ac:dyDescent="0.25">
      <c r="A305" s="142" t="s">
        <v>333</v>
      </c>
      <c r="B305" s="274">
        <v>130000</v>
      </c>
      <c r="C305" s="274">
        <v>129000</v>
      </c>
      <c r="D305" s="274">
        <v>50000</v>
      </c>
      <c r="E305" s="274">
        <v>0</v>
      </c>
      <c r="F305" s="274">
        <v>0</v>
      </c>
      <c r="G305" s="274">
        <v>0</v>
      </c>
      <c r="H305" s="274">
        <v>0</v>
      </c>
      <c r="I305" s="274">
        <v>0</v>
      </c>
      <c r="J305" s="274">
        <v>67000</v>
      </c>
      <c r="K305" s="274">
        <v>374842</v>
      </c>
    </row>
    <row r="306" spans="1:11" s="95" customFormat="1" x14ac:dyDescent="0.25">
      <c r="A306" s="142" t="s">
        <v>1736</v>
      </c>
      <c r="B306" s="274">
        <v>0</v>
      </c>
      <c r="C306" s="274">
        <v>900000</v>
      </c>
      <c r="D306" s="274">
        <v>0</v>
      </c>
      <c r="E306" s="274">
        <v>0</v>
      </c>
      <c r="F306" s="274">
        <v>10000</v>
      </c>
      <c r="G306" s="274">
        <v>0</v>
      </c>
      <c r="H306" s="274">
        <v>0</v>
      </c>
      <c r="I306" s="274">
        <v>0</v>
      </c>
      <c r="J306" s="274">
        <v>0</v>
      </c>
      <c r="K306" s="274">
        <v>0</v>
      </c>
    </row>
    <row r="307" spans="1:11" s="95" customFormat="1" x14ac:dyDescent="0.25">
      <c r="A307" s="142" t="s">
        <v>345</v>
      </c>
      <c r="B307" s="274">
        <v>0</v>
      </c>
      <c r="C307" s="274">
        <v>1500</v>
      </c>
      <c r="D307" s="274">
        <v>0</v>
      </c>
      <c r="E307" s="274">
        <v>0</v>
      </c>
      <c r="F307" s="274">
        <v>0</v>
      </c>
      <c r="G307" s="274">
        <v>0</v>
      </c>
      <c r="H307" s="274">
        <v>0</v>
      </c>
      <c r="I307" s="274">
        <v>0</v>
      </c>
      <c r="J307" s="274">
        <v>0</v>
      </c>
      <c r="K307" s="274">
        <v>0</v>
      </c>
    </row>
    <row r="308" spans="1:11" s="95" customFormat="1" x14ac:dyDescent="0.25">
      <c r="A308" s="142" t="s">
        <v>334</v>
      </c>
      <c r="B308" s="274">
        <v>0</v>
      </c>
      <c r="C308" s="274">
        <v>15000000</v>
      </c>
      <c r="D308" s="274">
        <v>13000000</v>
      </c>
      <c r="E308" s="274">
        <v>8000000</v>
      </c>
      <c r="F308" s="274">
        <v>9000000</v>
      </c>
      <c r="G308" s="274">
        <v>5000000</v>
      </c>
      <c r="H308" s="274">
        <v>5600000</v>
      </c>
      <c r="I308" s="274">
        <v>1493000</v>
      </c>
      <c r="J308" s="274">
        <v>0</v>
      </c>
      <c r="K308" s="274">
        <v>0</v>
      </c>
    </row>
    <row r="309" spans="1:11" s="95" customFormat="1" x14ac:dyDescent="0.25">
      <c r="A309" s="142" t="s">
        <v>42</v>
      </c>
      <c r="B309" s="274">
        <v>0</v>
      </c>
      <c r="C309" s="274">
        <v>0</v>
      </c>
      <c r="D309" s="274">
        <v>0</v>
      </c>
      <c r="E309" s="274">
        <v>0</v>
      </c>
      <c r="F309" s="274">
        <v>2000</v>
      </c>
      <c r="G309" s="274">
        <v>0</v>
      </c>
      <c r="H309" s="274">
        <v>0</v>
      </c>
      <c r="I309" s="274">
        <v>0</v>
      </c>
      <c r="J309" s="274">
        <v>0</v>
      </c>
      <c r="K309" s="274">
        <v>0</v>
      </c>
    </row>
    <row r="310" spans="1:11" s="95" customFormat="1" x14ac:dyDescent="0.25">
      <c r="A310" s="142" t="s">
        <v>1737</v>
      </c>
      <c r="B310" s="274">
        <v>0</v>
      </c>
      <c r="C310" s="274">
        <v>0</v>
      </c>
      <c r="D310" s="274">
        <v>0</v>
      </c>
      <c r="E310" s="274">
        <v>0</v>
      </c>
      <c r="F310" s="274">
        <v>0</v>
      </c>
      <c r="G310" s="274">
        <v>0</v>
      </c>
      <c r="H310" s="274">
        <v>0</v>
      </c>
      <c r="I310" s="274">
        <v>24000</v>
      </c>
      <c r="J310" s="274">
        <v>8000</v>
      </c>
      <c r="K310" s="274">
        <v>0</v>
      </c>
    </row>
    <row r="311" spans="1:11" s="95" customFormat="1" x14ac:dyDescent="0.25">
      <c r="A311" s="142" t="s">
        <v>1738</v>
      </c>
      <c r="B311" s="274">
        <v>0</v>
      </c>
      <c r="C311" s="274">
        <v>0</v>
      </c>
      <c r="D311" s="274">
        <v>0</v>
      </c>
      <c r="E311" s="274">
        <v>0</v>
      </c>
      <c r="F311" s="274">
        <v>0</v>
      </c>
      <c r="G311" s="274">
        <v>0</v>
      </c>
      <c r="H311" s="274">
        <v>0</v>
      </c>
      <c r="I311" s="274">
        <v>0</v>
      </c>
      <c r="J311" s="274">
        <v>82000</v>
      </c>
      <c r="K311" s="274">
        <v>60000</v>
      </c>
    </row>
    <row r="312" spans="1:11" s="95" customFormat="1" x14ac:dyDescent="0.25">
      <c r="A312" s="142" t="s">
        <v>222</v>
      </c>
      <c r="B312" s="274">
        <v>0</v>
      </c>
      <c r="C312" s="274">
        <v>0</v>
      </c>
      <c r="D312" s="274">
        <v>0</v>
      </c>
      <c r="E312" s="274">
        <v>0</v>
      </c>
      <c r="F312" s="274">
        <v>0</v>
      </c>
      <c r="G312" s="274">
        <v>0</v>
      </c>
      <c r="H312" s="274">
        <v>0</v>
      </c>
      <c r="I312" s="274">
        <v>0</v>
      </c>
      <c r="J312" s="274">
        <v>21000</v>
      </c>
      <c r="K312" s="274">
        <v>20000</v>
      </c>
    </row>
    <row r="313" spans="1:11" s="95" customFormat="1" x14ac:dyDescent="0.25">
      <c r="A313" s="142" t="s">
        <v>564</v>
      </c>
      <c r="B313" s="274">
        <v>0</v>
      </c>
      <c r="C313" s="274">
        <v>0</v>
      </c>
      <c r="D313" s="274">
        <v>0</v>
      </c>
      <c r="E313" s="274">
        <v>0</v>
      </c>
      <c r="F313" s="274">
        <v>0</v>
      </c>
      <c r="G313" s="274">
        <v>0</v>
      </c>
      <c r="H313" s="274">
        <v>0</v>
      </c>
      <c r="I313" s="274">
        <v>0</v>
      </c>
      <c r="J313" s="274">
        <v>377000</v>
      </c>
      <c r="K313" s="274">
        <v>300000</v>
      </c>
    </row>
    <row r="314" spans="1:11" s="95" customFormat="1" x14ac:dyDescent="0.25">
      <c r="A314" s="142" t="s">
        <v>1739</v>
      </c>
      <c r="B314" s="274">
        <v>0</v>
      </c>
      <c r="C314" s="274">
        <v>0</v>
      </c>
      <c r="D314" s="274">
        <v>0</v>
      </c>
      <c r="E314" s="274">
        <v>0</v>
      </c>
      <c r="F314" s="274">
        <v>0</v>
      </c>
      <c r="G314" s="274">
        <v>0</v>
      </c>
      <c r="H314" s="274">
        <v>0</v>
      </c>
      <c r="I314" s="274">
        <v>0</v>
      </c>
      <c r="J314" s="274">
        <v>0</v>
      </c>
      <c r="K314" s="274">
        <v>0</v>
      </c>
    </row>
    <row r="315" spans="1:11" s="95" customFormat="1" x14ac:dyDescent="0.25">
      <c r="A315" s="142" t="s">
        <v>1740</v>
      </c>
      <c r="B315" s="274">
        <v>0</v>
      </c>
      <c r="C315" s="274">
        <v>0</v>
      </c>
      <c r="D315" s="274">
        <v>0</v>
      </c>
      <c r="E315" s="274">
        <v>0</v>
      </c>
      <c r="F315" s="274">
        <v>0</v>
      </c>
      <c r="G315" s="274">
        <v>0</v>
      </c>
      <c r="H315" s="274">
        <v>0</v>
      </c>
      <c r="I315" s="274">
        <v>0</v>
      </c>
      <c r="J315" s="274">
        <v>0</v>
      </c>
      <c r="K315" s="274">
        <v>0</v>
      </c>
    </row>
    <row r="316" spans="1:11" s="95" customFormat="1" x14ac:dyDescent="0.25">
      <c r="A316" s="142" t="s">
        <v>1741</v>
      </c>
      <c r="B316" s="274">
        <v>0</v>
      </c>
      <c r="C316" s="274">
        <v>0</v>
      </c>
      <c r="D316" s="274">
        <v>0</v>
      </c>
      <c r="E316" s="274">
        <v>0</v>
      </c>
      <c r="F316" s="274">
        <v>0</v>
      </c>
      <c r="G316" s="274"/>
      <c r="H316" s="274">
        <v>0</v>
      </c>
      <c r="I316" s="274">
        <v>0</v>
      </c>
      <c r="J316" s="274">
        <v>0</v>
      </c>
      <c r="K316" s="274">
        <v>0</v>
      </c>
    </row>
    <row r="317" spans="1:11" s="95" customFormat="1" x14ac:dyDescent="0.25">
      <c r="A317" s="142" t="s">
        <v>1742</v>
      </c>
      <c r="B317" s="274">
        <v>0</v>
      </c>
      <c r="C317" s="274">
        <v>0</v>
      </c>
      <c r="D317" s="274">
        <v>0</v>
      </c>
      <c r="E317" s="274">
        <v>0</v>
      </c>
      <c r="F317" s="274">
        <v>0</v>
      </c>
      <c r="G317" s="274"/>
      <c r="H317" s="274">
        <v>0</v>
      </c>
      <c r="I317" s="274">
        <v>0</v>
      </c>
      <c r="J317" s="274">
        <v>0</v>
      </c>
      <c r="K317" s="274">
        <v>0</v>
      </c>
    </row>
    <row r="318" spans="1:11" x14ac:dyDescent="0.25">
      <c r="A318" s="143"/>
      <c r="B318" s="263"/>
      <c r="C318" s="263"/>
      <c r="D318" s="263"/>
      <c r="E318" s="263"/>
      <c r="F318" s="263"/>
      <c r="G318" s="263"/>
      <c r="H318" s="263"/>
      <c r="I318" s="263"/>
      <c r="J318" s="263"/>
      <c r="K318" s="263"/>
    </row>
    <row r="319" spans="1:11" s="94" customFormat="1" x14ac:dyDescent="0.25">
      <c r="A319" s="46" t="s">
        <v>552</v>
      </c>
      <c r="B319" s="263">
        <f t="shared" ref="B319:K319" si="33">SUM(B320:B338)</f>
        <v>5294500</v>
      </c>
      <c r="C319" s="263">
        <f t="shared" si="33"/>
        <v>4466600</v>
      </c>
      <c r="D319" s="263">
        <f t="shared" si="33"/>
        <v>156000</v>
      </c>
      <c r="E319" s="263">
        <f t="shared" si="33"/>
        <v>138800</v>
      </c>
      <c r="F319" s="263">
        <f t="shared" si="33"/>
        <v>136890</v>
      </c>
      <c r="G319" s="263">
        <f t="shared" si="33"/>
        <v>222000</v>
      </c>
      <c r="H319" s="263">
        <f t="shared" si="33"/>
        <v>220000</v>
      </c>
      <c r="I319" s="263">
        <f t="shared" si="33"/>
        <v>388701</v>
      </c>
      <c r="J319" s="263">
        <f t="shared" si="33"/>
        <v>4637000</v>
      </c>
      <c r="K319" s="263">
        <f t="shared" si="33"/>
        <v>28536308</v>
      </c>
    </row>
    <row r="320" spans="1:11" s="95" customFormat="1" x14ac:dyDescent="0.25">
      <c r="A320" s="142" t="s">
        <v>344</v>
      </c>
      <c r="B320" s="274">
        <v>3500</v>
      </c>
      <c r="C320" s="274">
        <v>5600</v>
      </c>
      <c r="D320" s="274">
        <v>6000</v>
      </c>
      <c r="E320" s="274">
        <v>3900</v>
      </c>
      <c r="F320" s="274">
        <v>8500</v>
      </c>
      <c r="G320" s="274">
        <v>12000</v>
      </c>
      <c r="H320" s="274">
        <v>10000</v>
      </c>
      <c r="I320" s="274">
        <v>6773</v>
      </c>
      <c r="J320" s="274">
        <v>7000</v>
      </c>
      <c r="K320" s="274">
        <v>7295</v>
      </c>
    </row>
    <row r="321" spans="1:11" s="95" customFormat="1" x14ac:dyDescent="0.25">
      <c r="A321" s="142" t="s">
        <v>811</v>
      </c>
      <c r="B321" s="274">
        <v>6000</v>
      </c>
      <c r="C321" s="274">
        <v>15000</v>
      </c>
      <c r="D321" s="274">
        <v>10000</v>
      </c>
      <c r="E321" s="274">
        <v>27300</v>
      </c>
      <c r="F321" s="274">
        <v>8400</v>
      </c>
      <c r="G321" s="274">
        <v>20000</v>
      </c>
      <c r="H321" s="274">
        <v>20000</v>
      </c>
      <c r="I321" s="274">
        <v>10348</v>
      </c>
      <c r="J321" s="274">
        <v>205000</v>
      </c>
      <c r="K321" s="274">
        <v>21286</v>
      </c>
    </row>
    <row r="322" spans="1:11" s="95" customFormat="1" x14ac:dyDescent="0.25">
      <c r="A322" s="142" t="s">
        <v>1743</v>
      </c>
      <c r="B322" s="274">
        <v>10000</v>
      </c>
      <c r="C322" s="274">
        <v>6000</v>
      </c>
      <c r="D322" s="274">
        <v>10000</v>
      </c>
      <c r="E322" s="274">
        <v>38400</v>
      </c>
      <c r="F322" s="274">
        <v>20200</v>
      </c>
      <c r="G322" s="274">
        <v>40000</v>
      </c>
      <c r="H322" s="274">
        <v>100000</v>
      </c>
      <c r="I322" s="274">
        <v>75566</v>
      </c>
      <c r="J322" s="274">
        <v>445000</v>
      </c>
      <c r="K322" s="274">
        <v>658121</v>
      </c>
    </row>
    <row r="323" spans="1:11" s="95" customFormat="1" x14ac:dyDescent="0.25">
      <c r="A323" s="142" t="s">
        <v>1744</v>
      </c>
      <c r="B323" s="274">
        <v>0</v>
      </c>
      <c r="C323" s="274">
        <v>0</v>
      </c>
      <c r="D323" s="274">
        <v>0</v>
      </c>
      <c r="E323" s="274">
        <v>0</v>
      </c>
      <c r="F323" s="274">
        <v>0</v>
      </c>
      <c r="G323" s="274">
        <v>0</v>
      </c>
      <c r="H323" s="274">
        <v>0</v>
      </c>
      <c r="I323" s="274">
        <v>0</v>
      </c>
      <c r="J323" s="274">
        <v>0</v>
      </c>
      <c r="K323" s="274">
        <v>0</v>
      </c>
    </row>
    <row r="324" spans="1:11" s="95" customFormat="1" x14ac:dyDescent="0.25">
      <c r="A324" s="142" t="s">
        <v>335</v>
      </c>
      <c r="B324" s="274">
        <v>0</v>
      </c>
      <c r="C324" s="274">
        <v>0</v>
      </c>
      <c r="D324" s="274">
        <v>0</v>
      </c>
      <c r="E324" s="274">
        <v>0</v>
      </c>
      <c r="F324" s="274">
        <v>0</v>
      </c>
      <c r="G324" s="274">
        <v>0</v>
      </c>
      <c r="H324" s="274">
        <v>0</v>
      </c>
      <c r="I324" s="274">
        <v>0</v>
      </c>
      <c r="J324" s="274">
        <v>0</v>
      </c>
      <c r="K324" s="274">
        <v>0</v>
      </c>
    </row>
    <row r="325" spans="1:11" s="95" customFormat="1" x14ac:dyDescent="0.25">
      <c r="A325" s="142" t="s">
        <v>336</v>
      </c>
      <c r="B325" s="274">
        <v>0</v>
      </c>
      <c r="C325" s="274">
        <v>0</v>
      </c>
      <c r="D325" s="274">
        <v>0</v>
      </c>
      <c r="E325" s="274">
        <v>0</v>
      </c>
      <c r="F325" s="274">
        <v>0</v>
      </c>
      <c r="G325" s="274">
        <v>0</v>
      </c>
      <c r="H325" s="274">
        <v>0</v>
      </c>
      <c r="I325" s="274">
        <v>0</v>
      </c>
      <c r="J325" s="274">
        <v>0</v>
      </c>
      <c r="K325" s="274">
        <v>1435268</v>
      </c>
    </row>
    <row r="326" spans="1:11" s="95" customFormat="1" x14ac:dyDescent="0.25">
      <c r="A326" s="142" t="s">
        <v>337</v>
      </c>
      <c r="B326" s="274">
        <v>0</v>
      </c>
      <c r="C326" s="274">
        <v>0</v>
      </c>
      <c r="D326" s="274">
        <v>0</v>
      </c>
      <c r="E326" s="274">
        <v>0</v>
      </c>
      <c r="F326" s="274">
        <v>0</v>
      </c>
      <c r="G326" s="274">
        <v>0</v>
      </c>
      <c r="H326" s="274">
        <v>0</v>
      </c>
      <c r="I326" s="274">
        <v>0</v>
      </c>
      <c r="J326" s="274">
        <v>0</v>
      </c>
      <c r="K326" s="274">
        <v>0</v>
      </c>
    </row>
    <row r="327" spans="1:11" s="95" customFormat="1" x14ac:dyDescent="0.25">
      <c r="A327" s="142" t="s">
        <v>1745</v>
      </c>
      <c r="B327" s="274">
        <v>1250000</v>
      </c>
      <c r="C327" s="274">
        <v>3400000</v>
      </c>
      <c r="D327" s="274">
        <v>0</v>
      </c>
      <c r="E327" s="274">
        <v>0</v>
      </c>
      <c r="F327" s="274">
        <v>0</v>
      </c>
      <c r="G327" s="274">
        <v>0</v>
      </c>
      <c r="H327" s="274">
        <v>0</v>
      </c>
      <c r="I327" s="274">
        <v>0</v>
      </c>
      <c r="J327" s="274">
        <v>3729000</v>
      </c>
      <c r="K327" s="274">
        <v>90585</v>
      </c>
    </row>
    <row r="328" spans="1:11" s="95" customFormat="1" x14ac:dyDescent="0.25">
      <c r="A328" s="142" t="s">
        <v>338</v>
      </c>
      <c r="B328" s="274">
        <v>25000</v>
      </c>
      <c r="C328" s="274">
        <v>40000</v>
      </c>
      <c r="D328" s="274">
        <v>115000</v>
      </c>
      <c r="E328" s="274">
        <v>69200</v>
      </c>
      <c r="F328" s="274">
        <v>99790</v>
      </c>
      <c r="G328" s="274">
        <v>150000</v>
      </c>
      <c r="H328" s="274">
        <v>90000</v>
      </c>
      <c r="I328" s="274">
        <v>296014</v>
      </c>
      <c r="J328" s="274">
        <v>251000</v>
      </c>
      <c r="K328" s="274">
        <v>836501</v>
      </c>
    </row>
    <row r="329" spans="1:11" s="95" customFormat="1" x14ac:dyDescent="0.25">
      <c r="A329" s="142" t="s">
        <v>1746</v>
      </c>
      <c r="B329" s="274">
        <v>0</v>
      </c>
      <c r="C329" s="274">
        <v>0</v>
      </c>
      <c r="D329" s="274">
        <v>0</v>
      </c>
      <c r="E329" s="274">
        <v>0</v>
      </c>
      <c r="F329" s="274">
        <v>0</v>
      </c>
      <c r="G329" s="274">
        <v>0</v>
      </c>
      <c r="H329" s="274">
        <v>0</v>
      </c>
      <c r="I329" s="274">
        <v>0</v>
      </c>
      <c r="J329" s="274">
        <v>0</v>
      </c>
      <c r="K329" s="274">
        <v>0</v>
      </c>
    </row>
    <row r="330" spans="1:11" s="95" customFormat="1" x14ac:dyDescent="0.25">
      <c r="A330" s="142" t="s">
        <v>1747</v>
      </c>
      <c r="B330" s="274">
        <v>0</v>
      </c>
      <c r="C330" s="274">
        <v>0</v>
      </c>
      <c r="D330" s="274">
        <v>0</v>
      </c>
      <c r="E330" s="274">
        <v>0</v>
      </c>
      <c r="F330" s="274">
        <v>0</v>
      </c>
      <c r="G330" s="274">
        <v>0</v>
      </c>
      <c r="H330" s="274">
        <v>0</v>
      </c>
      <c r="I330" s="274">
        <v>0</v>
      </c>
      <c r="J330" s="274">
        <v>0</v>
      </c>
      <c r="K330" s="274">
        <v>0</v>
      </c>
    </row>
    <row r="331" spans="1:11" s="95" customFormat="1" x14ac:dyDescent="0.25">
      <c r="A331" s="142" t="s">
        <v>1748</v>
      </c>
      <c r="B331" s="274">
        <v>0</v>
      </c>
      <c r="C331" s="274">
        <v>0</v>
      </c>
      <c r="D331" s="274">
        <v>0</v>
      </c>
      <c r="E331" s="274">
        <v>0</v>
      </c>
      <c r="F331" s="274">
        <v>0</v>
      </c>
      <c r="G331" s="274">
        <v>0</v>
      </c>
      <c r="H331" s="274">
        <v>0</v>
      </c>
      <c r="I331" s="274">
        <v>0</v>
      </c>
      <c r="J331" s="274">
        <v>0</v>
      </c>
      <c r="K331" s="274">
        <v>0</v>
      </c>
    </row>
    <row r="332" spans="1:11" s="95" customFormat="1" x14ac:dyDescent="0.25">
      <c r="A332" s="142" t="s">
        <v>1749</v>
      </c>
      <c r="B332" s="274">
        <v>0</v>
      </c>
      <c r="C332" s="274">
        <v>0</v>
      </c>
      <c r="D332" s="274">
        <v>0</v>
      </c>
      <c r="E332" s="274">
        <v>0</v>
      </c>
      <c r="F332" s="274">
        <v>0</v>
      </c>
      <c r="G332" s="274">
        <v>0</v>
      </c>
      <c r="H332" s="274">
        <v>0</v>
      </c>
      <c r="I332" s="274">
        <v>0</v>
      </c>
      <c r="J332" s="274">
        <v>0</v>
      </c>
      <c r="K332" s="274">
        <v>0</v>
      </c>
    </row>
    <row r="333" spans="1:11" s="95" customFormat="1" x14ac:dyDescent="0.25">
      <c r="A333" s="142" t="s">
        <v>707</v>
      </c>
      <c r="B333" s="274">
        <v>4000000</v>
      </c>
      <c r="C333" s="274">
        <v>1000000</v>
      </c>
      <c r="D333" s="274">
        <v>0</v>
      </c>
      <c r="E333" s="274">
        <v>0</v>
      </c>
      <c r="F333" s="274">
        <v>0</v>
      </c>
      <c r="G333" s="274">
        <v>0</v>
      </c>
      <c r="H333" s="274">
        <v>0</v>
      </c>
      <c r="I333" s="274">
        <v>0</v>
      </c>
      <c r="J333" s="274">
        <v>0</v>
      </c>
      <c r="K333" s="274">
        <v>0</v>
      </c>
    </row>
    <row r="334" spans="1:11" s="95" customFormat="1" x14ac:dyDescent="0.25">
      <c r="A334" s="142" t="s">
        <v>1750</v>
      </c>
      <c r="B334" s="274">
        <v>0</v>
      </c>
      <c r="C334" s="274">
        <v>0</v>
      </c>
      <c r="D334" s="274">
        <v>0</v>
      </c>
      <c r="E334" s="274">
        <v>0</v>
      </c>
      <c r="F334" s="274">
        <v>0</v>
      </c>
      <c r="G334" s="274">
        <v>0</v>
      </c>
      <c r="H334" s="274">
        <v>0</v>
      </c>
      <c r="I334" s="274">
        <v>0</v>
      </c>
      <c r="J334" s="274">
        <v>0</v>
      </c>
      <c r="K334" s="274">
        <v>2064</v>
      </c>
    </row>
    <row r="335" spans="1:11" s="95" customFormat="1" x14ac:dyDescent="0.25">
      <c r="A335" s="142" t="s">
        <v>346</v>
      </c>
      <c r="B335" s="274">
        <v>0</v>
      </c>
      <c r="C335" s="274">
        <v>0</v>
      </c>
      <c r="D335" s="274">
        <v>15000</v>
      </c>
      <c r="E335" s="274">
        <v>0</v>
      </c>
      <c r="F335" s="274">
        <v>0</v>
      </c>
      <c r="G335" s="274">
        <v>0</v>
      </c>
      <c r="H335" s="274">
        <v>0</v>
      </c>
      <c r="I335" s="274">
        <v>0</v>
      </c>
      <c r="J335" s="274">
        <v>0</v>
      </c>
      <c r="K335" s="274">
        <v>0</v>
      </c>
    </row>
    <row r="336" spans="1:11" s="95" customFormat="1" x14ac:dyDescent="0.25">
      <c r="A336" s="142" t="s">
        <v>1751</v>
      </c>
      <c r="B336" s="274">
        <v>0</v>
      </c>
      <c r="C336" s="274">
        <v>0</v>
      </c>
      <c r="D336" s="274">
        <v>0</v>
      </c>
      <c r="E336" s="274">
        <v>0</v>
      </c>
      <c r="F336" s="274">
        <v>0</v>
      </c>
      <c r="G336" s="274">
        <v>0</v>
      </c>
      <c r="H336" s="274">
        <v>0</v>
      </c>
      <c r="I336" s="274">
        <v>0</v>
      </c>
      <c r="J336" s="274">
        <v>0</v>
      </c>
      <c r="K336" s="274">
        <v>240000</v>
      </c>
    </row>
    <row r="337" spans="1:11" s="95" customFormat="1" x14ac:dyDescent="0.25">
      <c r="A337" s="142" t="s">
        <v>339</v>
      </c>
      <c r="B337" s="274">
        <v>0</v>
      </c>
      <c r="C337" s="274">
        <v>0</v>
      </c>
      <c r="D337" s="274">
        <v>0</v>
      </c>
      <c r="E337" s="274">
        <v>0</v>
      </c>
      <c r="F337" s="274">
        <v>0</v>
      </c>
      <c r="G337" s="274">
        <v>0</v>
      </c>
      <c r="H337" s="274">
        <v>0</v>
      </c>
      <c r="I337" s="274">
        <v>0</v>
      </c>
      <c r="J337" s="274">
        <v>0</v>
      </c>
      <c r="K337" s="274">
        <v>5245188</v>
      </c>
    </row>
    <row r="338" spans="1:11" s="95" customFormat="1" x14ac:dyDescent="0.25">
      <c r="A338" s="142" t="s">
        <v>340</v>
      </c>
      <c r="B338" s="274">
        <v>0</v>
      </c>
      <c r="C338" s="274">
        <v>0</v>
      </c>
      <c r="D338" s="274">
        <v>0</v>
      </c>
      <c r="E338" s="274">
        <v>0</v>
      </c>
      <c r="F338" s="274">
        <v>0</v>
      </c>
      <c r="G338" s="274">
        <v>0</v>
      </c>
      <c r="H338" s="274">
        <v>0</v>
      </c>
      <c r="I338" s="274">
        <v>0</v>
      </c>
      <c r="J338" s="274">
        <v>0</v>
      </c>
      <c r="K338" s="274">
        <v>20000000</v>
      </c>
    </row>
    <row r="339" spans="1:11" x14ac:dyDescent="0.25">
      <c r="A339" s="143"/>
      <c r="B339" s="263"/>
      <c r="C339" s="263"/>
      <c r="D339" s="263"/>
      <c r="E339" s="263"/>
      <c r="F339" s="263"/>
      <c r="G339" s="263"/>
      <c r="H339" s="263"/>
      <c r="I339" s="263"/>
      <c r="J339" s="263"/>
      <c r="K339" s="263"/>
    </row>
    <row r="340" spans="1:11" x14ac:dyDescent="0.25">
      <c r="A340" s="46" t="s">
        <v>1177</v>
      </c>
      <c r="B340" s="263">
        <f t="shared" ref="B340:J340" si="34">SUM(B341:B365)</f>
        <v>90000000</v>
      </c>
      <c r="C340" s="263">
        <f t="shared" si="34"/>
        <v>175384312</v>
      </c>
      <c r="D340" s="263">
        <f t="shared" si="34"/>
        <v>100704000</v>
      </c>
      <c r="E340" s="263">
        <f t="shared" si="34"/>
        <v>86503000</v>
      </c>
      <c r="F340" s="263">
        <f t="shared" si="34"/>
        <v>89229059</v>
      </c>
      <c r="G340" s="263">
        <f t="shared" si="34"/>
        <v>105757000</v>
      </c>
      <c r="H340" s="263">
        <f t="shared" si="34"/>
        <v>52478600</v>
      </c>
      <c r="I340" s="263">
        <f t="shared" si="34"/>
        <v>130195757</v>
      </c>
      <c r="J340" s="263">
        <f t="shared" si="34"/>
        <v>264253600</v>
      </c>
      <c r="K340" s="263">
        <f>SUM(K341:K365)</f>
        <v>1015757064</v>
      </c>
    </row>
    <row r="341" spans="1:11" s="95" customFormat="1" x14ac:dyDescent="0.25">
      <c r="A341" s="149" t="s">
        <v>1752</v>
      </c>
      <c r="B341" s="274">
        <v>18000000</v>
      </c>
      <c r="C341" s="274">
        <v>18906986</v>
      </c>
      <c r="D341" s="274">
        <v>20000000</v>
      </c>
      <c r="E341" s="274">
        <v>16000000</v>
      </c>
      <c r="F341" s="274">
        <v>20000000</v>
      </c>
      <c r="G341" s="274">
        <v>18000000</v>
      </c>
      <c r="H341" s="274">
        <v>20000000</v>
      </c>
      <c r="I341" s="274">
        <v>21500000</v>
      </c>
      <c r="J341" s="274">
        <v>80298000</v>
      </c>
      <c r="K341" s="274">
        <v>59142877</v>
      </c>
    </row>
    <row r="342" spans="1:11" s="95" customFormat="1" x14ac:dyDescent="0.25">
      <c r="A342" s="149" t="s">
        <v>1753</v>
      </c>
      <c r="B342" s="274">
        <v>0</v>
      </c>
      <c r="C342" s="274">
        <v>0</v>
      </c>
      <c r="D342" s="274">
        <v>0</v>
      </c>
      <c r="E342" s="274">
        <v>0</v>
      </c>
      <c r="F342" s="274">
        <v>0</v>
      </c>
      <c r="G342" s="274">
        <v>0</v>
      </c>
      <c r="H342" s="274">
        <v>0</v>
      </c>
      <c r="I342" s="274">
        <v>0</v>
      </c>
      <c r="J342" s="274">
        <v>0</v>
      </c>
      <c r="K342" s="274">
        <v>0</v>
      </c>
    </row>
    <row r="343" spans="1:11" s="95" customFormat="1" x14ac:dyDescent="0.25">
      <c r="A343" s="149" t="s">
        <v>1754</v>
      </c>
      <c r="B343" s="274">
        <v>0</v>
      </c>
      <c r="C343" s="274">
        <v>29529000</v>
      </c>
      <c r="D343" s="274">
        <v>0</v>
      </c>
      <c r="E343" s="274">
        <v>0</v>
      </c>
      <c r="F343" s="274">
        <v>0</v>
      </c>
      <c r="G343" s="274">
        <v>0</v>
      </c>
      <c r="H343" s="274">
        <v>0</v>
      </c>
      <c r="I343" s="274">
        <v>0</v>
      </c>
      <c r="J343" s="274">
        <v>0</v>
      </c>
      <c r="K343" s="274">
        <v>0</v>
      </c>
    </row>
    <row r="344" spans="1:11" s="95" customFormat="1" x14ac:dyDescent="0.25">
      <c r="A344" s="149" t="s">
        <v>1755</v>
      </c>
      <c r="B344" s="274">
        <v>31000000</v>
      </c>
      <c r="C344" s="274">
        <v>22165664</v>
      </c>
      <c r="D344" s="274">
        <v>23000000</v>
      </c>
      <c r="E344" s="274">
        <v>15800000</v>
      </c>
      <c r="F344" s="274">
        <v>17477554</v>
      </c>
      <c r="G344" s="274">
        <v>40000000</v>
      </c>
      <c r="H344" s="274">
        <v>24440000</v>
      </c>
      <c r="I344" s="274">
        <v>20102799</v>
      </c>
      <c r="J344" s="274">
        <v>29821000</v>
      </c>
      <c r="K344" s="274">
        <v>26932245</v>
      </c>
    </row>
    <row r="345" spans="1:11" s="95" customFormat="1" x14ac:dyDescent="0.25">
      <c r="A345" s="149" t="s">
        <v>1756</v>
      </c>
      <c r="B345" s="274">
        <v>0</v>
      </c>
      <c r="C345" s="274">
        <v>0</v>
      </c>
      <c r="D345" s="274">
        <v>0</v>
      </c>
      <c r="E345" s="274">
        <v>0</v>
      </c>
      <c r="F345" s="274">
        <v>0</v>
      </c>
      <c r="G345" s="274">
        <v>50000</v>
      </c>
      <c r="H345" s="274">
        <v>0</v>
      </c>
      <c r="I345" s="274">
        <v>0</v>
      </c>
      <c r="J345" s="274">
        <v>0</v>
      </c>
      <c r="K345" s="274">
        <v>0</v>
      </c>
    </row>
    <row r="346" spans="1:11" s="95" customFormat="1" x14ac:dyDescent="0.25">
      <c r="A346" s="149" t="s">
        <v>1757</v>
      </c>
      <c r="B346" s="274">
        <v>0</v>
      </c>
      <c r="C346" s="274">
        <v>1590000</v>
      </c>
      <c r="D346" s="274">
        <v>1600000</v>
      </c>
      <c r="E346" s="274">
        <v>2000000</v>
      </c>
      <c r="F346" s="274">
        <v>2000000</v>
      </c>
      <c r="G346" s="274">
        <v>2000000</v>
      </c>
      <c r="H346" s="274">
        <v>2500000</v>
      </c>
      <c r="I346" s="274">
        <v>10000000</v>
      </c>
      <c r="J346" s="274">
        <v>10000000</v>
      </c>
      <c r="K346" s="274">
        <v>7602113</v>
      </c>
    </row>
    <row r="347" spans="1:11" s="95" customFormat="1" x14ac:dyDescent="0.25">
      <c r="A347" s="149" t="s">
        <v>347</v>
      </c>
      <c r="B347" s="274">
        <v>34200000</v>
      </c>
      <c r="C347" s="274">
        <v>96627599</v>
      </c>
      <c r="D347" s="274">
        <v>50000000</v>
      </c>
      <c r="E347" s="274">
        <v>49200000</v>
      </c>
      <c r="F347" s="274">
        <v>44372323</v>
      </c>
      <c r="G347" s="274">
        <v>40000000</v>
      </c>
      <c r="H347" s="274">
        <v>1486900</v>
      </c>
      <c r="I347" s="274">
        <v>73444600</v>
      </c>
      <c r="J347" s="274">
        <v>127556000</v>
      </c>
      <c r="K347" s="274">
        <v>20818850</v>
      </c>
    </row>
    <row r="348" spans="1:11" s="95" customFormat="1" x14ac:dyDescent="0.25">
      <c r="A348" s="149" t="s">
        <v>756</v>
      </c>
      <c r="B348" s="274">
        <v>0</v>
      </c>
      <c r="C348" s="274">
        <v>3000</v>
      </c>
      <c r="D348" s="274">
        <v>3000</v>
      </c>
      <c r="E348" s="274">
        <v>1000</v>
      </c>
      <c r="F348" s="274">
        <v>0</v>
      </c>
      <c r="G348" s="274">
        <v>3000</v>
      </c>
      <c r="H348" s="274">
        <v>3000</v>
      </c>
      <c r="I348" s="274">
        <v>0</v>
      </c>
      <c r="J348" s="274">
        <v>0</v>
      </c>
      <c r="K348" s="274">
        <v>10000</v>
      </c>
    </row>
    <row r="349" spans="1:11" s="95" customFormat="1" x14ac:dyDescent="0.25">
      <c r="A349" s="149" t="s">
        <v>1758</v>
      </c>
      <c r="B349" s="274">
        <v>6800000</v>
      </c>
      <c r="C349" s="274">
        <v>2343095</v>
      </c>
      <c r="D349" s="274">
        <v>1900000</v>
      </c>
      <c r="E349" s="274">
        <v>1000000</v>
      </c>
      <c r="F349" s="274">
        <v>1533208</v>
      </c>
      <c r="G349" s="274">
        <v>2000000</v>
      </c>
      <c r="H349" s="274">
        <v>1421000</v>
      </c>
      <c r="I349" s="274">
        <v>1826199</v>
      </c>
      <c r="J349" s="274">
        <v>2709000</v>
      </c>
      <c r="K349" s="274">
        <v>3488074</v>
      </c>
    </row>
    <row r="350" spans="1:11" s="95" customFormat="1" x14ac:dyDescent="0.25">
      <c r="A350" s="149" t="s">
        <v>736</v>
      </c>
      <c r="B350" s="274">
        <v>0</v>
      </c>
      <c r="C350" s="274">
        <v>1400</v>
      </c>
      <c r="D350" s="274">
        <v>1000</v>
      </c>
      <c r="E350" s="274">
        <v>1000</v>
      </c>
      <c r="F350" s="274">
        <v>7300</v>
      </c>
      <c r="G350" s="274">
        <v>4000</v>
      </c>
      <c r="H350" s="274">
        <v>70000</v>
      </c>
      <c r="I350" s="274">
        <v>35001</v>
      </c>
      <c r="J350" s="274">
        <v>10000</v>
      </c>
      <c r="K350" s="274">
        <v>17211</v>
      </c>
    </row>
    <row r="351" spans="1:11" s="95" customFormat="1" x14ac:dyDescent="0.25">
      <c r="A351" s="149" t="s">
        <v>1759</v>
      </c>
      <c r="B351" s="274">
        <v>0</v>
      </c>
      <c r="C351" s="274">
        <v>4217568</v>
      </c>
      <c r="D351" s="274">
        <v>4200000</v>
      </c>
      <c r="E351" s="274">
        <v>2500000</v>
      </c>
      <c r="F351" s="274">
        <v>3059774</v>
      </c>
      <c r="G351" s="274">
        <v>3500000</v>
      </c>
      <c r="H351" s="274">
        <v>2557700</v>
      </c>
      <c r="I351" s="274">
        <v>3287158</v>
      </c>
      <c r="J351" s="274">
        <v>4876000</v>
      </c>
      <c r="K351" s="274">
        <v>1532477</v>
      </c>
    </row>
    <row r="352" spans="1:11" s="95" customFormat="1" x14ac:dyDescent="0.25">
      <c r="A352" s="149" t="s">
        <v>1760</v>
      </c>
      <c r="B352" s="274">
        <v>0</v>
      </c>
      <c r="C352" s="274">
        <v>0</v>
      </c>
      <c r="D352" s="274">
        <v>0</v>
      </c>
      <c r="E352" s="274">
        <v>1000</v>
      </c>
      <c r="F352" s="274">
        <v>11500</v>
      </c>
      <c r="G352" s="274">
        <v>0</v>
      </c>
      <c r="H352" s="274">
        <v>0</v>
      </c>
      <c r="I352" s="274">
        <v>0</v>
      </c>
      <c r="J352" s="274">
        <v>0</v>
      </c>
      <c r="K352" s="274">
        <v>0</v>
      </c>
    </row>
    <row r="353" spans="1:11" s="95" customFormat="1" x14ac:dyDescent="0.25">
      <c r="A353" s="149" t="s">
        <v>348</v>
      </c>
      <c r="B353" s="274">
        <v>0</v>
      </c>
      <c r="C353" s="274">
        <v>0</v>
      </c>
      <c r="D353" s="274">
        <v>0</v>
      </c>
      <c r="E353" s="274">
        <v>0</v>
      </c>
      <c r="F353" s="274">
        <v>750000</v>
      </c>
      <c r="G353" s="274">
        <v>0</v>
      </c>
      <c r="H353" s="274">
        <v>0</v>
      </c>
      <c r="I353" s="274">
        <v>0</v>
      </c>
      <c r="J353" s="274">
        <v>5000000</v>
      </c>
      <c r="K353" s="274">
        <v>2711165</v>
      </c>
    </row>
    <row r="354" spans="1:11" s="95" customFormat="1" x14ac:dyDescent="0.25">
      <c r="A354" s="149" t="s">
        <v>1761</v>
      </c>
      <c r="B354" s="274">
        <v>0</v>
      </c>
      <c r="C354" s="274">
        <v>0</v>
      </c>
      <c r="D354" s="274">
        <v>0</v>
      </c>
      <c r="E354" s="274">
        <v>0</v>
      </c>
      <c r="F354" s="274">
        <v>17400</v>
      </c>
      <c r="G354" s="274">
        <v>0</v>
      </c>
      <c r="H354" s="274">
        <v>0</v>
      </c>
      <c r="I354" s="274">
        <v>0</v>
      </c>
      <c r="J354" s="274">
        <v>3141000</v>
      </c>
      <c r="K354" s="274">
        <v>2000000</v>
      </c>
    </row>
    <row r="355" spans="1:11" s="95" customFormat="1" x14ac:dyDescent="0.25">
      <c r="A355" s="149" t="s">
        <v>1762</v>
      </c>
      <c r="B355" s="274">
        <v>0</v>
      </c>
      <c r="C355" s="274">
        <v>0</v>
      </c>
      <c r="D355" s="274">
        <v>0</v>
      </c>
      <c r="E355" s="274">
        <v>0</v>
      </c>
      <c r="F355" s="274">
        <v>0</v>
      </c>
      <c r="G355" s="274">
        <v>0</v>
      </c>
      <c r="H355" s="274">
        <v>0</v>
      </c>
      <c r="I355" s="274">
        <v>0</v>
      </c>
      <c r="J355" s="274">
        <v>0</v>
      </c>
      <c r="K355" s="274">
        <v>0</v>
      </c>
    </row>
    <row r="356" spans="1:11" s="95" customFormat="1" x14ac:dyDescent="0.25">
      <c r="A356" s="149" t="s">
        <v>1763</v>
      </c>
      <c r="B356" s="274">
        <v>0</v>
      </c>
      <c r="C356" s="274">
        <v>0</v>
      </c>
      <c r="D356" s="274">
        <v>0</v>
      </c>
      <c r="E356" s="274">
        <v>0</v>
      </c>
      <c r="F356" s="274">
        <v>0</v>
      </c>
      <c r="G356" s="274">
        <v>0</v>
      </c>
      <c r="H356" s="274">
        <v>0</v>
      </c>
      <c r="I356" s="274">
        <v>0</v>
      </c>
      <c r="J356" s="274">
        <v>0</v>
      </c>
      <c r="K356" s="274">
        <v>0</v>
      </c>
    </row>
    <row r="357" spans="1:11" s="95" customFormat="1" x14ac:dyDescent="0.25">
      <c r="A357" s="149" t="s">
        <v>1764</v>
      </c>
      <c r="B357" s="274">
        <v>0</v>
      </c>
      <c r="C357" s="274">
        <v>0</v>
      </c>
      <c r="D357" s="274">
        <v>0</v>
      </c>
      <c r="E357" s="274">
        <v>0</v>
      </c>
      <c r="F357" s="274">
        <v>0</v>
      </c>
      <c r="G357" s="274">
        <v>0</v>
      </c>
      <c r="H357" s="274">
        <v>0</v>
      </c>
      <c r="I357" s="274">
        <v>0</v>
      </c>
      <c r="J357" s="274">
        <v>0</v>
      </c>
      <c r="K357" s="274">
        <v>0</v>
      </c>
    </row>
    <row r="358" spans="1:11" s="95" customFormat="1" x14ac:dyDescent="0.25">
      <c r="A358" s="149" t="s">
        <v>349</v>
      </c>
      <c r="B358" s="274">
        <v>0</v>
      </c>
      <c r="C358" s="274">
        <v>0</v>
      </c>
      <c r="D358" s="274">
        <v>0</v>
      </c>
      <c r="E358" s="274">
        <v>0</v>
      </c>
      <c r="F358" s="274">
        <v>0</v>
      </c>
      <c r="G358" s="274">
        <v>200000</v>
      </c>
      <c r="H358" s="274">
        <v>0</v>
      </c>
      <c r="I358" s="274">
        <v>0</v>
      </c>
      <c r="J358" s="274">
        <v>0</v>
      </c>
      <c r="K358" s="274">
        <v>0</v>
      </c>
    </row>
    <row r="359" spans="1:11" s="95" customFormat="1" x14ac:dyDescent="0.25">
      <c r="A359" s="149" t="s">
        <v>773</v>
      </c>
      <c r="B359" s="274">
        <v>0</v>
      </c>
      <c r="C359" s="274">
        <v>0</v>
      </c>
      <c r="D359" s="274">
        <v>0</v>
      </c>
      <c r="E359" s="274">
        <v>0</v>
      </c>
      <c r="F359" s="274">
        <v>0</v>
      </c>
      <c r="G359" s="274">
        <v>0</v>
      </c>
      <c r="H359" s="274">
        <v>0</v>
      </c>
      <c r="I359" s="274">
        <v>0</v>
      </c>
      <c r="J359" s="274">
        <v>473000</v>
      </c>
      <c r="K359" s="274">
        <v>1000000</v>
      </c>
    </row>
    <row r="360" spans="1:11" s="95" customFormat="1" x14ac:dyDescent="0.25">
      <c r="A360" s="149" t="s">
        <v>387</v>
      </c>
      <c r="B360" s="274">
        <v>0</v>
      </c>
      <c r="C360" s="274">
        <v>0</v>
      </c>
      <c r="D360" s="274">
        <v>0</v>
      </c>
      <c r="E360" s="274">
        <v>0</v>
      </c>
      <c r="F360" s="274">
        <v>0</v>
      </c>
      <c r="G360" s="274">
        <v>0</v>
      </c>
      <c r="H360" s="274">
        <v>0</v>
      </c>
      <c r="I360" s="274">
        <v>0</v>
      </c>
      <c r="J360" s="274">
        <v>324000</v>
      </c>
      <c r="K360" s="274">
        <v>2000000</v>
      </c>
    </row>
    <row r="361" spans="1:11" s="95" customFormat="1" x14ac:dyDescent="0.25">
      <c r="A361" s="149" t="s">
        <v>1765</v>
      </c>
      <c r="B361" s="274">
        <v>0</v>
      </c>
      <c r="C361" s="274">
        <v>0</v>
      </c>
      <c r="D361" s="274">
        <v>0</v>
      </c>
      <c r="E361" s="274">
        <v>0</v>
      </c>
      <c r="F361" s="274">
        <v>0</v>
      </c>
      <c r="G361" s="274">
        <v>0</v>
      </c>
      <c r="H361" s="274">
        <v>0</v>
      </c>
      <c r="I361" s="274">
        <v>0</v>
      </c>
      <c r="J361" s="274">
        <v>45600</v>
      </c>
      <c r="K361" s="274">
        <v>20000</v>
      </c>
    </row>
    <row r="362" spans="1:11" s="95" customFormat="1" x14ac:dyDescent="0.25">
      <c r="A362" s="149" t="s">
        <v>668</v>
      </c>
      <c r="B362" s="274">
        <v>0</v>
      </c>
      <c r="C362" s="274">
        <v>0</v>
      </c>
      <c r="D362" s="274">
        <v>0</v>
      </c>
      <c r="E362" s="274">
        <v>0</v>
      </c>
      <c r="F362" s="274">
        <v>0</v>
      </c>
      <c r="G362" s="274">
        <v>0</v>
      </c>
      <c r="H362" s="274">
        <v>0</v>
      </c>
      <c r="I362" s="274">
        <v>0</v>
      </c>
      <c r="J362" s="274">
        <v>0</v>
      </c>
      <c r="K362" s="274">
        <v>1000000</v>
      </c>
    </row>
    <row r="363" spans="1:11" s="95" customFormat="1" x14ac:dyDescent="0.25">
      <c r="A363" s="149" t="s">
        <v>1766</v>
      </c>
      <c r="B363" s="274">
        <v>0</v>
      </c>
      <c r="C363" s="274">
        <v>0</v>
      </c>
      <c r="D363" s="274">
        <v>0</v>
      </c>
      <c r="E363" s="274">
        <v>0</v>
      </c>
      <c r="F363" s="274">
        <v>0</v>
      </c>
      <c r="G363" s="274">
        <v>0</v>
      </c>
      <c r="H363" s="274">
        <v>0</v>
      </c>
      <c r="I363" s="274">
        <v>0</v>
      </c>
      <c r="J363" s="274">
        <v>0</v>
      </c>
      <c r="K363" s="274">
        <v>191182052</v>
      </c>
    </row>
    <row r="364" spans="1:11" s="95" customFormat="1" x14ac:dyDescent="0.25">
      <c r="A364" s="149" t="s">
        <v>43</v>
      </c>
      <c r="B364" s="274">
        <v>0</v>
      </c>
      <c r="C364" s="274">
        <v>0</v>
      </c>
      <c r="D364" s="274">
        <v>0</v>
      </c>
      <c r="E364" s="274">
        <v>0</v>
      </c>
      <c r="F364" s="274">
        <v>0</v>
      </c>
      <c r="G364" s="274">
        <v>0</v>
      </c>
      <c r="H364" s="274">
        <v>0</v>
      </c>
      <c r="I364" s="274">
        <v>0</v>
      </c>
      <c r="J364" s="274">
        <v>0</v>
      </c>
      <c r="K364" s="274">
        <v>696300000</v>
      </c>
    </row>
    <row r="365" spans="1:11" s="95" customFormat="1" x14ac:dyDescent="0.25">
      <c r="A365" s="149" t="s">
        <v>1767</v>
      </c>
      <c r="B365" s="274">
        <v>0</v>
      </c>
      <c r="C365" s="274">
        <v>0</v>
      </c>
      <c r="D365" s="274">
        <v>0</v>
      </c>
      <c r="E365" s="274">
        <v>0</v>
      </c>
      <c r="F365" s="274">
        <v>0</v>
      </c>
      <c r="G365" s="274">
        <v>0</v>
      </c>
      <c r="H365" s="274">
        <v>0</v>
      </c>
      <c r="I365" s="274">
        <v>0</v>
      </c>
      <c r="J365" s="274">
        <v>0</v>
      </c>
      <c r="K365" s="274">
        <v>0</v>
      </c>
    </row>
    <row r="366" spans="1:11" x14ac:dyDescent="0.25">
      <c r="A366" s="143"/>
      <c r="B366" s="263">
        <v>0</v>
      </c>
      <c r="C366" s="263">
        <v>0</v>
      </c>
      <c r="D366" s="263">
        <v>0</v>
      </c>
      <c r="E366" s="263"/>
      <c r="F366" s="263"/>
      <c r="G366" s="263"/>
      <c r="H366" s="263"/>
      <c r="I366" s="263"/>
      <c r="J366" s="263"/>
      <c r="K366" s="263"/>
    </row>
    <row r="367" spans="1:11" x14ac:dyDescent="0.25">
      <c r="A367" s="38" t="s">
        <v>223</v>
      </c>
      <c r="B367" s="263">
        <v>2515500</v>
      </c>
      <c r="C367" s="263">
        <v>2965500</v>
      </c>
      <c r="D367" s="263">
        <v>2768000</v>
      </c>
      <c r="E367" s="263">
        <v>3438000</v>
      </c>
      <c r="F367" s="263">
        <v>5313600</v>
      </c>
      <c r="G367" s="263">
        <v>4663000</v>
      </c>
      <c r="H367" s="263">
        <v>5573000</v>
      </c>
      <c r="I367" s="263">
        <v>4776865</v>
      </c>
      <c r="J367" s="263">
        <v>8454500</v>
      </c>
      <c r="K367" s="263">
        <v>13957013</v>
      </c>
    </row>
    <row r="368" spans="1:11" x14ac:dyDescent="0.25">
      <c r="A368" s="143"/>
      <c r="B368" s="263"/>
      <c r="C368" s="263"/>
      <c r="D368" s="263"/>
      <c r="E368" s="263"/>
      <c r="F368" s="263"/>
      <c r="G368" s="263"/>
      <c r="H368" s="263"/>
      <c r="I368" s="263"/>
      <c r="J368" s="263"/>
      <c r="K368" s="263"/>
    </row>
    <row r="369" spans="1:11" s="94" customFormat="1" x14ac:dyDescent="0.25">
      <c r="A369" s="46" t="s">
        <v>708</v>
      </c>
      <c r="B369" s="263">
        <f t="shared" ref="B369:K369" si="35">SUM(B370:B384)</f>
        <v>1730000</v>
      </c>
      <c r="C369" s="263">
        <f t="shared" si="35"/>
        <v>2032500</v>
      </c>
      <c r="D369" s="263">
        <f t="shared" si="35"/>
        <v>1840000</v>
      </c>
      <c r="E369" s="263">
        <f t="shared" si="35"/>
        <v>1789800</v>
      </c>
      <c r="F369" s="263">
        <f t="shared" si="35"/>
        <v>3687200</v>
      </c>
      <c r="G369" s="263">
        <f t="shared" si="35"/>
        <v>1869000</v>
      </c>
      <c r="H369" s="263">
        <f t="shared" si="35"/>
        <v>2367000</v>
      </c>
      <c r="I369" s="263">
        <f t="shared" si="35"/>
        <v>2400028</v>
      </c>
      <c r="J369" s="263">
        <f t="shared" si="35"/>
        <v>5278400</v>
      </c>
      <c r="K369" s="263">
        <f t="shared" si="35"/>
        <v>7423876</v>
      </c>
    </row>
    <row r="370" spans="1:11" s="95" customFormat="1" x14ac:dyDescent="0.25">
      <c r="A370" s="149" t="s">
        <v>709</v>
      </c>
      <c r="B370" s="274">
        <v>1425000</v>
      </c>
      <c r="C370" s="274">
        <v>1500000</v>
      </c>
      <c r="D370" s="274">
        <v>1000000</v>
      </c>
      <c r="E370" s="274">
        <v>1000000</v>
      </c>
      <c r="F370" s="274">
        <v>2800000</v>
      </c>
      <c r="G370" s="274">
        <v>1300000</v>
      </c>
      <c r="H370" s="274">
        <v>1900000</v>
      </c>
      <c r="I370" s="274">
        <v>2000000</v>
      </c>
      <c r="J370" s="274">
        <v>3994000</v>
      </c>
      <c r="K370" s="274">
        <v>6246870</v>
      </c>
    </row>
    <row r="371" spans="1:11" s="95" customFormat="1" x14ac:dyDescent="0.25">
      <c r="A371" s="149" t="s">
        <v>1768</v>
      </c>
      <c r="B371" s="274">
        <v>90000</v>
      </c>
      <c r="C371" s="274">
        <v>0</v>
      </c>
      <c r="D371" s="274">
        <v>0</v>
      </c>
      <c r="E371" s="274">
        <v>300000</v>
      </c>
      <c r="F371" s="274"/>
      <c r="G371" s="274">
        <v>0</v>
      </c>
      <c r="H371" s="274">
        <v>0</v>
      </c>
      <c r="I371" s="274">
        <v>0</v>
      </c>
      <c r="J371" s="274">
        <v>0</v>
      </c>
      <c r="K371" s="274">
        <v>0</v>
      </c>
    </row>
    <row r="372" spans="1:11" s="95" customFormat="1" x14ac:dyDescent="0.25">
      <c r="A372" s="149" t="s">
        <v>797</v>
      </c>
      <c r="B372" s="274">
        <v>0</v>
      </c>
      <c r="C372" s="274">
        <v>300000</v>
      </c>
      <c r="D372" s="274">
        <v>400000</v>
      </c>
      <c r="E372" s="274">
        <v>0</v>
      </c>
      <c r="F372" s="274">
        <v>450000</v>
      </c>
      <c r="G372" s="274">
        <v>110000</v>
      </c>
      <c r="H372" s="274">
        <v>100000</v>
      </c>
      <c r="I372" s="274">
        <v>90000</v>
      </c>
      <c r="J372" s="274">
        <v>294000</v>
      </c>
      <c r="K372" s="274">
        <v>266000</v>
      </c>
    </row>
    <row r="373" spans="1:11" s="95" customFormat="1" x14ac:dyDescent="0.25">
      <c r="A373" s="149" t="s">
        <v>1769</v>
      </c>
      <c r="B373" s="274">
        <v>15000</v>
      </c>
      <c r="C373" s="274">
        <v>0</v>
      </c>
      <c r="D373" s="274">
        <v>0</v>
      </c>
      <c r="E373" s="274">
        <v>19700</v>
      </c>
      <c r="F373" s="274"/>
      <c r="G373" s="274">
        <v>0</v>
      </c>
      <c r="H373" s="274">
        <v>0</v>
      </c>
      <c r="I373" s="274">
        <v>0</v>
      </c>
      <c r="J373" s="274">
        <v>400</v>
      </c>
      <c r="K373" s="274">
        <v>8791</v>
      </c>
    </row>
    <row r="374" spans="1:11" s="95" customFormat="1" x14ac:dyDescent="0.25">
      <c r="A374" s="149" t="s">
        <v>710</v>
      </c>
      <c r="B374" s="274">
        <v>0</v>
      </c>
      <c r="C374" s="274">
        <v>13000</v>
      </c>
      <c r="D374" s="274">
        <v>17000</v>
      </c>
      <c r="E374" s="274">
        <v>1600</v>
      </c>
      <c r="F374" s="274">
        <v>31500</v>
      </c>
      <c r="G374" s="274">
        <v>25000</v>
      </c>
      <c r="H374" s="274">
        <v>25000</v>
      </c>
      <c r="I374" s="274">
        <v>26362</v>
      </c>
      <c r="J374" s="274">
        <v>33000</v>
      </c>
      <c r="K374" s="274">
        <v>137583</v>
      </c>
    </row>
    <row r="375" spans="1:11" s="95" customFormat="1" x14ac:dyDescent="0.25">
      <c r="A375" s="149" t="s">
        <v>1770</v>
      </c>
      <c r="B375" s="274">
        <v>30000</v>
      </c>
      <c r="C375" s="274">
        <v>0</v>
      </c>
      <c r="D375" s="274">
        <v>3000</v>
      </c>
      <c r="E375" s="274">
        <v>79000</v>
      </c>
      <c r="F375" s="274">
        <v>1000</v>
      </c>
      <c r="G375" s="274">
        <v>4000</v>
      </c>
      <c r="H375" s="274">
        <v>1000</v>
      </c>
      <c r="I375" s="274">
        <v>0</v>
      </c>
      <c r="J375" s="274">
        <v>1000</v>
      </c>
      <c r="K375" s="274">
        <v>2097</v>
      </c>
    </row>
    <row r="376" spans="1:11" s="95" customFormat="1" x14ac:dyDescent="0.25">
      <c r="A376" s="149" t="s">
        <v>1771</v>
      </c>
      <c r="B376" s="274">
        <v>0</v>
      </c>
      <c r="C376" s="274">
        <v>40000</v>
      </c>
      <c r="D376" s="274">
        <v>100000</v>
      </c>
      <c r="E376" s="274">
        <v>0</v>
      </c>
      <c r="F376" s="274">
        <v>50000</v>
      </c>
      <c r="G376" s="274">
        <v>40000</v>
      </c>
      <c r="H376" s="274">
        <v>65000</v>
      </c>
      <c r="I376" s="274">
        <v>67000</v>
      </c>
      <c r="J376" s="274">
        <v>156000</v>
      </c>
      <c r="K376" s="274">
        <v>137479</v>
      </c>
    </row>
    <row r="377" spans="1:11" s="95" customFormat="1" x14ac:dyDescent="0.25">
      <c r="A377" s="149" t="s">
        <v>1772</v>
      </c>
      <c r="B377" s="274">
        <v>6000</v>
      </c>
      <c r="C377" s="274">
        <v>0</v>
      </c>
      <c r="D377" s="274">
        <v>0</v>
      </c>
      <c r="E377" s="274"/>
      <c r="F377" s="274"/>
      <c r="G377" s="274">
        <v>0</v>
      </c>
      <c r="H377" s="274">
        <v>5000</v>
      </c>
      <c r="I377" s="274">
        <v>0</v>
      </c>
      <c r="J377" s="274">
        <v>2000</v>
      </c>
      <c r="K377" s="274">
        <v>2675</v>
      </c>
    </row>
    <row r="378" spans="1:11" s="95" customFormat="1" x14ac:dyDescent="0.25">
      <c r="A378" s="149" t="s">
        <v>798</v>
      </c>
      <c r="B378" s="274">
        <v>10000</v>
      </c>
      <c r="C378" s="274">
        <v>1500</v>
      </c>
      <c r="D378" s="274">
        <v>3000</v>
      </c>
      <c r="E378" s="274">
        <v>400</v>
      </c>
      <c r="F378" s="274">
        <v>500</v>
      </c>
      <c r="G378" s="274">
        <v>35000</v>
      </c>
      <c r="H378" s="274">
        <v>1000</v>
      </c>
      <c r="I378" s="274">
        <v>2000</v>
      </c>
      <c r="J378" s="274">
        <v>31000</v>
      </c>
      <c r="K378" s="274">
        <v>39113</v>
      </c>
    </row>
    <row r="379" spans="1:11" s="95" customFormat="1" x14ac:dyDescent="0.25">
      <c r="A379" s="149" t="s">
        <v>1773</v>
      </c>
      <c r="B379" s="274">
        <v>154000</v>
      </c>
      <c r="C379" s="274">
        <v>18000</v>
      </c>
      <c r="D379" s="274">
        <v>17000</v>
      </c>
      <c r="E379" s="274">
        <v>10000</v>
      </c>
      <c r="F379" s="274">
        <v>54200</v>
      </c>
      <c r="G379" s="274">
        <v>35000</v>
      </c>
      <c r="H379" s="274">
        <v>35000</v>
      </c>
      <c r="I379" s="274">
        <v>26990</v>
      </c>
      <c r="J379" s="274">
        <v>44000</v>
      </c>
      <c r="K379" s="274">
        <v>135000</v>
      </c>
    </row>
    <row r="380" spans="1:11" s="95" customFormat="1" x14ac:dyDescent="0.25">
      <c r="A380" s="149" t="s">
        <v>758</v>
      </c>
      <c r="B380" s="274">
        <v>0</v>
      </c>
      <c r="C380" s="274">
        <v>160000</v>
      </c>
      <c r="D380" s="274">
        <v>300000</v>
      </c>
      <c r="E380" s="274">
        <v>379100</v>
      </c>
      <c r="F380" s="274">
        <v>300000</v>
      </c>
      <c r="G380" s="274">
        <v>300000</v>
      </c>
      <c r="H380" s="274">
        <v>195000</v>
      </c>
      <c r="I380" s="274">
        <v>128676</v>
      </c>
      <c r="J380" s="274">
        <v>266000</v>
      </c>
      <c r="K380" s="274">
        <v>388268</v>
      </c>
    </row>
    <row r="381" spans="1:11" s="95" customFormat="1" x14ac:dyDescent="0.25">
      <c r="A381" s="149" t="s">
        <v>1774</v>
      </c>
      <c r="B381" s="274">
        <v>0</v>
      </c>
      <c r="C381" s="274">
        <v>0</v>
      </c>
      <c r="D381" s="274">
        <v>0</v>
      </c>
      <c r="E381" s="274">
        <v>0</v>
      </c>
      <c r="F381" s="274">
        <v>0</v>
      </c>
      <c r="G381" s="274">
        <v>20000</v>
      </c>
      <c r="H381" s="274">
        <v>40000</v>
      </c>
      <c r="I381" s="274">
        <v>59000</v>
      </c>
      <c r="J381" s="274">
        <v>457000</v>
      </c>
      <c r="K381" s="274">
        <v>0</v>
      </c>
    </row>
    <row r="382" spans="1:11" s="95" customFormat="1" x14ac:dyDescent="0.25">
      <c r="A382" s="149" t="s">
        <v>1775</v>
      </c>
      <c r="B382" s="274">
        <v>0</v>
      </c>
      <c r="C382" s="274">
        <v>0</v>
      </c>
      <c r="D382" s="274">
        <v>0</v>
      </c>
      <c r="E382" s="274">
        <v>0</v>
      </c>
      <c r="F382" s="274">
        <v>0</v>
      </c>
      <c r="G382" s="274">
        <v>0</v>
      </c>
      <c r="H382" s="274">
        <v>0</v>
      </c>
      <c r="I382" s="274">
        <v>0</v>
      </c>
      <c r="J382" s="274">
        <v>0</v>
      </c>
      <c r="K382" s="274">
        <v>60000</v>
      </c>
    </row>
    <row r="383" spans="1:11" s="95" customFormat="1" x14ac:dyDescent="0.25">
      <c r="A383" s="149" t="s">
        <v>1776</v>
      </c>
      <c r="B383" s="274">
        <v>0</v>
      </c>
      <c r="C383" s="274">
        <v>0</v>
      </c>
      <c r="D383" s="274">
        <v>0</v>
      </c>
      <c r="E383" s="274">
        <v>0</v>
      </c>
      <c r="F383" s="274"/>
      <c r="G383" s="274">
        <v>0</v>
      </c>
      <c r="H383" s="274">
        <v>0</v>
      </c>
      <c r="I383" s="274">
        <v>0</v>
      </c>
      <c r="J383" s="274">
        <v>0</v>
      </c>
      <c r="K383" s="274">
        <v>0</v>
      </c>
    </row>
    <row r="384" spans="1:11" s="95" customFormat="1" x14ac:dyDescent="0.25">
      <c r="A384" s="149" t="s">
        <v>1777</v>
      </c>
      <c r="B384" s="274">
        <v>0</v>
      </c>
      <c r="C384" s="274">
        <v>0</v>
      </c>
      <c r="D384" s="274">
        <v>0</v>
      </c>
      <c r="E384" s="274">
        <v>0</v>
      </c>
      <c r="F384" s="274"/>
      <c r="G384" s="274">
        <v>0</v>
      </c>
      <c r="H384" s="274">
        <v>0</v>
      </c>
      <c r="I384" s="274">
        <v>0</v>
      </c>
      <c r="J384" s="274">
        <v>0</v>
      </c>
      <c r="K384" s="274">
        <v>0</v>
      </c>
    </row>
    <row r="385" spans="1:11" x14ac:dyDescent="0.25">
      <c r="A385" s="143"/>
      <c r="B385" s="263"/>
      <c r="C385" s="263"/>
      <c r="D385" s="263"/>
      <c r="E385" s="263"/>
      <c r="F385" s="263"/>
      <c r="G385" s="263"/>
      <c r="H385" s="274"/>
      <c r="I385" s="274"/>
      <c r="J385" s="274"/>
      <c r="K385" s="263"/>
    </row>
    <row r="386" spans="1:11" s="94" customFormat="1" x14ac:dyDescent="0.25">
      <c r="A386" s="46" t="s">
        <v>1778</v>
      </c>
      <c r="B386" s="263">
        <f t="shared" ref="B386:K386" si="36">SUM(B387:B398)</f>
        <v>785500</v>
      </c>
      <c r="C386" s="263">
        <f t="shared" si="36"/>
        <v>933000</v>
      </c>
      <c r="D386" s="263">
        <f t="shared" si="36"/>
        <v>928000</v>
      </c>
      <c r="E386" s="263">
        <f t="shared" si="36"/>
        <v>1648200</v>
      </c>
      <c r="F386" s="263">
        <f t="shared" si="36"/>
        <v>1626400</v>
      </c>
      <c r="G386" s="263">
        <f t="shared" si="36"/>
        <v>2794000</v>
      </c>
      <c r="H386" s="263">
        <f t="shared" si="36"/>
        <v>3206000</v>
      </c>
      <c r="I386" s="263">
        <f t="shared" si="36"/>
        <v>2376837</v>
      </c>
      <c r="J386" s="263">
        <f t="shared" si="36"/>
        <v>3176100</v>
      </c>
      <c r="K386" s="263">
        <f t="shared" si="36"/>
        <v>4705137</v>
      </c>
    </row>
    <row r="387" spans="1:11" s="95" customFormat="1" x14ac:dyDescent="0.25">
      <c r="A387" s="149" t="s">
        <v>88</v>
      </c>
      <c r="B387" s="274">
        <v>55000</v>
      </c>
      <c r="C387" s="274">
        <v>95000</v>
      </c>
      <c r="D387" s="274">
        <v>90000</v>
      </c>
      <c r="E387" s="274">
        <v>100400</v>
      </c>
      <c r="F387" s="274">
        <v>100000</v>
      </c>
      <c r="G387" s="274">
        <v>130000</v>
      </c>
      <c r="H387" s="274">
        <v>130000</v>
      </c>
      <c r="I387" s="274">
        <v>56019</v>
      </c>
      <c r="J387" s="274">
        <v>75000</v>
      </c>
      <c r="K387" s="274">
        <v>654937</v>
      </c>
    </row>
    <row r="388" spans="1:11" s="95" customFormat="1" x14ac:dyDescent="0.25">
      <c r="A388" s="149" t="s">
        <v>197</v>
      </c>
      <c r="B388" s="274">
        <v>300000</v>
      </c>
      <c r="C388" s="274">
        <v>150000</v>
      </c>
      <c r="D388" s="274">
        <v>250000</v>
      </c>
      <c r="E388" s="274">
        <v>285000</v>
      </c>
      <c r="F388" s="274">
        <v>400000</v>
      </c>
      <c r="G388" s="274">
        <v>640000</v>
      </c>
      <c r="H388" s="274">
        <v>600000</v>
      </c>
      <c r="I388" s="274">
        <v>400000</v>
      </c>
      <c r="J388" s="274">
        <v>980000</v>
      </c>
      <c r="K388" s="274">
        <v>1249386</v>
      </c>
    </row>
    <row r="389" spans="1:11" s="95" customFormat="1" x14ac:dyDescent="0.25">
      <c r="A389" s="149" t="s">
        <v>198</v>
      </c>
      <c r="B389" s="274">
        <v>3500</v>
      </c>
      <c r="C389" s="274">
        <v>5000</v>
      </c>
      <c r="D389" s="274">
        <v>2000</v>
      </c>
      <c r="E389" s="274">
        <v>6900</v>
      </c>
      <c r="F389" s="274">
        <v>2600</v>
      </c>
      <c r="G389" s="274">
        <v>7000</v>
      </c>
      <c r="H389" s="274">
        <v>60000</v>
      </c>
      <c r="I389" s="274">
        <v>2818</v>
      </c>
      <c r="J389" s="274">
        <v>12000</v>
      </c>
      <c r="K389" s="274">
        <v>7276</v>
      </c>
    </row>
    <row r="390" spans="1:11" s="95" customFormat="1" x14ac:dyDescent="0.25">
      <c r="A390" s="150" t="s">
        <v>31</v>
      </c>
      <c r="B390" s="274">
        <v>0</v>
      </c>
      <c r="C390" s="274">
        <v>0</v>
      </c>
      <c r="D390" s="274">
        <v>0</v>
      </c>
      <c r="E390" s="274">
        <v>0</v>
      </c>
      <c r="F390" s="274">
        <v>0</v>
      </c>
      <c r="G390" s="274">
        <v>0</v>
      </c>
      <c r="H390" s="274">
        <v>1000</v>
      </c>
      <c r="I390" s="274">
        <v>0</v>
      </c>
      <c r="J390" s="274">
        <v>300</v>
      </c>
      <c r="K390" s="274">
        <v>921</v>
      </c>
    </row>
    <row r="391" spans="1:11" s="95" customFormat="1" x14ac:dyDescent="0.25">
      <c r="A391" s="150" t="s">
        <v>724</v>
      </c>
      <c r="B391" s="274">
        <v>0</v>
      </c>
      <c r="C391" s="274">
        <v>0</v>
      </c>
      <c r="D391" s="274">
        <v>0</v>
      </c>
      <c r="E391" s="274">
        <v>25000</v>
      </c>
      <c r="F391" s="274">
        <v>10000</v>
      </c>
      <c r="G391" s="274">
        <v>1000</v>
      </c>
      <c r="H391" s="274">
        <v>0</v>
      </c>
      <c r="I391" s="274">
        <v>0</v>
      </c>
      <c r="J391" s="274">
        <v>500</v>
      </c>
      <c r="K391" s="274">
        <v>6075</v>
      </c>
    </row>
    <row r="392" spans="1:11" s="95" customFormat="1" x14ac:dyDescent="0.25">
      <c r="A392" s="150" t="s">
        <v>199</v>
      </c>
      <c r="B392" s="274">
        <v>25000</v>
      </c>
      <c r="C392" s="274">
        <v>26000</v>
      </c>
      <c r="D392" s="274">
        <v>30000</v>
      </c>
      <c r="E392" s="274">
        <v>13900</v>
      </c>
      <c r="F392" s="274">
        <v>61100</v>
      </c>
      <c r="G392" s="274">
        <v>60000</v>
      </c>
      <c r="H392" s="274">
        <v>70000</v>
      </c>
      <c r="I392" s="274">
        <v>53000</v>
      </c>
      <c r="J392" s="274">
        <v>83000</v>
      </c>
      <c r="K392" s="274">
        <v>198830</v>
      </c>
    </row>
    <row r="393" spans="1:11" s="95" customFormat="1" x14ac:dyDescent="0.25">
      <c r="A393" s="150" t="s">
        <v>224</v>
      </c>
      <c r="B393" s="274">
        <v>2000</v>
      </c>
      <c r="C393" s="274">
        <v>7000</v>
      </c>
      <c r="D393" s="274">
        <v>1000</v>
      </c>
      <c r="E393" s="274">
        <v>27000</v>
      </c>
      <c r="F393" s="274">
        <v>0</v>
      </c>
      <c r="G393" s="274">
        <v>1000</v>
      </c>
      <c r="H393" s="274">
        <v>15000</v>
      </c>
      <c r="I393" s="274">
        <v>0</v>
      </c>
      <c r="J393" s="274">
        <v>0</v>
      </c>
      <c r="K393" s="274">
        <v>0</v>
      </c>
    </row>
    <row r="394" spans="1:11" s="95" customFormat="1" x14ac:dyDescent="0.25">
      <c r="A394" s="150" t="s">
        <v>91</v>
      </c>
      <c r="B394" s="274">
        <v>250000</v>
      </c>
      <c r="C394" s="274">
        <v>400000</v>
      </c>
      <c r="D394" s="274">
        <v>365000</v>
      </c>
      <c r="E394" s="274">
        <v>760000</v>
      </c>
      <c r="F394" s="274">
        <v>802700</v>
      </c>
      <c r="G394" s="274">
        <v>1600000</v>
      </c>
      <c r="H394" s="274">
        <v>1100000</v>
      </c>
      <c r="I394" s="274">
        <v>700000</v>
      </c>
      <c r="J394" s="274">
        <v>1645000</v>
      </c>
      <c r="K394" s="274">
        <v>2035750</v>
      </c>
    </row>
    <row r="395" spans="1:11" s="95" customFormat="1" x14ac:dyDescent="0.25">
      <c r="A395" s="150" t="s">
        <v>463</v>
      </c>
      <c r="B395" s="274">
        <v>150000</v>
      </c>
      <c r="C395" s="274">
        <v>250000</v>
      </c>
      <c r="D395" s="274">
        <v>190000</v>
      </c>
      <c r="E395" s="274">
        <v>430000</v>
      </c>
      <c r="F395" s="274">
        <v>250000</v>
      </c>
      <c r="G395" s="274">
        <v>340000</v>
      </c>
      <c r="H395" s="274">
        <v>260000</v>
      </c>
      <c r="I395" s="274">
        <v>250000</v>
      </c>
      <c r="J395" s="274">
        <v>331000</v>
      </c>
      <c r="K395" s="274">
        <v>413962</v>
      </c>
    </row>
    <row r="396" spans="1:11" s="95" customFormat="1" x14ac:dyDescent="0.25">
      <c r="A396" s="150" t="s">
        <v>1779</v>
      </c>
      <c r="B396" s="274">
        <v>0</v>
      </c>
      <c r="C396" s="274">
        <v>0</v>
      </c>
      <c r="D396" s="274">
        <v>0</v>
      </c>
      <c r="E396" s="274">
        <v>0</v>
      </c>
      <c r="F396" s="274">
        <v>0</v>
      </c>
      <c r="G396" s="274">
        <v>15000</v>
      </c>
      <c r="H396" s="274">
        <v>70000</v>
      </c>
      <c r="I396" s="274">
        <v>15000</v>
      </c>
      <c r="J396" s="274">
        <v>49000</v>
      </c>
      <c r="K396" s="274">
        <v>137000</v>
      </c>
    </row>
    <row r="397" spans="1:11" s="95" customFormat="1" x14ac:dyDescent="0.25">
      <c r="A397" s="150" t="s">
        <v>225</v>
      </c>
      <c r="B397" s="274">
        <v>0</v>
      </c>
      <c r="C397" s="274">
        <v>0</v>
      </c>
      <c r="D397" s="274">
        <v>0</v>
      </c>
      <c r="E397" s="274">
        <v>0</v>
      </c>
      <c r="F397" s="274">
        <v>0</v>
      </c>
      <c r="G397" s="274">
        <v>0</v>
      </c>
      <c r="H397" s="274">
        <v>0</v>
      </c>
      <c r="I397" s="274">
        <v>0</v>
      </c>
      <c r="J397" s="274">
        <v>0</v>
      </c>
      <c r="K397" s="274">
        <v>1000</v>
      </c>
    </row>
    <row r="398" spans="1:11" s="95" customFormat="1" x14ac:dyDescent="0.25">
      <c r="A398" s="150" t="s">
        <v>1780</v>
      </c>
      <c r="B398" s="274">
        <v>0</v>
      </c>
      <c r="C398" s="274">
        <v>0</v>
      </c>
      <c r="D398" s="274">
        <v>0</v>
      </c>
      <c r="E398" s="274">
        <v>0</v>
      </c>
      <c r="F398" s="274">
        <v>0</v>
      </c>
      <c r="G398" s="274">
        <v>0</v>
      </c>
      <c r="H398" s="274">
        <v>900000</v>
      </c>
      <c r="I398" s="274">
        <v>900000</v>
      </c>
      <c r="J398" s="274">
        <v>300</v>
      </c>
      <c r="K398" s="274">
        <v>0</v>
      </c>
    </row>
    <row r="399" spans="1:11" x14ac:dyDescent="0.25">
      <c r="A399" s="143"/>
      <c r="B399" s="263"/>
      <c r="C399" s="263"/>
      <c r="D399" s="263"/>
      <c r="E399" s="263"/>
      <c r="F399" s="263"/>
      <c r="G399" s="263"/>
      <c r="H399" s="263"/>
      <c r="I399" s="263"/>
      <c r="J399" s="263"/>
      <c r="K399" s="263"/>
    </row>
    <row r="400" spans="1:11" s="94" customFormat="1" x14ac:dyDescent="0.25">
      <c r="A400" s="46" t="s">
        <v>144</v>
      </c>
      <c r="B400" s="263">
        <f>B402+B424</f>
        <v>136025453</v>
      </c>
      <c r="C400" s="263">
        <f t="shared" ref="C400:K400" si="37">C402+C424</f>
        <v>140611930</v>
      </c>
      <c r="D400" s="263">
        <f t="shared" si="37"/>
        <v>165454879</v>
      </c>
      <c r="E400" s="263">
        <f t="shared" si="37"/>
        <v>212200000</v>
      </c>
      <c r="F400" s="263">
        <f t="shared" si="37"/>
        <v>221736000</v>
      </c>
      <c r="G400" s="263">
        <f t="shared" si="37"/>
        <v>179600000</v>
      </c>
      <c r="H400" s="263">
        <f t="shared" si="37"/>
        <v>227887000</v>
      </c>
      <c r="I400" s="263">
        <f t="shared" si="37"/>
        <v>443132620</v>
      </c>
      <c r="J400" s="263">
        <f t="shared" si="37"/>
        <v>666497585</v>
      </c>
      <c r="K400" s="263">
        <f t="shared" si="37"/>
        <v>1736357371</v>
      </c>
    </row>
    <row r="401" spans="1:11" x14ac:dyDescent="0.25">
      <c r="A401" s="143"/>
      <c r="B401" s="263"/>
      <c r="C401" s="263"/>
      <c r="D401" s="263"/>
      <c r="E401" s="263"/>
      <c r="F401" s="263"/>
      <c r="G401" s="263"/>
      <c r="H401" s="263"/>
      <c r="I401" s="263"/>
      <c r="J401" s="263"/>
      <c r="K401" s="263"/>
    </row>
    <row r="402" spans="1:11" s="87" customFormat="1" x14ac:dyDescent="0.25">
      <c r="A402" s="151" t="s">
        <v>212</v>
      </c>
      <c r="B402" s="263">
        <v>76549978</v>
      </c>
      <c r="C402" s="263">
        <f>IFERROR(VLOOKUP(A402:A991,'[2]1981'!A330:B431,2,FALSE),0)</f>
        <v>15000000</v>
      </c>
      <c r="D402" s="263">
        <f>IFERROR(VLOOKUP(A402:A991,'[2]1982'!A373:B430,2,FALSE),0)</f>
        <v>7000000</v>
      </c>
      <c r="E402" s="263">
        <v>15000000</v>
      </c>
      <c r="F402" s="263">
        <f>VLOOKUP(A402:A992,'[2]1984'!A378:B390,2,FALSE)</f>
        <v>10000000</v>
      </c>
      <c r="G402" s="263">
        <v>6500000</v>
      </c>
      <c r="H402" s="263">
        <f>VLOOKUP(A402:A992,'[2]1986'!A378:B382,2,FALSE)</f>
        <v>11800000</v>
      </c>
      <c r="I402" s="263">
        <f>VLOOKUP(A402:A992,'[2]1987'!A383:B396,2,FALSE)</f>
        <v>9002620</v>
      </c>
      <c r="J402" s="263">
        <f>VLOOKUP(A402:A992,'[2]1988'!A382:B401,2,FALSE)</f>
        <v>24697585</v>
      </c>
      <c r="K402" s="263">
        <f>VLOOKUP(A402:A992,'[2]1989'!A385:B402,2,FALSE)</f>
        <v>36702446</v>
      </c>
    </row>
    <row r="403" spans="1:11" x14ac:dyDescent="0.25">
      <c r="A403" s="145"/>
      <c r="B403" s="263"/>
      <c r="C403" s="263">
        <f>IFERROR(VLOOKUP(A403:A992,'[2]1981'!A331:B432,2,FALSE),0)</f>
        <v>0</v>
      </c>
      <c r="D403" s="263">
        <f>IFERROR(VLOOKUP(A403:A992,'[2]1982'!A374:B431,2,FALSE),0)</f>
        <v>0</v>
      </c>
      <c r="E403" s="263">
        <f>IFERROR(VLOOKUP(A403:A992,'[2]1983'!A374:B392,2,FALSE),0)</f>
        <v>0</v>
      </c>
      <c r="F403" s="263"/>
      <c r="G403" s="263"/>
      <c r="H403" s="263"/>
      <c r="I403" s="263"/>
      <c r="J403" s="263"/>
      <c r="K403" s="263"/>
    </row>
    <row r="404" spans="1:11" s="94" customFormat="1" x14ac:dyDescent="0.25">
      <c r="A404" s="46" t="s">
        <v>319</v>
      </c>
      <c r="B404" s="263">
        <f t="shared" ref="B404:K404" si="38">SUM(B405:B408)</f>
        <v>7249978</v>
      </c>
      <c r="C404" s="263">
        <f t="shared" si="38"/>
        <v>10000000</v>
      </c>
      <c r="D404" s="263">
        <f t="shared" si="38"/>
        <v>7000000</v>
      </c>
      <c r="E404" s="263">
        <f t="shared" si="38"/>
        <v>13000000</v>
      </c>
      <c r="F404" s="263">
        <f t="shared" si="38"/>
        <v>10000000</v>
      </c>
      <c r="G404" s="263">
        <f t="shared" si="38"/>
        <v>6500000</v>
      </c>
      <c r="H404" s="263">
        <f t="shared" si="38"/>
        <v>11800000</v>
      </c>
      <c r="I404" s="263">
        <f t="shared" si="38"/>
        <v>8702620</v>
      </c>
      <c r="J404" s="263">
        <f t="shared" si="38"/>
        <v>10757000</v>
      </c>
      <c r="K404" s="263">
        <f t="shared" si="38"/>
        <v>20559245</v>
      </c>
    </row>
    <row r="405" spans="1:11" s="95" customFormat="1" x14ac:dyDescent="0.25">
      <c r="A405" s="150" t="s">
        <v>545</v>
      </c>
      <c r="B405" s="274">
        <v>6749978</v>
      </c>
      <c r="C405" s="274">
        <v>10000000</v>
      </c>
      <c r="D405" s="274">
        <v>6900000</v>
      </c>
      <c r="E405" s="274">
        <v>9720000</v>
      </c>
      <c r="F405" s="274">
        <v>9000000</v>
      </c>
      <c r="G405" s="274">
        <v>6500000</v>
      </c>
      <c r="H405" s="274">
        <v>7800000</v>
      </c>
      <c r="I405" s="274">
        <v>7202620</v>
      </c>
      <c r="J405" s="274">
        <v>10757000</v>
      </c>
      <c r="K405" s="274">
        <v>19796745</v>
      </c>
    </row>
    <row r="406" spans="1:11" s="95" customFormat="1" x14ac:dyDescent="0.25">
      <c r="A406" s="150" t="s">
        <v>1781</v>
      </c>
      <c r="B406" s="274">
        <v>500000</v>
      </c>
      <c r="C406" s="274">
        <v>0</v>
      </c>
      <c r="D406" s="274">
        <v>100000</v>
      </c>
      <c r="E406" s="274">
        <v>3280000</v>
      </c>
      <c r="F406" s="274">
        <v>1000000</v>
      </c>
      <c r="G406" s="274">
        <v>0</v>
      </c>
      <c r="H406" s="274">
        <v>4000000</v>
      </c>
      <c r="I406" s="274">
        <v>1500000</v>
      </c>
      <c r="J406" s="274">
        <v>0</v>
      </c>
      <c r="K406" s="274">
        <v>762500</v>
      </c>
    </row>
    <row r="407" spans="1:11" s="95" customFormat="1" x14ac:dyDescent="0.25">
      <c r="A407" s="150" t="s">
        <v>32</v>
      </c>
      <c r="B407" s="274">
        <v>0</v>
      </c>
      <c r="C407" s="274">
        <v>0</v>
      </c>
      <c r="D407" s="274">
        <v>0</v>
      </c>
      <c r="E407" s="274">
        <v>0</v>
      </c>
      <c r="F407" s="274">
        <v>0</v>
      </c>
      <c r="G407" s="274">
        <v>0</v>
      </c>
      <c r="H407" s="274">
        <v>0</v>
      </c>
      <c r="I407" s="274">
        <v>0</v>
      </c>
      <c r="J407" s="274">
        <v>0</v>
      </c>
      <c r="K407" s="274">
        <v>0</v>
      </c>
    </row>
    <row r="408" spans="1:11" s="95" customFormat="1" x14ac:dyDescent="0.25">
      <c r="A408" s="150" t="s">
        <v>1782</v>
      </c>
      <c r="B408" s="274">
        <v>0</v>
      </c>
      <c r="C408" s="274">
        <v>0</v>
      </c>
      <c r="D408" s="274">
        <v>0</v>
      </c>
      <c r="E408" s="274">
        <v>0</v>
      </c>
      <c r="F408" s="274">
        <v>0</v>
      </c>
      <c r="G408" s="274">
        <v>0</v>
      </c>
      <c r="H408" s="274">
        <v>0</v>
      </c>
      <c r="I408" s="274">
        <v>0</v>
      </c>
      <c r="J408" s="274">
        <v>0</v>
      </c>
      <c r="K408" s="274">
        <v>0</v>
      </c>
    </row>
    <row r="409" spans="1:11" x14ac:dyDescent="0.25">
      <c r="A409" s="147"/>
      <c r="B409" s="263"/>
      <c r="C409" s="263"/>
      <c r="D409" s="263"/>
      <c r="E409" s="263"/>
      <c r="F409" s="263"/>
      <c r="G409" s="263"/>
      <c r="H409" s="263"/>
      <c r="I409" s="263"/>
      <c r="J409" s="263"/>
      <c r="K409" s="263"/>
    </row>
    <row r="410" spans="1:11" s="94" customFormat="1" x14ac:dyDescent="0.25">
      <c r="A410" s="152" t="s">
        <v>46</v>
      </c>
      <c r="B410" s="263">
        <f>IFERROR(VLOOKUP(#REF!,'[2]1981'!#REF!,2,FALSE),0)</f>
        <v>0</v>
      </c>
      <c r="C410" s="263">
        <f>IFERROR(VLOOKUP(A410:A999,'[2]1981'!A338:B439,2,FALSE),0)</f>
        <v>0</v>
      </c>
      <c r="D410" s="263">
        <v>165454879</v>
      </c>
      <c r="E410" s="263">
        <f>IFERROR(VLOOKUP(A410:A1000,'[2]1983'!A418:B967,2,FALSE),0)</f>
        <v>0</v>
      </c>
      <c r="F410" s="263">
        <f>IFERROR(VLOOKUP(B410:B1000,'[2]1983'!B418:C967,2,FALSE),0)</f>
        <v>0</v>
      </c>
      <c r="G410" s="263">
        <v>179600000</v>
      </c>
      <c r="H410" s="263">
        <f>VLOOKUP(A410:A1000,'[2]1986'!A469:B488,2,FALSE)</f>
        <v>0</v>
      </c>
      <c r="I410" s="263">
        <v>300000</v>
      </c>
      <c r="J410" s="263">
        <f>VLOOKUP(A410:A1000,'[2]1988'!A418:B977,2,FALSE)</f>
        <v>12299000</v>
      </c>
      <c r="K410" s="263">
        <f>VLOOKUP(A410:A1000,'[2]1989'!A418:B980,2,FALSE)</f>
        <v>13996322</v>
      </c>
    </row>
    <row r="411" spans="1:11" s="95" customFormat="1" x14ac:dyDescent="0.25">
      <c r="A411" s="150" t="s">
        <v>1783</v>
      </c>
      <c r="B411" s="274">
        <v>0</v>
      </c>
      <c r="C411" s="274">
        <v>0</v>
      </c>
      <c r="D411" s="274">
        <v>0</v>
      </c>
      <c r="E411" s="274">
        <v>0</v>
      </c>
      <c r="F411" s="274">
        <v>0</v>
      </c>
      <c r="G411" s="274">
        <v>0</v>
      </c>
      <c r="H411" s="274">
        <v>0</v>
      </c>
      <c r="I411" s="274">
        <v>300000</v>
      </c>
      <c r="J411" s="274">
        <v>12299000</v>
      </c>
      <c r="K411" s="274">
        <v>13996322</v>
      </c>
    </row>
    <row r="412" spans="1:11" s="95" customFormat="1" x14ac:dyDescent="0.25">
      <c r="A412" s="150" t="s">
        <v>1784</v>
      </c>
      <c r="B412" s="274">
        <v>0</v>
      </c>
      <c r="C412" s="274">
        <v>0</v>
      </c>
      <c r="D412" s="274">
        <v>0</v>
      </c>
      <c r="E412" s="274">
        <v>0</v>
      </c>
      <c r="F412" s="274">
        <v>0</v>
      </c>
      <c r="G412" s="274">
        <v>0</v>
      </c>
      <c r="H412" s="274">
        <v>0</v>
      </c>
      <c r="I412" s="274">
        <v>0</v>
      </c>
      <c r="J412" s="274">
        <v>0</v>
      </c>
      <c r="K412" s="274">
        <v>0</v>
      </c>
    </row>
    <row r="413" spans="1:11" s="95" customFormat="1" x14ac:dyDescent="0.25">
      <c r="A413" s="150" t="s">
        <v>1785</v>
      </c>
      <c r="B413" s="274">
        <v>0</v>
      </c>
      <c r="C413" s="274">
        <v>0</v>
      </c>
      <c r="D413" s="274">
        <v>0</v>
      </c>
      <c r="E413" s="274">
        <v>0</v>
      </c>
      <c r="F413" s="274">
        <v>0</v>
      </c>
      <c r="G413" s="274">
        <v>0</v>
      </c>
      <c r="H413" s="274">
        <v>0</v>
      </c>
      <c r="I413" s="274">
        <v>0</v>
      </c>
      <c r="J413" s="274">
        <v>0</v>
      </c>
      <c r="K413" s="274">
        <v>0</v>
      </c>
    </row>
    <row r="414" spans="1:11" s="95" customFormat="1" x14ac:dyDescent="0.25">
      <c r="A414" s="150" t="s">
        <v>1786</v>
      </c>
      <c r="B414" s="274">
        <v>0</v>
      </c>
      <c r="C414" s="274">
        <v>0</v>
      </c>
      <c r="D414" s="274">
        <v>0</v>
      </c>
      <c r="E414" s="274">
        <v>0</v>
      </c>
      <c r="F414" s="274">
        <v>0</v>
      </c>
      <c r="G414" s="274">
        <v>0</v>
      </c>
      <c r="H414" s="274">
        <v>0</v>
      </c>
      <c r="I414" s="274">
        <v>0</v>
      </c>
      <c r="J414" s="274">
        <v>0</v>
      </c>
      <c r="K414" s="274">
        <v>0</v>
      </c>
    </row>
    <row r="415" spans="1:11" s="95" customFormat="1" x14ac:dyDescent="0.25">
      <c r="A415" s="150" t="s">
        <v>1787</v>
      </c>
      <c r="B415" s="274">
        <v>0</v>
      </c>
      <c r="C415" s="274">
        <v>0</v>
      </c>
      <c r="D415" s="274">
        <v>0</v>
      </c>
      <c r="E415" s="274">
        <v>0</v>
      </c>
      <c r="F415" s="274">
        <v>0</v>
      </c>
      <c r="G415" s="274">
        <v>0</v>
      </c>
      <c r="H415" s="274">
        <v>0</v>
      </c>
      <c r="I415" s="274">
        <v>0</v>
      </c>
      <c r="J415" s="274">
        <v>0</v>
      </c>
      <c r="K415" s="274">
        <v>0</v>
      </c>
    </row>
    <row r="416" spans="1:11" x14ac:dyDescent="0.25">
      <c r="A416" s="147"/>
      <c r="B416" s="263"/>
      <c r="C416" s="263"/>
      <c r="D416" s="263"/>
      <c r="E416" s="263"/>
      <c r="F416" s="263"/>
      <c r="G416" s="263"/>
      <c r="H416" s="263"/>
      <c r="I416" s="263"/>
      <c r="J416" s="263"/>
      <c r="K416" s="263"/>
    </row>
    <row r="417" spans="1:11" x14ac:dyDescent="0.25">
      <c r="A417" s="152" t="s">
        <v>229</v>
      </c>
      <c r="B417" s="263">
        <f>IFERROR(VLOOKUP(A417:A1004,'[2]1980'!A422:B987,2,FALSE),0)</f>
        <v>0</v>
      </c>
      <c r="C417" s="263">
        <v>5000000</v>
      </c>
      <c r="D417" s="263">
        <f>IFERROR(VLOOKUP(A417:A1006,'[2]1982'!A388:B445,2,FALSE),0)</f>
        <v>0</v>
      </c>
      <c r="E417" s="263">
        <f>IFERROR(VLOOKUP(A417:A1007,'[2]1983'!A425:B974,2,FALSE),0)</f>
        <v>2000000</v>
      </c>
      <c r="F417" s="263">
        <f>IFERROR(VLOOKUP(B417:B1007,'[2]1983'!B425:C974,2,FALSE),0)</f>
        <v>0</v>
      </c>
      <c r="G417" s="263">
        <v>6500000</v>
      </c>
      <c r="H417" s="263">
        <f>IFERROR(VLOOKUP(A417:A1007,'[2]1986'!A476:B495,2,FALSE),0)</f>
        <v>0</v>
      </c>
      <c r="I417" s="263">
        <f>IFERROR(VLOOKUP(B417:B1007,'[2]1986'!B476:C495,2,FALSE),0)</f>
        <v>0</v>
      </c>
      <c r="J417" s="263">
        <f>VLOOKUP(A417:A1007,'[2]1988'!A425:B984,2,FALSE)</f>
        <v>1107585</v>
      </c>
      <c r="K417" s="263">
        <f>SUM(K418:K421)</f>
        <v>1858629</v>
      </c>
    </row>
    <row r="418" spans="1:11" s="95" customFormat="1" x14ac:dyDescent="0.25">
      <c r="A418" s="150" t="s">
        <v>1788</v>
      </c>
      <c r="B418" s="274">
        <v>0</v>
      </c>
      <c r="C418" s="274">
        <v>0</v>
      </c>
      <c r="D418" s="274">
        <v>0</v>
      </c>
      <c r="E418" s="274">
        <v>0</v>
      </c>
      <c r="F418" s="274">
        <v>0</v>
      </c>
      <c r="G418" s="274">
        <v>0</v>
      </c>
      <c r="H418" s="274">
        <v>0</v>
      </c>
      <c r="I418" s="274">
        <v>0</v>
      </c>
      <c r="J418" s="274">
        <v>0</v>
      </c>
      <c r="K418" s="274">
        <v>777648</v>
      </c>
    </row>
    <row r="419" spans="1:11" s="95" customFormat="1" x14ac:dyDescent="0.25">
      <c r="A419" s="150" t="s">
        <v>1789</v>
      </c>
      <c r="B419" s="274">
        <v>0</v>
      </c>
      <c r="C419" s="274">
        <v>0</v>
      </c>
      <c r="D419" s="274">
        <v>0</v>
      </c>
      <c r="E419" s="274">
        <v>0</v>
      </c>
      <c r="F419" s="274">
        <v>0</v>
      </c>
      <c r="G419" s="274">
        <v>0</v>
      </c>
      <c r="H419" s="274">
        <v>0</v>
      </c>
      <c r="I419" s="274">
        <v>0</v>
      </c>
      <c r="J419" s="274">
        <v>0</v>
      </c>
      <c r="K419" s="274">
        <v>208938</v>
      </c>
    </row>
    <row r="420" spans="1:11" s="95" customFormat="1" x14ac:dyDescent="0.25">
      <c r="A420" s="150" t="s">
        <v>1790</v>
      </c>
      <c r="B420" s="274">
        <v>0</v>
      </c>
      <c r="C420" s="274">
        <v>0</v>
      </c>
      <c r="D420" s="274">
        <v>0</v>
      </c>
      <c r="E420" s="274">
        <v>0</v>
      </c>
      <c r="F420" s="274">
        <v>0</v>
      </c>
      <c r="G420" s="274">
        <v>0</v>
      </c>
      <c r="H420" s="274">
        <v>0</v>
      </c>
      <c r="I420" s="274">
        <v>0</v>
      </c>
      <c r="J420" s="274">
        <v>0</v>
      </c>
      <c r="K420" s="274">
        <v>872043</v>
      </c>
    </row>
    <row r="421" spans="1:11" s="95" customFormat="1" x14ac:dyDescent="0.25">
      <c r="A421" s="150" t="s">
        <v>1791</v>
      </c>
      <c r="B421" s="274">
        <v>0</v>
      </c>
      <c r="C421" s="274">
        <v>0</v>
      </c>
      <c r="D421" s="274">
        <v>0</v>
      </c>
      <c r="E421" s="274">
        <v>0</v>
      </c>
      <c r="F421" s="274">
        <v>0</v>
      </c>
      <c r="G421" s="274">
        <v>0</v>
      </c>
      <c r="H421" s="274">
        <v>0</v>
      </c>
      <c r="I421" s="274">
        <v>0</v>
      </c>
      <c r="J421" s="274">
        <v>0</v>
      </c>
      <c r="K421" s="274">
        <v>0</v>
      </c>
    </row>
    <row r="422" spans="1:11" x14ac:dyDescent="0.25">
      <c r="A422" s="153"/>
      <c r="B422" s="263">
        <v>0</v>
      </c>
      <c r="C422" s="263">
        <v>0</v>
      </c>
      <c r="D422" s="263">
        <v>0</v>
      </c>
      <c r="E422" s="263"/>
      <c r="F422" s="263"/>
      <c r="G422" s="263"/>
      <c r="H422" s="263"/>
      <c r="I422" s="263"/>
      <c r="J422" s="263"/>
      <c r="K422" s="263"/>
    </row>
    <row r="423" spans="1:11" x14ac:dyDescent="0.25">
      <c r="A423" s="143"/>
      <c r="B423" s="263"/>
      <c r="C423" s="263"/>
      <c r="D423" s="263"/>
      <c r="E423" s="263"/>
      <c r="F423" s="263"/>
      <c r="G423" s="263"/>
      <c r="H423" s="263"/>
      <c r="I423" s="263"/>
      <c r="J423" s="263"/>
      <c r="K423" s="263"/>
    </row>
    <row r="424" spans="1:11" s="94" customFormat="1" x14ac:dyDescent="0.25">
      <c r="A424" s="154" t="s">
        <v>238</v>
      </c>
      <c r="B424" s="263">
        <f>+B425+B510</f>
        <v>59475475</v>
      </c>
      <c r="C424" s="263">
        <f>+C425+C510</f>
        <v>125611930</v>
      </c>
      <c r="D424" s="263">
        <f t="shared" ref="D424:K424" si="39">+D425+D510</f>
        <v>158454879</v>
      </c>
      <c r="E424" s="263">
        <f t="shared" si="39"/>
        <v>197200000</v>
      </c>
      <c r="F424" s="263">
        <f t="shared" si="39"/>
        <v>211736000</v>
      </c>
      <c r="G424" s="263">
        <f t="shared" si="39"/>
        <v>173100000</v>
      </c>
      <c r="H424" s="263">
        <f t="shared" si="39"/>
        <v>216087000</v>
      </c>
      <c r="I424" s="263">
        <f t="shared" si="39"/>
        <v>434130000</v>
      </c>
      <c r="J424" s="263">
        <f t="shared" si="39"/>
        <v>641800000</v>
      </c>
      <c r="K424" s="263">
        <f t="shared" si="39"/>
        <v>1699654925</v>
      </c>
    </row>
    <row r="425" spans="1:11" s="94" customFormat="1" x14ac:dyDescent="0.25">
      <c r="A425" s="154" t="s">
        <v>1792</v>
      </c>
      <c r="B425" s="263">
        <f>SUM(B426:B506)</f>
        <v>59475475</v>
      </c>
      <c r="C425" s="263">
        <f>SUM(C426:C506)</f>
        <v>113199130</v>
      </c>
      <c r="D425" s="263">
        <f t="shared" ref="D425:K425" si="40">SUM(D426:D506)</f>
        <v>153605814</v>
      </c>
      <c r="E425" s="263">
        <f t="shared" si="40"/>
        <v>197000000</v>
      </c>
      <c r="F425" s="263">
        <f t="shared" si="40"/>
        <v>203450000</v>
      </c>
      <c r="G425" s="263">
        <f t="shared" si="40"/>
        <v>169900000</v>
      </c>
      <c r="H425" s="263">
        <f t="shared" si="40"/>
        <v>192100000</v>
      </c>
      <c r="I425" s="263">
        <f t="shared" si="40"/>
        <v>426730000</v>
      </c>
      <c r="J425" s="263">
        <f t="shared" si="40"/>
        <v>617500000</v>
      </c>
      <c r="K425" s="263">
        <f t="shared" si="40"/>
        <v>1553854695</v>
      </c>
    </row>
    <row r="426" spans="1:11" s="95" customFormat="1" x14ac:dyDescent="0.25">
      <c r="A426" s="150" t="s">
        <v>684</v>
      </c>
      <c r="B426" s="274">
        <v>0</v>
      </c>
      <c r="C426" s="274">
        <v>0</v>
      </c>
      <c r="D426" s="274">
        <v>0</v>
      </c>
      <c r="E426" s="274">
        <v>0</v>
      </c>
      <c r="F426" s="274">
        <v>0</v>
      </c>
      <c r="G426" s="274">
        <v>0</v>
      </c>
      <c r="H426" s="274">
        <v>0</v>
      </c>
      <c r="I426" s="274">
        <v>0</v>
      </c>
      <c r="J426" s="274">
        <v>0</v>
      </c>
      <c r="K426" s="274">
        <v>0</v>
      </c>
    </row>
    <row r="427" spans="1:11" s="95" customFormat="1" x14ac:dyDescent="0.25">
      <c r="A427" s="150" t="s">
        <v>1793</v>
      </c>
      <c r="B427" s="274">
        <v>3689900</v>
      </c>
      <c r="C427" s="274">
        <v>800000</v>
      </c>
      <c r="D427" s="274">
        <v>0</v>
      </c>
      <c r="E427" s="274">
        <v>0</v>
      </c>
      <c r="F427" s="274">
        <v>0</v>
      </c>
      <c r="G427" s="274">
        <v>0</v>
      </c>
      <c r="H427" s="274">
        <v>0</v>
      </c>
      <c r="I427" s="274">
        <v>0</v>
      </c>
      <c r="J427" s="274">
        <v>0</v>
      </c>
      <c r="K427" s="274">
        <v>0</v>
      </c>
    </row>
    <row r="428" spans="1:11" s="95" customFormat="1" x14ac:dyDescent="0.25">
      <c r="A428" s="150" t="s">
        <v>1794</v>
      </c>
      <c r="B428" s="274">
        <v>2747220</v>
      </c>
      <c r="C428" s="274">
        <v>0</v>
      </c>
      <c r="D428" s="274">
        <v>0</v>
      </c>
      <c r="E428" s="274">
        <v>0</v>
      </c>
      <c r="F428" s="274">
        <v>0</v>
      </c>
      <c r="G428" s="274">
        <v>0</v>
      </c>
      <c r="H428" s="274">
        <v>0</v>
      </c>
      <c r="I428" s="274">
        <v>0</v>
      </c>
      <c r="J428" s="274">
        <v>0</v>
      </c>
      <c r="K428" s="274">
        <v>0</v>
      </c>
    </row>
    <row r="429" spans="1:11" s="95" customFormat="1" x14ac:dyDescent="0.25">
      <c r="A429" s="150" t="s">
        <v>1793</v>
      </c>
      <c r="B429" s="274">
        <v>0</v>
      </c>
      <c r="C429" s="274">
        <v>0</v>
      </c>
      <c r="D429" s="274">
        <v>0</v>
      </c>
      <c r="E429" s="274">
        <v>0</v>
      </c>
      <c r="F429" s="274">
        <v>0</v>
      </c>
      <c r="G429" s="274">
        <v>0</v>
      </c>
      <c r="H429" s="274">
        <v>0</v>
      </c>
      <c r="I429" s="274">
        <v>0</v>
      </c>
      <c r="J429" s="274">
        <v>0</v>
      </c>
      <c r="K429" s="274">
        <v>0</v>
      </c>
    </row>
    <row r="430" spans="1:11" s="95" customFormat="1" x14ac:dyDescent="0.25">
      <c r="A430" s="150" t="s">
        <v>388</v>
      </c>
      <c r="B430" s="274">
        <v>0</v>
      </c>
      <c r="C430" s="274">
        <v>0</v>
      </c>
      <c r="D430" s="274">
        <v>0</v>
      </c>
      <c r="E430" s="274">
        <v>0</v>
      </c>
      <c r="F430" s="274">
        <v>0</v>
      </c>
      <c r="G430" s="274">
        <v>0</v>
      </c>
      <c r="H430" s="274">
        <v>0</v>
      </c>
      <c r="I430" s="274">
        <v>0</v>
      </c>
      <c r="J430" s="274">
        <v>0</v>
      </c>
      <c r="K430" s="274">
        <v>0</v>
      </c>
    </row>
    <row r="431" spans="1:11" s="95" customFormat="1" x14ac:dyDescent="0.25">
      <c r="A431" s="150" t="s">
        <v>1795</v>
      </c>
      <c r="B431" s="274">
        <v>1939100</v>
      </c>
      <c r="C431" s="274">
        <v>1100000</v>
      </c>
      <c r="D431" s="274">
        <v>315320</v>
      </c>
      <c r="E431" s="274">
        <v>0</v>
      </c>
      <c r="F431" s="274">
        <v>0</v>
      </c>
      <c r="G431" s="274">
        <v>0</v>
      </c>
      <c r="H431" s="274">
        <v>0</v>
      </c>
      <c r="I431" s="274">
        <v>0</v>
      </c>
      <c r="J431" s="274">
        <v>0</v>
      </c>
      <c r="K431" s="274">
        <v>0</v>
      </c>
    </row>
    <row r="432" spans="1:11" s="95" customFormat="1" x14ac:dyDescent="0.25">
      <c r="A432" s="150" t="s">
        <v>1796</v>
      </c>
      <c r="B432" s="274">
        <v>3000000</v>
      </c>
      <c r="C432" s="274">
        <v>3500000</v>
      </c>
      <c r="D432" s="274">
        <v>3804400</v>
      </c>
      <c r="E432" s="274">
        <v>2300000</v>
      </c>
      <c r="F432" s="274">
        <v>0</v>
      </c>
      <c r="G432" s="274">
        <v>0</v>
      </c>
      <c r="H432" s="274">
        <v>0</v>
      </c>
      <c r="I432" s="274">
        <v>0</v>
      </c>
      <c r="J432" s="274">
        <v>0</v>
      </c>
      <c r="K432" s="274">
        <v>0</v>
      </c>
    </row>
    <row r="433" spans="1:11" s="95" customFormat="1" x14ac:dyDescent="0.25">
      <c r="A433" s="150" t="s">
        <v>1797</v>
      </c>
      <c r="B433" s="274">
        <v>11599670</v>
      </c>
      <c r="C433" s="274">
        <v>9000000</v>
      </c>
      <c r="D433" s="274">
        <v>12000000</v>
      </c>
      <c r="E433" s="274">
        <v>7100000</v>
      </c>
      <c r="F433" s="274">
        <v>8000000</v>
      </c>
      <c r="G433" s="274">
        <v>5000000</v>
      </c>
      <c r="H433" s="274">
        <v>0</v>
      </c>
      <c r="I433" s="274">
        <v>0</v>
      </c>
      <c r="J433" s="274">
        <v>0</v>
      </c>
      <c r="K433" s="274">
        <v>0</v>
      </c>
    </row>
    <row r="434" spans="1:11" s="95" customFormat="1" x14ac:dyDescent="0.25">
      <c r="A434" s="150" t="s">
        <v>1798</v>
      </c>
      <c r="B434" s="274">
        <v>192680</v>
      </c>
      <c r="C434" s="274">
        <v>0</v>
      </c>
      <c r="D434" s="274">
        <v>0</v>
      </c>
      <c r="E434" s="274">
        <v>0</v>
      </c>
      <c r="F434" s="274">
        <v>0</v>
      </c>
      <c r="G434" s="274">
        <v>0</v>
      </c>
      <c r="H434" s="274">
        <v>0</v>
      </c>
      <c r="I434" s="274">
        <v>0</v>
      </c>
      <c r="J434" s="274">
        <v>0</v>
      </c>
      <c r="K434" s="274">
        <v>0</v>
      </c>
    </row>
    <row r="435" spans="1:11" s="95" customFormat="1" x14ac:dyDescent="0.25">
      <c r="A435" s="150" t="s">
        <v>1799</v>
      </c>
      <c r="B435" s="274">
        <v>0</v>
      </c>
      <c r="C435" s="274">
        <v>0</v>
      </c>
      <c r="D435" s="274">
        <v>0</v>
      </c>
      <c r="E435" s="274">
        <v>0</v>
      </c>
      <c r="F435" s="274">
        <v>0</v>
      </c>
      <c r="G435" s="274">
        <v>0</v>
      </c>
      <c r="H435" s="274">
        <v>0</v>
      </c>
      <c r="I435" s="274">
        <v>0</v>
      </c>
      <c r="J435" s="274">
        <v>0</v>
      </c>
      <c r="K435" s="274">
        <v>0</v>
      </c>
    </row>
    <row r="436" spans="1:11" s="95" customFormat="1" x14ac:dyDescent="0.25">
      <c r="A436" s="150" t="s">
        <v>1800</v>
      </c>
      <c r="B436" s="274">
        <v>3386125</v>
      </c>
      <c r="C436" s="274">
        <v>2338430</v>
      </c>
      <c r="D436" s="274">
        <v>0</v>
      </c>
      <c r="E436" s="274">
        <v>0</v>
      </c>
      <c r="F436" s="274">
        <v>0</v>
      </c>
      <c r="G436" s="274">
        <v>0</v>
      </c>
      <c r="H436" s="274">
        <v>0</v>
      </c>
      <c r="I436" s="274">
        <v>0</v>
      </c>
      <c r="J436" s="274">
        <v>0</v>
      </c>
      <c r="K436" s="274">
        <v>0</v>
      </c>
    </row>
    <row r="437" spans="1:11" s="95" customFormat="1" x14ac:dyDescent="0.25">
      <c r="A437" s="150" t="s">
        <v>1801</v>
      </c>
      <c r="B437" s="274">
        <v>1500000</v>
      </c>
      <c r="C437" s="274">
        <v>3547800</v>
      </c>
      <c r="D437" s="274">
        <v>1427334</v>
      </c>
      <c r="E437" s="274">
        <v>1100000</v>
      </c>
      <c r="F437" s="274">
        <v>1000000</v>
      </c>
      <c r="G437" s="274">
        <v>0</v>
      </c>
      <c r="H437" s="274">
        <v>0</v>
      </c>
      <c r="I437" s="274">
        <v>0</v>
      </c>
      <c r="J437" s="274">
        <v>0</v>
      </c>
      <c r="K437" s="274">
        <v>0</v>
      </c>
    </row>
    <row r="438" spans="1:11" s="95" customFormat="1" x14ac:dyDescent="0.25">
      <c r="A438" s="150" t="s">
        <v>1802</v>
      </c>
      <c r="B438" s="274">
        <v>0</v>
      </c>
      <c r="C438" s="274">
        <v>15500000</v>
      </c>
      <c r="D438" s="274">
        <v>0</v>
      </c>
      <c r="E438" s="274">
        <v>0</v>
      </c>
      <c r="F438" s="274">
        <v>0</v>
      </c>
      <c r="G438" s="274">
        <v>0</v>
      </c>
      <c r="H438" s="274">
        <v>0</v>
      </c>
      <c r="I438" s="274">
        <v>0</v>
      </c>
      <c r="J438" s="274">
        <v>0</v>
      </c>
      <c r="K438" s="274">
        <v>0</v>
      </c>
    </row>
    <row r="439" spans="1:11" s="95" customFormat="1" x14ac:dyDescent="0.25">
      <c r="A439" s="150" t="s">
        <v>1803</v>
      </c>
      <c r="B439" s="274">
        <v>5010000</v>
      </c>
      <c r="C439" s="274">
        <v>2982000</v>
      </c>
      <c r="D439" s="274">
        <v>2050400</v>
      </c>
      <c r="E439" s="274">
        <v>400000</v>
      </c>
      <c r="F439" s="274">
        <v>500000</v>
      </c>
      <c r="G439" s="274">
        <v>0</v>
      </c>
      <c r="H439" s="274">
        <v>0</v>
      </c>
      <c r="I439" s="274">
        <v>0</v>
      </c>
      <c r="J439" s="274">
        <v>0</v>
      </c>
      <c r="K439" s="274">
        <v>0</v>
      </c>
    </row>
    <row r="440" spans="1:11" s="95" customFormat="1" x14ac:dyDescent="0.25">
      <c r="A440" s="150" t="s">
        <v>1804</v>
      </c>
      <c r="B440" s="274">
        <v>2025000</v>
      </c>
      <c r="C440" s="274">
        <v>3500000</v>
      </c>
      <c r="D440" s="274">
        <v>3000000</v>
      </c>
      <c r="E440" s="274">
        <v>700000</v>
      </c>
      <c r="F440" s="274">
        <v>750000</v>
      </c>
      <c r="G440" s="274">
        <v>0</v>
      </c>
      <c r="H440" s="274">
        <v>0</v>
      </c>
      <c r="I440" s="274">
        <v>0</v>
      </c>
      <c r="J440" s="274">
        <v>0</v>
      </c>
      <c r="K440" s="274">
        <v>0</v>
      </c>
    </row>
    <row r="441" spans="1:11" s="95" customFormat="1" x14ac:dyDescent="0.25">
      <c r="A441" s="150" t="s">
        <v>1805</v>
      </c>
      <c r="B441" s="274">
        <v>360000</v>
      </c>
      <c r="C441" s="274">
        <v>0</v>
      </c>
      <c r="D441" s="274">
        <v>0</v>
      </c>
      <c r="E441" s="274">
        <v>0</v>
      </c>
      <c r="F441" s="274">
        <v>0</v>
      </c>
      <c r="G441" s="274">
        <v>0</v>
      </c>
      <c r="H441" s="274">
        <v>0</v>
      </c>
      <c r="I441" s="274">
        <v>0</v>
      </c>
      <c r="J441" s="274">
        <v>0</v>
      </c>
      <c r="K441" s="274">
        <v>0</v>
      </c>
    </row>
    <row r="442" spans="1:11" s="95" customFormat="1" x14ac:dyDescent="0.25">
      <c r="A442" s="150" t="s">
        <v>1806</v>
      </c>
      <c r="B442" s="274">
        <v>3700000</v>
      </c>
      <c r="C442" s="274">
        <v>2200000</v>
      </c>
      <c r="D442" s="274">
        <v>4877000</v>
      </c>
      <c r="E442" s="274">
        <v>0</v>
      </c>
      <c r="F442" s="274">
        <v>0</v>
      </c>
      <c r="G442" s="274">
        <v>0</v>
      </c>
      <c r="H442" s="274">
        <v>0</v>
      </c>
      <c r="I442" s="274">
        <v>0</v>
      </c>
      <c r="J442" s="274">
        <v>0</v>
      </c>
      <c r="K442" s="274">
        <v>0</v>
      </c>
    </row>
    <row r="443" spans="1:11" s="95" customFormat="1" x14ac:dyDescent="0.25">
      <c r="A443" s="150" t="s">
        <v>1807</v>
      </c>
      <c r="B443" s="274">
        <v>3000000</v>
      </c>
      <c r="C443" s="274">
        <v>0</v>
      </c>
      <c r="D443" s="274">
        <v>8545000</v>
      </c>
      <c r="E443" s="274">
        <v>10400000</v>
      </c>
      <c r="F443" s="274">
        <v>5000000</v>
      </c>
      <c r="G443" s="274">
        <v>11000000</v>
      </c>
      <c r="H443" s="274">
        <v>7200000</v>
      </c>
      <c r="I443" s="274">
        <v>15100000</v>
      </c>
      <c r="J443" s="274">
        <v>45500000</v>
      </c>
      <c r="K443" s="274">
        <v>147489000</v>
      </c>
    </row>
    <row r="444" spans="1:11" s="95" customFormat="1" x14ac:dyDescent="0.25">
      <c r="A444" s="150" t="s">
        <v>1808</v>
      </c>
      <c r="B444" s="274">
        <v>67090</v>
      </c>
      <c r="C444" s="274">
        <v>0</v>
      </c>
      <c r="D444" s="274">
        <v>0</v>
      </c>
      <c r="E444" s="274">
        <v>0</v>
      </c>
      <c r="F444" s="274">
        <v>0</v>
      </c>
      <c r="G444" s="274">
        <v>0</v>
      </c>
      <c r="H444" s="274">
        <v>0</v>
      </c>
      <c r="I444" s="274">
        <v>0</v>
      </c>
      <c r="J444" s="274">
        <v>0</v>
      </c>
      <c r="K444" s="274">
        <v>0</v>
      </c>
    </row>
    <row r="445" spans="1:11" s="95" customFormat="1" x14ac:dyDescent="0.25">
      <c r="A445" s="150" t="s">
        <v>1809</v>
      </c>
      <c r="B445" s="274">
        <v>1019940</v>
      </c>
      <c r="C445" s="274">
        <v>100000</v>
      </c>
      <c r="D445" s="274">
        <v>0</v>
      </c>
      <c r="E445" s="274">
        <v>0</v>
      </c>
      <c r="F445" s="274">
        <v>0</v>
      </c>
      <c r="G445" s="274">
        <v>0</v>
      </c>
      <c r="H445" s="274">
        <v>0</v>
      </c>
      <c r="I445" s="274">
        <v>0</v>
      </c>
      <c r="J445" s="274">
        <v>0</v>
      </c>
      <c r="K445" s="274">
        <v>0</v>
      </c>
    </row>
    <row r="446" spans="1:11" s="95" customFormat="1" x14ac:dyDescent="0.25">
      <c r="A446" s="150" t="s">
        <v>1810</v>
      </c>
      <c r="B446" s="274">
        <v>1800000</v>
      </c>
      <c r="C446" s="274">
        <v>0</v>
      </c>
      <c r="D446" s="274">
        <v>0</v>
      </c>
      <c r="E446" s="274">
        <v>0</v>
      </c>
      <c r="F446" s="274">
        <v>0</v>
      </c>
      <c r="G446" s="274">
        <v>0</v>
      </c>
      <c r="H446" s="274">
        <v>0</v>
      </c>
      <c r="I446" s="274">
        <v>0</v>
      </c>
      <c r="J446" s="274">
        <v>0</v>
      </c>
      <c r="K446" s="274">
        <v>0</v>
      </c>
    </row>
    <row r="447" spans="1:11" s="95" customFormat="1" x14ac:dyDescent="0.25">
      <c r="A447" s="150" t="s">
        <v>1811</v>
      </c>
      <c r="B447" s="274">
        <v>9000000</v>
      </c>
      <c r="C447" s="274">
        <v>2000000</v>
      </c>
      <c r="D447" s="274">
        <v>0</v>
      </c>
      <c r="E447" s="274">
        <v>0</v>
      </c>
      <c r="F447" s="274">
        <v>0</v>
      </c>
      <c r="G447" s="274">
        <v>0</v>
      </c>
      <c r="H447" s="274">
        <v>0</v>
      </c>
      <c r="I447" s="274">
        <v>0</v>
      </c>
      <c r="J447" s="274">
        <v>0</v>
      </c>
      <c r="K447" s="274">
        <v>0</v>
      </c>
    </row>
    <row r="448" spans="1:11" s="95" customFormat="1" x14ac:dyDescent="0.25">
      <c r="A448" s="150" t="s">
        <v>1812</v>
      </c>
      <c r="B448" s="274">
        <v>1850000</v>
      </c>
      <c r="C448" s="274">
        <v>6000000</v>
      </c>
      <c r="D448" s="274">
        <v>4878000</v>
      </c>
      <c r="E448" s="274">
        <v>8600000</v>
      </c>
      <c r="F448" s="274">
        <v>7000000</v>
      </c>
      <c r="G448" s="274">
        <v>7000000</v>
      </c>
      <c r="H448" s="274">
        <v>7500000</v>
      </c>
      <c r="I448" s="274">
        <v>24000000</v>
      </c>
      <c r="J448" s="274">
        <v>7000000</v>
      </c>
      <c r="K448" s="274">
        <v>0</v>
      </c>
    </row>
    <row r="449" spans="1:11" s="95" customFormat="1" x14ac:dyDescent="0.25">
      <c r="A449" s="150" t="s">
        <v>1813</v>
      </c>
      <c r="B449" s="274">
        <v>3080485</v>
      </c>
      <c r="C449" s="274">
        <v>1198000</v>
      </c>
      <c r="D449" s="274">
        <v>0</v>
      </c>
      <c r="E449" s="274">
        <v>18100000</v>
      </c>
      <c r="F449" s="274">
        <v>27000000</v>
      </c>
      <c r="G449" s="274">
        <v>27600000</v>
      </c>
      <c r="H449" s="274">
        <v>34000000</v>
      </c>
      <c r="I449" s="274">
        <v>174990000</v>
      </c>
      <c r="J449" s="274">
        <v>140400000</v>
      </c>
      <c r="K449" s="274">
        <v>86892875</v>
      </c>
    </row>
    <row r="450" spans="1:11" s="95" customFormat="1" x14ac:dyDescent="0.25">
      <c r="A450" s="150" t="s">
        <v>1813</v>
      </c>
      <c r="B450" s="274">
        <v>0</v>
      </c>
      <c r="C450" s="274">
        <v>7848000</v>
      </c>
      <c r="D450" s="274">
        <v>0</v>
      </c>
      <c r="E450" s="274">
        <v>0</v>
      </c>
      <c r="F450" s="274">
        <v>0</v>
      </c>
      <c r="G450" s="274">
        <v>0</v>
      </c>
      <c r="H450" s="274">
        <v>0</v>
      </c>
      <c r="I450" s="274">
        <v>0</v>
      </c>
      <c r="J450" s="274">
        <v>0</v>
      </c>
      <c r="K450" s="274">
        <v>0</v>
      </c>
    </row>
    <row r="451" spans="1:11" s="95" customFormat="1" x14ac:dyDescent="0.25">
      <c r="A451" s="150" t="s">
        <v>1814</v>
      </c>
      <c r="B451" s="274">
        <v>508265</v>
      </c>
      <c r="C451" s="274">
        <v>0</v>
      </c>
      <c r="D451" s="274">
        <v>0</v>
      </c>
      <c r="E451" s="274">
        <v>0</v>
      </c>
      <c r="F451" s="274">
        <v>0</v>
      </c>
      <c r="G451" s="274">
        <v>0</v>
      </c>
      <c r="H451" s="274">
        <v>0</v>
      </c>
      <c r="I451" s="274">
        <v>0</v>
      </c>
      <c r="J451" s="274">
        <v>0</v>
      </c>
      <c r="K451" s="274">
        <v>0</v>
      </c>
    </row>
    <row r="452" spans="1:11" s="95" customFormat="1" x14ac:dyDescent="0.25">
      <c r="A452" s="150" t="s">
        <v>1815</v>
      </c>
      <c r="B452" s="274">
        <v>0</v>
      </c>
      <c r="C452" s="274">
        <v>3000000</v>
      </c>
      <c r="D452" s="274">
        <v>0</v>
      </c>
      <c r="E452" s="274">
        <v>0</v>
      </c>
      <c r="F452" s="274">
        <v>0</v>
      </c>
      <c r="G452" s="274">
        <v>0</v>
      </c>
      <c r="H452" s="274">
        <v>0</v>
      </c>
      <c r="I452" s="274">
        <v>0</v>
      </c>
      <c r="J452" s="274">
        <v>0</v>
      </c>
      <c r="K452" s="274">
        <v>0</v>
      </c>
    </row>
    <row r="453" spans="1:11" s="95" customFormat="1" x14ac:dyDescent="0.25">
      <c r="A453" s="150" t="s">
        <v>1816</v>
      </c>
      <c r="B453" s="274">
        <v>0</v>
      </c>
      <c r="C453" s="274">
        <v>600000</v>
      </c>
      <c r="D453" s="274">
        <v>831000</v>
      </c>
      <c r="E453" s="274">
        <v>0</v>
      </c>
      <c r="F453" s="274">
        <v>0</v>
      </c>
      <c r="G453" s="274">
        <v>0</v>
      </c>
      <c r="H453" s="274">
        <v>0</v>
      </c>
      <c r="I453" s="274">
        <v>0</v>
      </c>
      <c r="J453" s="274">
        <v>0</v>
      </c>
      <c r="K453" s="274">
        <v>0</v>
      </c>
    </row>
    <row r="454" spans="1:11" s="95" customFormat="1" x14ac:dyDescent="0.25">
      <c r="A454" s="150" t="s">
        <v>1817</v>
      </c>
      <c r="B454" s="274">
        <v>0</v>
      </c>
      <c r="C454" s="274">
        <v>11000000</v>
      </c>
      <c r="D454" s="274">
        <v>0</v>
      </c>
      <c r="E454" s="274">
        <v>0</v>
      </c>
      <c r="F454" s="274">
        <v>0</v>
      </c>
      <c r="G454" s="274">
        <v>0</v>
      </c>
      <c r="H454" s="274">
        <v>0</v>
      </c>
      <c r="I454" s="274">
        <v>0</v>
      </c>
      <c r="J454" s="274">
        <v>0</v>
      </c>
      <c r="K454" s="274">
        <v>0</v>
      </c>
    </row>
    <row r="455" spans="1:11" s="95" customFormat="1" x14ac:dyDescent="0.25">
      <c r="A455" s="150" t="s">
        <v>1818</v>
      </c>
      <c r="B455" s="274">
        <v>0</v>
      </c>
      <c r="C455" s="274">
        <v>1984900</v>
      </c>
      <c r="D455" s="274">
        <v>3237260</v>
      </c>
      <c r="E455" s="274">
        <v>2900000</v>
      </c>
      <c r="F455" s="274">
        <v>2000000</v>
      </c>
      <c r="G455" s="274">
        <v>1500000</v>
      </c>
      <c r="H455" s="274">
        <v>3000000</v>
      </c>
      <c r="I455" s="274">
        <v>0</v>
      </c>
      <c r="J455" s="274">
        <v>0</v>
      </c>
      <c r="K455" s="274">
        <v>0</v>
      </c>
    </row>
    <row r="456" spans="1:11" s="95" customFormat="1" x14ac:dyDescent="0.25">
      <c r="A456" s="150" t="s">
        <v>1819</v>
      </c>
      <c r="B456" s="274">
        <v>0</v>
      </c>
      <c r="C456" s="274">
        <v>4000000</v>
      </c>
      <c r="D456" s="274">
        <v>8171519</v>
      </c>
      <c r="E456" s="274">
        <v>7200000</v>
      </c>
      <c r="F456" s="274">
        <v>5000000</v>
      </c>
      <c r="G456" s="274">
        <v>4800000</v>
      </c>
      <c r="H456" s="274">
        <v>7800000</v>
      </c>
      <c r="I456" s="274">
        <v>9120000</v>
      </c>
      <c r="J456" s="274">
        <v>6400000</v>
      </c>
      <c r="K456" s="274">
        <v>2468700</v>
      </c>
    </row>
    <row r="457" spans="1:11" s="95" customFormat="1" x14ac:dyDescent="0.25">
      <c r="A457" s="150" t="s">
        <v>1820</v>
      </c>
      <c r="B457" s="274">
        <v>0</v>
      </c>
      <c r="C457" s="274">
        <v>6000000</v>
      </c>
      <c r="D457" s="274">
        <v>18988681</v>
      </c>
      <c r="E457" s="274">
        <v>7000000</v>
      </c>
      <c r="F457" s="274">
        <v>5500000</v>
      </c>
      <c r="G457" s="274">
        <v>7500000</v>
      </c>
      <c r="H457" s="274">
        <v>13500000</v>
      </c>
      <c r="I457" s="274">
        <v>12820000</v>
      </c>
      <c r="J457" s="274">
        <v>15400000</v>
      </c>
      <c r="K457" s="274">
        <v>18926700</v>
      </c>
    </row>
    <row r="458" spans="1:11" s="95" customFormat="1" x14ac:dyDescent="0.25">
      <c r="A458" s="150" t="s">
        <v>1821</v>
      </c>
      <c r="B458" s="274">
        <v>0</v>
      </c>
      <c r="C458" s="274">
        <v>5000000</v>
      </c>
      <c r="D458" s="274">
        <v>11039000</v>
      </c>
      <c r="E458" s="274">
        <v>1000000</v>
      </c>
      <c r="F458" s="274">
        <v>3000000</v>
      </c>
      <c r="G458" s="274">
        <v>0</v>
      </c>
      <c r="H458" s="274">
        <v>0</v>
      </c>
      <c r="I458" s="274">
        <v>0</v>
      </c>
      <c r="J458" s="274">
        <v>0</v>
      </c>
      <c r="K458" s="274">
        <v>0</v>
      </c>
    </row>
    <row r="459" spans="1:11" s="95" customFormat="1" x14ac:dyDescent="0.25">
      <c r="A459" s="150" t="s">
        <v>1822</v>
      </c>
      <c r="B459" s="274">
        <v>0</v>
      </c>
      <c r="C459" s="274">
        <v>10000000</v>
      </c>
      <c r="D459" s="274">
        <v>9750000</v>
      </c>
      <c r="E459" s="274">
        <v>5500000</v>
      </c>
      <c r="F459" s="274">
        <v>0</v>
      </c>
      <c r="G459" s="274">
        <v>0</v>
      </c>
      <c r="H459" s="274">
        <v>0</v>
      </c>
      <c r="I459" s="274">
        <v>0</v>
      </c>
      <c r="J459" s="274">
        <v>0</v>
      </c>
      <c r="K459" s="274">
        <v>0</v>
      </c>
    </row>
    <row r="460" spans="1:11" s="95" customFormat="1" x14ac:dyDescent="0.25">
      <c r="A460" s="150" t="s">
        <v>1823</v>
      </c>
      <c r="B460" s="274">
        <v>0</v>
      </c>
      <c r="C460" s="274">
        <v>0</v>
      </c>
      <c r="D460" s="274">
        <v>0</v>
      </c>
      <c r="E460" s="274">
        <v>1000000</v>
      </c>
      <c r="F460" s="274">
        <v>0</v>
      </c>
      <c r="G460" s="274">
        <v>0</v>
      </c>
      <c r="H460" s="274">
        <v>0</v>
      </c>
      <c r="I460" s="274">
        <v>0</v>
      </c>
      <c r="J460" s="274">
        <v>0</v>
      </c>
      <c r="K460" s="274">
        <v>0</v>
      </c>
    </row>
    <row r="461" spans="1:11" s="95" customFormat="1" x14ac:dyDescent="0.25">
      <c r="A461" s="150" t="s">
        <v>1824</v>
      </c>
      <c r="B461" s="274">
        <v>0</v>
      </c>
      <c r="C461" s="274">
        <v>10000000</v>
      </c>
      <c r="D461" s="274">
        <v>9020000</v>
      </c>
      <c r="E461" s="274">
        <v>7200000</v>
      </c>
      <c r="F461" s="274">
        <v>8000000</v>
      </c>
      <c r="G461" s="274">
        <v>1500000</v>
      </c>
      <c r="H461" s="274">
        <v>0</v>
      </c>
      <c r="I461" s="274">
        <v>0</v>
      </c>
      <c r="J461" s="274">
        <v>0</v>
      </c>
      <c r="K461" s="274">
        <v>0</v>
      </c>
    </row>
    <row r="462" spans="1:11" s="95" customFormat="1" x14ac:dyDescent="0.25">
      <c r="A462" s="150" t="s">
        <v>1825</v>
      </c>
      <c r="B462" s="274">
        <v>0</v>
      </c>
      <c r="C462" s="274">
        <v>0</v>
      </c>
      <c r="D462" s="274">
        <v>0</v>
      </c>
      <c r="E462" s="274">
        <v>0</v>
      </c>
      <c r="F462" s="274">
        <v>0</v>
      </c>
      <c r="G462" s="274">
        <v>0</v>
      </c>
      <c r="H462" s="274">
        <v>0</v>
      </c>
      <c r="I462" s="274">
        <v>0</v>
      </c>
      <c r="J462" s="274">
        <v>0</v>
      </c>
      <c r="K462" s="274">
        <v>0</v>
      </c>
    </row>
    <row r="463" spans="1:11" s="95" customFormat="1" x14ac:dyDescent="0.25">
      <c r="A463" s="150" t="s">
        <v>1826</v>
      </c>
      <c r="B463" s="274">
        <v>0</v>
      </c>
      <c r="C463" s="274">
        <v>0</v>
      </c>
      <c r="D463" s="274">
        <v>50000000</v>
      </c>
      <c r="E463" s="274">
        <v>37800000</v>
      </c>
      <c r="F463" s="274">
        <v>26600000</v>
      </c>
      <c r="G463" s="274">
        <v>28200000</v>
      </c>
      <c r="H463" s="274">
        <v>9600000</v>
      </c>
      <c r="I463" s="274">
        <v>18880000</v>
      </c>
      <c r="J463" s="274">
        <v>70700000</v>
      </c>
      <c r="K463" s="274">
        <v>249708790</v>
      </c>
    </row>
    <row r="464" spans="1:11" s="95" customFormat="1" x14ac:dyDescent="0.25">
      <c r="A464" s="150" t="s">
        <v>44</v>
      </c>
      <c r="B464" s="274">
        <v>0</v>
      </c>
      <c r="C464" s="274">
        <v>0</v>
      </c>
      <c r="D464" s="274">
        <v>1670900</v>
      </c>
      <c r="E464" s="274">
        <v>3300000</v>
      </c>
      <c r="F464" s="274">
        <v>800000</v>
      </c>
      <c r="G464" s="274">
        <v>0</v>
      </c>
      <c r="H464" s="274">
        <v>0</v>
      </c>
      <c r="I464" s="274">
        <v>0</v>
      </c>
      <c r="J464" s="274">
        <v>0</v>
      </c>
      <c r="K464" s="274">
        <v>0</v>
      </c>
    </row>
    <row r="465" spans="1:11" s="95" customFormat="1" x14ac:dyDescent="0.25">
      <c r="A465" s="150" t="s">
        <v>1827</v>
      </c>
      <c r="B465" s="274">
        <v>0</v>
      </c>
      <c r="C465" s="274">
        <v>0</v>
      </c>
      <c r="D465" s="274">
        <v>0</v>
      </c>
      <c r="E465" s="274">
        <v>2600000</v>
      </c>
      <c r="F465" s="274">
        <v>2500000</v>
      </c>
      <c r="G465" s="274">
        <v>200000</v>
      </c>
      <c r="H465" s="274">
        <v>0</v>
      </c>
      <c r="I465" s="274">
        <v>0</v>
      </c>
      <c r="J465" s="274">
        <v>4200000</v>
      </c>
      <c r="K465" s="274">
        <v>1645800</v>
      </c>
    </row>
    <row r="466" spans="1:11" s="95" customFormat="1" x14ac:dyDescent="0.25">
      <c r="A466" s="150" t="s">
        <v>1827</v>
      </c>
      <c r="B466" s="274">
        <v>0</v>
      </c>
      <c r="C466" s="274">
        <v>0</v>
      </c>
      <c r="D466" s="274">
        <v>0</v>
      </c>
      <c r="E466" s="274">
        <v>0</v>
      </c>
      <c r="F466" s="274">
        <v>400000</v>
      </c>
      <c r="G466" s="274">
        <v>0</v>
      </c>
      <c r="H466" s="274">
        <v>0</v>
      </c>
      <c r="I466" s="274">
        <v>0</v>
      </c>
      <c r="J466" s="274">
        <v>0</v>
      </c>
      <c r="K466" s="274">
        <v>0</v>
      </c>
    </row>
    <row r="467" spans="1:11" s="95" customFormat="1" x14ac:dyDescent="0.25">
      <c r="A467" s="150" t="s">
        <v>1828</v>
      </c>
      <c r="B467" s="274">
        <v>0</v>
      </c>
      <c r="C467" s="274">
        <v>0</v>
      </c>
      <c r="D467" s="274">
        <v>0</v>
      </c>
      <c r="E467" s="274">
        <v>0</v>
      </c>
      <c r="F467" s="274">
        <v>0</v>
      </c>
      <c r="G467" s="274">
        <v>0</v>
      </c>
      <c r="H467" s="274">
        <v>0</v>
      </c>
      <c r="I467" s="274">
        <v>0</v>
      </c>
      <c r="J467" s="274">
        <v>0</v>
      </c>
      <c r="K467" s="274">
        <v>0</v>
      </c>
    </row>
    <row r="468" spans="1:11" s="95" customFormat="1" x14ac:dyDescent="0.25">
      <c r="A468" s="150" t="s">
        <v>1829</v>
      </c>
      <c r="B468" s="274">
        <v>0</v>
      </c>
      <c r="C468" s="274">
        <v>0</v>
      </c>
      <c r="D468" s="274">
        <v>0</v>
      </c>
      <c r="E468" s="274">
        <v>3350000</v>
      </c>
      <c r="F468" s="274">
        <v>6650000</v>
      </c>
      <c r="G468" s="274">
        <v>7500000</v>
      </c>
      <c r="H468" s="274">
        <v>6750000</v>
      </c>
      <c r="I468" s="274">
        <v>0</v>
      </c>
      <c r="J468" s="274">
        <v>0</v>
      </c>
      <c r="K468" s="274">
        <v>0</v>
      </c>
    </row>
    <row r="469" spans="1:11" s="95" customFormat="1" x14ac:dyDescent="0.25">
      <c r="A469" s="150" t="s">
        <v>1830</v>
      </c>
      <c r="B469" s="274">
        <v>0</v>
      </c>
      <c r="C469" s="274">
        <v>0</v>
      </c>
      <c r="D469" s="274">
        <v>0</v>
      </c>
      <c r="E469" s="274">
        <v>4900000</v>
      </c>
      <c r="F469" s="274">
        <v>9500000</v>
      </c>
      <c r="G469" s="274">
        <v>5000000</v>
      </c>
      <c r="H469" s="274">
        <v>3000000</v>
      </c>
      <c r="I469" s="274">
        <v>8550000</v>
      </c>
      <c r="J469" s="274">
        <v>20000000</v>
      </c>
      <c r="K469" s="274">
        <v>24054000</v>
      </c>
    </row>
    <row r="470" spans="1:11" s="95" customFormat="1" x14ac:dyDescent="0.25">
      <c r="A470" s="149" t="s">
        <v>1831</v>
      </c>
      <c r="B470" s="274">
        <v>0</v>
      </c>
      <c r="C470" s="274">
        <v>0</v>
      </c>
      <c r="D470" s="274">
        <v>0</v>
      </c>
      <c r="E470" s="274">
        <v>2600000</v>
      </c>
      <c r="F470" s="274">
        <v>4500000</v>
      </c>
      <c r="G470" s="274">
        <v>5000000</v>
      </c>
      <c r="H470" s="274">
        <v>0</v>
      </c>
      <c r="I470" s="274">
        <v>0</v>
      </c>
      <c r="J470" s="274">
        <v>0</v>
      </c>
      <c r="K470" s="274">
        <v>0</v>
      </c>
    </row>
    <row r="471" spans="1:11" s="95" customFormat="1" x14ac:dyDescent="0.25">
      <c r="A471" s="149" t="s">
        <v>1832</v>
      </c>
      <c r="B471" s="274">
        <v>0</v>
      </c>
      <c r="C471" s="274">
        <v>0</v>
      </c>
      <c r="D471" s="274">
        <v>0</v>
      </c>
      <c r="E471" s="274">
        <v>3350000</v>
      </c>
      <c r="F471" s="274">
        <v>6650000</v>
      </c>
      <c r="G471" s="274">
        <v>7500000</v>
      </c>
      <c r="H471" s="274">
        <v>6750000</v>
      </c>
      <c r="I471" s="274">
        <v>22800000</v>
      </c>
      <c r="J471" s="274">
        <v>4200000</v>
      </c>
      <c r="K471" s="274">
        <v>0</v>
      </c>
    </row>
    <row r="472" spans="1:11" s="95" customFormat="1" x14ac:dyDescent="0.25">
      <c r="A472" s="149" t="s">
        <v>1833</v>
      </c>
      <c r="B472" s="274">
        <v>0</v>
      </c>
      <c r="C472" s="274">
        <v>0</v>
      </c>
      <c r="D472" s="274">
        <v>0</v>
      </c>
      <c r="E472" s="274">
        <v>1300000</v>
      </c>
      <c r="F472" s="274">
        <v>2000000</v>
      </c>
      <c r="G472" s="274">
        <v>2000000</v>
      </c>
      <c r="H472" s="274">
        <v>2100000</v>
      </c>
      <c r="I472" s="274">
        <v>7120000</v>
      </c>
      <c r="J472" s="274">
        <v>3800000</v>
      </c>
      <c r="K472" s="274">
        <v>0</v>
      </c>
    </row>
    <row r="473" spans="1:11" s="95" customFormat="1" x14ac:dyDescent="0.25">
      <c r="A473" s="149" t="s">
        <v>1834</v>
      </c>
      <c r="B473" s="274">
        <v>0</v>
      </c>
      <c r="C473" s="274">
        <v>0</v>
      </c>
      <c r="D473" s="274">
        <v>0</v>
      </c>
      <c r="E473" s="274">
        <v>2100000</v>
      </c>
      <c r="F473" s="274">
        <v>2000000</v>
      </c>
      <c r="G473" s="274">
        <v>4000000</v>
      </c>
      <c r="H473" s="274">
        <v>3600000</v>
      </c>
      <c r="I473" s="274">
        <v>5700000</v>
      </c>
      <c r="J473" s="274">
        <v>11500000</v>
      </c>
      <c r="K473" s="274">
        <v>3412245</v>
      </c>
    </row>
    <row r="474" spans="1:11" s="95" customFormat="1" x14ac:dyDescent="0.25">
      <c r="A474" s="149" t="s">
        <v>1835</v>
      </c>
      <c r="B474" s="274">
        <v>0</v>
      </c>
      <c r="C474" s="274">
        <v>0</v>
      </c>
      <c r="D474" s="274">
        <v>0</v>
      </c>
      <c r="E474" s="274">
        <v>7000000</v>
      </c>
      <c r="F474" s="274">
        <v>8000000</v>
      </c>
      <c r="G474" s="274">
        <v>4000000</v>
      </c>
      <c r="H474" s="274">
        <v>6900000</v>
      </c>
      <c r="I474" s="274">
        <v>14250000</v>
      </c>
      <c r="J474" s="274">
        <v>19200000</v>
      </c>
      <c r="K474" s="274">
        <v>19273675</v>
      </c>
    </row>
    <row r="475" spans="1:11" s="95" customFormat="1" x14ac:dyDescent="0.25">
      <c r="A475" s="149" t="s">
        <v>1836</v>
      </c>
      <c r="B475" s="274">
        <v>0</v>
      </c>
      <c r="C475" s="274">
        <v>0</v>
      </c>
      <c r="D475" s="274">
        <v>0</v>
      </c>
      <c r="E475" s="274">
        <v>11400000</v>
      </c>
      <c r="F475" s="274">
        <v>0</v>
      </c>
      <c r="G475" s="274">
        <v>6000000</v>
      </c>
      <c r="H475" s="274">
        <v>0</v>
      </c>
      <c r="I475" s="274">
        <v>22800000</v>
      </c>
      <c r="J475" s="274">
        <v>25000000</v>
      </c>
      <c r="K475" s="274">
        <v>94099250</v>
      </c>
    </row>
    <row r="476" spans="1:11" s="95" customFormat="1" x14ac:dyDescent="0.25">
      <c r="A476" s="149" t="s">
        <v>1837</v>
      </c>
      <c r="B476" s="274">
        <v>0</v>
      </c>
      <c r="C476" s="274">
        <v>0</v>
      </c>
      <c r="D476" s="274">
        <v>0</v>
      </c>
      <c r="E476" s="274">
        <v>6100000</v>
      </c>
      <c r="F476" s="274">
        <v>7000000</v>
      </c>
      <c r="G476" s="274">
        <v>7000000</v>
      </c>
      <c r="H476" s="274">
        <v>15000000</v>
      </c>
      <c r="I476" s="274">
        <v>11120000</v>
      </c>
      <c r="J476" s="274">
        <v>17600000</v>
      </c>
      <c r="K476" s="274">
        <v>8862000</v>
      </c>
    </row>
    <row r="477" spans="1:11" s="95" customFormat="1" x14ac:dyDescent="0.25">
      <c r="A477" s="149" t="s">
        <v>1838</v>
      </c>
      <c r="B477" s="274">
        <v>0</v>
      </c>
      <c r="C477" s="274">
        <v>0</v>
      </c>
      <c r="D477" s="274">
        <v>0</v>
      </c>
      <c r="E477" s="274">
        <v>5800000</v>
      </c>
      <c r="F477" s="274">
        <v>0</v>
      </c>
      <c r="G477" s="274">
        <v>0</v>
      </c>
      <c r="H477" s="274">
        <v>0</v>
      </c>
      <c r="I477" s="274">
        <v>0</v>
      </c>
      <c r="J477" s="274">
        <v>0</v>
      </c>
      <c r="K477" s="274">
        <v>0</v>
      </c>
    </row>
    <row r="478" spans="1:11" s="95" customFormat="1" x14ac:dyDescent="0.25">
      <c r="A478" s="149" t="s">
        <v>1839</v>
      </c>
      <c r="B478" s="274">
        <v>0</v>
      </c>
      <c r="C478" s="274">
        <v>0</v>
      </c>
      <c r="D478" s="274">
        <v>0</v>
      </c>
      <c r="E478" s="274">
        <v>300000</v>
      </c>
      <c r="F478" s="274">
        <v>1700000</v>
      </c>
      <c r="G478" s="274">
        <v>2500000</v>
      </c>
      <c r="H478" s="274">
        <v>900000</v>
      </c>
      <c r="I478" s="274">
        <v>3990000</v>
      </c>
      <c r="J478" s="274">
        <v>15600000</v>
      </c>
      <c r="K478" s="274">
        <v>0</v>
      </c>
    </row>
    <row r="479" spans="1:11" s="95" customFormat="1" x14ac:dyDescent="0.25">
      <c r="A479" s="149" t="s">
        <v>1840</v>
      </c>
      <c r="B479" s="274">
        <v>0</v>
      </c>
      <c r="C479" s="274">
        <v>0</v>
      </c>
      <c r="D479" s="274">
        <v>0</v>
      </c>
      <c r="E479" s="274">
        <v>3200000</v>
      </c>
      <c r="F479" s="274">
        <v>3300000</v>
      </c>
      <c r="G479" s="274">
        <v>0</v>
      </c>
      <c r="H479" s="274">
        <v>0</v>
      </c>
      <c r="I479" s="274">
        <v>0</v>
      </c>
      <c r="J479" s="274">
        <v>0</v>
      </c>
      <c r="K479" s="274">
        <v>0</v>
      </c>
    </row>
    <row r="480" spans="1:11" s="95" customFormat="1" x14ac:dyDescent="0.25">
      <c r="A480" s="149" t="s">
        <v>1841</v>
      </c>
      <c r="B480" s="274">
        <v>0</v>
      </c>
      <c r="C480" s="274">
        <v>0</v>
      </c>
      <c r="D480" s="274">
        <v>0</v>
      </c>
      <c r="E480" s="274">
        <v>1400000</v>
      </c>
      <c r="F480" s="274">
        <v>3000000</v>
      </c>
      <c r="G480" s="274">
        <v>2300000</v>
      </c>
      <c r="H480" s="274">
        <v>4800000</v>
      </c>
      <c r="I480" s="274">
        <v>3410000</v>
      </c>
      <c r="J480" s="274">
        <v>1000000</v>
      </c>
      <c r="K480" s="274">
        <v>0</v>
      </c>
    </row>
    <row r="481" spans="1:11" s="95" customFormat="1" x14ac:dyDescent="0.25">
      <c r="A481" s="149" t="s">
        <v>1842</v>
      </c>
      <c r="B481" s="274">
        <v>0</v>
      </c>
      <c r="C481" s="274">
        <v>0</v>
      </c>
      <c r="D481" s="274">
        <v>0</v>
      </c>
      <c r="E481" s="274">
        <v>0</v>
      </c>
      <c r="F481" s="274">
        <v>13500000</v>
      </c>
      <c r="G481" s="274">
        <v>0</v>
      </c>
      <c r="H481" s="274">
        <v>0</v>
      </c>
      <c r="I481" s="274">
        <v>0</v>
      </c>
      <c r="J481" s="274">
        <v>0</v>
      </c>
      <c r="K481" s="274">
        <v>0</v>
      </c>
    </row>
    <row r="482" spans="1:11" s="95" customFormat="1" x14ac:dyDescent="0.25">
      <c r="A482" s="149" t="s">
        <v>1843</v>
      </c>
      <c r="B482" s="274">
        <v>0</v>
      </c>
      <c r="C482" s="274">
        <v>0</v>
      </c>
      <c r="D482" s="274">
        <v>0</v>
      </c>
      <c r="E482" s="274">
        <v>20000000</v>
      </c>
      <c r="F482" s="274">
        <v>0</v>
      </c>
      <c r="G482" s="274">
        <v>0</v>
      </c>
      <c r="H482" s="274">
        <v>0</v>
      </c>
      <c r="I482" s="274">
        <v>0</v>
      </c>
      <c r="J482" s="274">
        <v>0</v>
      </c>
      <c r="K482" s="274">
        <v>0</v>
      </c>
    </row>
    <row r="483" spans="1:11" s="95" customFormat="1" x14ac:dyDescent="0.25">
      <c r="A483" s="149" t="s">
        <v>1844</v>
      </c>
      <c r="B483" s="274">
        <v>0</v>
      </c>
      <c r="C483" s="274">
        <v>0</v>
      </c>
      <c r="D483" s="274">
        <v>0</v>
      </c>
      <c r="E483" s="274">
        <v>0</v>
      </c>
      <c r="F483" s="274">
        <v>10500000</v>
      </c>
      <c r="G483" s="274">
        <v>4000000</v>
      </c>
      <c r="H483" s="274">
        <v>5700000</v>
      </c>
      <c r="I483" s="274">
        <v>1710000</v>
      </c>
      <c r="J483" s="274">
        <v>0</v>
      </c>
      <c r="K483" s="274">
        <v>0</v>
      </c>
    </row>
    <row r="484" spans="1:11" s="95" customFormat="1" x14ac:dyDescent="0.25">
      <c r="A484" s="149" t="s">
        <v>1845</v>
      </c>
      <c r="B484" s="274">
        <v>0</v>
      </c>
      <c r="C484" s="274">
        <v>0</v>
      </c>
      <c r="D484" s="274">
        <v>0</v>
      </c>
      <c r="E484" s="274">
        <v>0</v>
      </c>
      <c r="F484" s="274">
        <v>0</v>
      </c>
      <c r="G484" s="274">
        <v>10000000</v>
      </c>
      <c r="H484" s="274">
        <v>24600000</v>
      </c>
      <c r="I484" s="274">
        <v>0</v>
      </c>
      <c r="J484" s="274">
        <v>0</v>
      </c>
      <c r="K484" s="274">
        <v>0</v>
      </c>
    </row>
    <row r="485" spans="1:11" s="95" customFormat="1" x14ac:dyDescent="0.25">
      <c r="A485" s="149" t="s">
        <v>1846</v>
      </c>
      <c r="B485" s="274">
        <v>0</v>
      </c>
      <c r="C485" s="274">
        <v>0</v>
      </c>
      <c r="D485" s="274">
        <v>0</v>
      </c>
      <c r="E485" s="274">
        <v>0</v>
      </c>
      <c r="F485" s="274">
        <v>0</v>
      </c>
      <c r="G485" s="274">
        <v>0</v>
      </c>
      <c r="H485" s="274">
        <v>0</v>
      </c>
      <c r="I485" s="274">
        <v>0</v>
      </c>
      <c r="J485" s="274">
        <v>0</v>
      </c>
      <c r="K485" s="274">
        <v>0</v>
      </c>
    </row>
    <row r="486" spans="1:11" s="95" customFormat="1" x14ac:dyDescent="0.25">
      <c r="A486" s="149" t="s">
        <v>1847</v>
      </c>
      <c r="B486" s="274">
        <v>0</v>
      </c>
      <c r="C486" s="274">
        <v>0</v>
      </c>
      <c r="D486" s="274">
        <v>0</v>
      </c>
      <c r="E486" s="274">
        <v>0</v>
      </c>
      <c r="F486" s="274">
        <v>5000000</v>
      </c>
      <c r="G486" s="274">
        <v>1500000</v>
      </c>
      <c r="H486" s="274">
        <v>900000</v>
      </c>
      <c r="I486" s="274">
        <v>850000</v>
      </c>
      <c r="J486" s="274">
        <v>6400000</v>
      </c>
      <c r="K486" s="274">
        <v>1083695</v>
      </c>
    </row>
    <row r="487" spans="1:11" s="95" customFormat="1" x14ac:dyDescent="0.25">
      <c r="A487" s="149" t="s">
        <v>1842</v>
      </c>
      <c r="B487" s="274">
        <v>0</v>
      </c>
      <c r="C487" s="274">
        <v>0</v>
      </c>
      <c r="D487" s="274">
        <v>0</v>
      </c>
      <c r="E487" s="274">
        <v>0</v>
      </c>
      <c r="F487" s="274">
        <v>300000</v>
      </c>
      <c r="G487" s="274">
        <v>0</v>
      </c>
      <c r="H487" s="274">
        <v>0</v>
      </c>
      <c r="I487" s="274">
        <v>0</v>
      </c>
      <c r="J487" s="274">
        <v>0</v>
      </c>
      <c r="K487" s="274">
        <v>0</v>
      </c>
    </row>
    <row r="488" spans="1:11" s="95" customFormat="1" x14ac:dyDescent="0.25">
      <c r="A488" s="149" t="s">
        <v>226</v>
      </c>
      <c r="B488" s="274">
        <v>0</v>
      </c>
      <c r="C488" s="274">
        <v>0</v>
      </c>
      <c r="D488" s="274">
        <v>0</v>
      </c>
      <c r="E488" s="274">
        <v>0</v>
      </c>
      <c r="F488" s="274">
        <v>800000</v>
      </c>
      <c r="G488" s="274">
        <v>0</v>
      </c>
      <c r="H488" s="274">
        <v>0</v>
      </c>
      <c r="I488" s="274">
        <v>0</v>
      </c>
      <c r="J488" s="274">
        <v>0</v>
      </c>
      <c r="K488" s="274">
        <v>0</v>
      </c>
    </row>
    <row r="489" spans="1:11" s="95" customFormat="1" x14ac:dyDescent="0.25">
      <c r="A489" s="149" t="s">
        <v>1848</v>
      </c>
      <c r="B489" s="274">
        <v>0</v>
      </c>
      <c r="C489" s="274">
        <v>0</v>
      </c>
      <c r="D489" s="274">
        <v>0</v>
      </c>
      <c r="E489" s="274">
        <v>0</v>
      </c>
      <c r="F489" s="274">
        <v>100000</v>
      </c>
      <c r="G489" s="274">
        <v>0</v>
      </c>
      <c r="H489" s="274">
        <v>0</v>
      </c>
      <c r="I489" s="274">
        <v>0</v>
      </c>
      <c r="J489" s="274">
        <v>0</v>
      </c>
      <c r="K489" s="274">
        <v>0</v>
      </c>
    </row>
    <row r="490" spans="1:11" s="95" customFormat="1" x14ac:dyDescent="0.25">
      <c r="A490" s="149" t="s">
        <v>1842</v>
      </c>
      <c r="B490" s="274">
        <v>0</v>
      </c>
      <c r="C490" s="274">
        <v>0</v>
      </c>
      <c r="D490" s="274">
        <v>0</v>
      </c>
      <c r="E490" s="274">
        <v>0</v>
      </c>
      <c r="F490" s="274">
        <v>600000</v>
      </c>
      <c r="G490" s="274">
        <v>0</v>
      </c>
      <c r="H490" s="274">
        <v>0</v>
      </c>
      <c r="I490" s="274">
        <v>0</v>
      </c>
      <c r="J490" s="274">
        <v>0</v>
      </c>
      <c r="K490" s="274">
        <v>0</v>
      </c>
    </row>
    <row r="491" spans="1:11" s="95" customFormat="1" x14ac:dyDescent="0.25">
      <c r="A491" s="149" t="s">
        <v>1849</v>
      </c>
      <c r="B491" s="274">
        <v>0</v>
      </c>
      <c r="C491" s="274">
        <v>0</v>
      </c>
      <c r="D491" s="274">
        <v>0</v>
      </c>
      <c r="E491" s="274">
        <v>0</v>
      </c>
      <c r="F491" s="274">
        <v>1600000</v>
      </c>
      <c r="G491" s="274">
        <v>3100000</v>
      </c>
      <c r="H491" s="274">
        <v>8400000</v>
      </c>
      <c r="I491" s="274">
        <v>14250000</v>
      </c>
      <c r="J491" s="274">
        <v>42000000</v>
      </c>
      <c r="K491" s="274">
        <v>32399980</v>
      </c>
    </row>
    <row r="492" spans="1:11" s="95" customFormat="1" x14ac:dyDescent="0.25">
      <c r="A492" s="149" t="s">
        <v>1842</v>
      </c>
      <c r="B492" s="274">
        <v>0</v>
      </c>
      <c r="C492" s="274">
        <v>0</v>
      </c>
      <c r="D492" s="274">
        <v>0</v>
      </c>
      <c r="E492" s="274">
        <v>0</v>
      </c>
      <c r="F492" s="274">
        <v>13700000</v>
      </c>
      <c r="G492" s="274">
        <v>0</v>
      </c>
      <c r="H492" s="274">
        <v>0</v>
      </c>
      <c r="I492" s="274">
        <v>0</v>
      </c>
      <c r="J492" s="274">
        <v>0</v>
      </c>
      <c r="K492" s="274">
        <v>0</v>
      </c>
    </row>
    <row r="493" spans="1:11" s="95" customFormat="1" x14ac:dyDescent="0.25">
      <c r="A493" s="149" t="s">
        <v>1850</v>
      </c>
      <c r="B493" s="274">
        <v>0</v>
      </c>
      <c r="C493" s="274">
        <v>0</v>
      </c>
      <c r="D493" s="274">
        <v>0</v>
      </c>
      <c r="E493" s="274">
        <v>0</v>
      </c>
      <c r="F493" s="274">
        <v>0</v>
      </c>
      <c r="G493" s="274">
        <v>0</v>
      </c>
      <c r="H493" s="274">
        <v>0</v>
      </c>
      <c r="I493" s="274">
        <v>0</v>
      </c>
      <c r="J493" s="274">
        <v>0</v>
      </c>
      <c r="K493" s="274">
        <v>0</v>
      </c>
    </row>
    <row r="494" spans="1:11" s="95" customFormat="1" x14ac:dyDescent="0.25">
      <c r="A494" s="149" t="s">
        <v>1851</v>
      </c>
      <c r="B494" s="274">
        <v>0</v>
      </c>
      <c r="C494" s="274">
        <v>0</v>
      </c>
      <c r="D494" s="274">
        <v>0</v>
      </c>
      <c r="E494" s="274">
        <v>0</v>
      </c>
      <c r="F494" s="274">
        <v>0</v>
      </c>
      <c r="G494" s="274">
        <v>2000000</v>
      </c>
      <c r="H494" s="274">
        <v>3600000</v>
      </c>
      <c r="I494" s="274">
        <v>8540000</v>
      </c>
      <c r="J494" s="274">
        <v>0</v>
      </c>
      <c r="K494" s="274">
        <v>39482010</v>
      </c>
    </row>
    <row r="495" spans="1:11" s="95" customFormat="1" x14ac:dyDescent="0.25">
      <c r="A495" s="149" t="s">
        <v>1852</v>
      </c>
      <c r="B495" s="274">
        <v>0</v>
      </c>
      <c r="C495" s="274">
        <v>0</v>
      </c>
      <c r="D495" s="274">
        <v>0</v>
      </c>
      <c r="E495" s="274">
        <v>0</v>
      </c>
      <c r="F495" s="274">
        <v>0</v>
      </c>
      <c r="G495" s="274">
        <v>200000</v>
      </c>
      <c r="H495" s="274">
        <v>600000</v>
      </c>
      <c r="I495" s="274">
        <v>0</v>
      </c>
      <c r="J495" s="274">
        <v>14000000</v>
      </c>
      <c r="K495" s="274">
        <v>0</v>
      </c>
    </row>
    <row r="496" spans="1:11" s="95" customFormat="1" x14ac:dyDescent="0.25">
      <c r="A496" s="149" t="s">
        <v>1853</v>
      </c>
      <c r="B496" s="274">
        <v>0</v>
      </c>
      <c r="C496" s="274">
        <v>0</v>
      </c>
      <c r="D496" s="274">
        <v>0</v>
      </c>
      <c r="E496" s="274">
        <v>0</v>
      </c>
      <c r="F496" s="274">
        <v>0</v>
      </c>
      <c r="G496" s="274">
        <v>1000000</v>
      </c>
      <c r="H496" s="274">
        <v>3300000</v>
      </c>
      <c r="I496" s="274">
        <v>5700000</v>
      </c>
      <c r="J496" s="274">
        <v>11200000</v>
      </c>
      <c r="K496" s="274">
        <v>15447245</v>
      </c>
    </row>
    <row r="497" spans="1:11" s="95" customFormat="1" x14ac:dyDescent="0.25">
      <c r="A497" s="149" t="s">
        <v>1854</v>
      </c>
      <c r="B497" s="274">
        <v>0</v>
      </c>
      <c r="C497" s="274">
        <v>0</v>
      </c>
      <c r="D497" s="274">
        <v>0</v>
      </c>
      <c r="E497" s="274">
        <v>0</v>
      </c>
      <c r="F497" s="274">
        <v>0</v>
      </c>
      <c r="G497" s="274">
        <v>1000000</v>
      </c>
      <c r="H497" s="274">
        <v>12000000</v>
      </c>
      <c r="I497" s="274">
        <v>8830000</v>
      </c>
      <c r="J497" s="274">
        <v>22600000</v>
      </c>
      <c r="K497" s="274">
        <v>57508050</v>
      </c>
    </row>
    <row r="498" spans="1:11" s="95" customFormat="1" x14ac:dyDescent="0.25">
      <c r="A498" s="149" t="s">
        <v>1855</v>
      </c>
      <c r="B498" s="274">
        <v>0</v>
      </c>
      <c r="C498" s="274">
        <v>0</v>
      </c>
      <c r="D498" s="274">
        <v>0</v>
      </c>
      <c r="E498" s="274">
        <v>0</v>
      </c>
      <c r="F498" s="274">
        <v>0</v>
      </c>
      <c r="G498" s="274">
        <v>0</v>
      </c>
      <c r="H498" s="274">
        <v>600000</v>
      </c>
      <c r="I498" s="274">
        <v>0</v>
      </c>
      <c r="J498" s="274">
        <v>0</v>
      </c>
      <c r="K498" s="274">
        <v>0</v>
      </c>
    </row>
    <row r="499" spans="1:11" s="95" customFormat="1" x14ac:dyDescent="0.25">
      <c r="A499" s="149" t="s">
        <v>1856</v>
      </c>
      <c r="B499" s="274">
        <v>0</v>
      </c>
      <c r="C499" s="274">
        <v>0</v>
      </c>
      <c r="D499" s="274">
        <v>0</v>
      </c>
      <c r="E499" s="274">
        <v>0</v>
      </c>
      <c r="F499" s="274">
        <v>0</v>
      </c>
      <c r="G499" s="274">
        <v>0</v>
      </c>
      <c r="H499" s="274">
        <v>0</v>
      </c>
      <c r="I499" s="274">
        <v>22800000</v>
      </c>
      <c r="J499" s="274">
        <v>28000000</v>
      </c>
      <c r="K499" s="274">
        <v>0</v>
      </c>
    </row>
    <row r="500" spans="1:11" s="95" customFormat="1" x14ac:dyDescent="0.25">
      <c r="A500" s="149" t="s">
        <v>1857</v>
      </c>
      <c r="B500" s="274">
        <v>0</v>
      </c>
      <c r="C500" s="274">
        <v>0</v>
      </c>
      <c r="D500" s="274">
        <v>0</v>
      </c>
      <c r="E500" s="274">
        <v>0</v>
      </c>
      <c r="F500" s="274">
        <v>0</v>
      </c>
      <c r="G500" s="274">
        <v>0</v>
      </c>
      <c r="H500" s="274">
        <v>0</v>
      </c>
      <c r="I500" s="274">
        <v>9400000</v>
      </c>
      <c r="J500" s="274">
        <v>35000000</v>
      </c>
      <c r="K500" s="274">
        <v>94706365</v>
      </c>
    </row>
    <row r="501" spans="1:11" s="95" customFormat="1" x14ac:dyDescent="0.25">
      <c r="A501" s="149" t="s">
        <v>1858</v>
      </c>
      <c r="B501" s="274">
        <v>0</v>
      </c>
      <c r="C501" s="274">
        <v>0</v>
      </c>
      <c r="D501" s="274">
        <v>0</v>
      </c>
      <c r="E501" s="274">
        <v>0</v>
      </c>
      <c r="F501" s="274">
        <v>0</v>
      </c>
      <c r="G501" s="274">
        <v>0</v>
      </c>
      <c r="H501" s="274">
        <v>0</v>
      </c>
      <c r="I501" s="274">
        <v>0</v>
      </c>
      <c r="J501" s="274">
        <v>30000000</v>
      </c>
      <c r="K501" s="274">
        <v>410943600</v>
      </c>
    </row>
    <row r="502" spans="1:11" s="95" customFormat="1" x14ac:dyDescent="0.25">
      <c r="A502" s="149" t="s">
        <v>227</v>
      </c>
      <c r="B502" s="274">
        <v>0</v>
      </c>
      <c r="C502" s="274">
        <v>0</v>
      </c>
      <c r="D502" s="274">
        <v>0</v>
      </c>
      <c r="E502" s="274">
        <v>0</v>
      </c>
      <c r="F502" s="274">
        <v>0</v>
      </c>
      <c r="G502" s="274">
        <v>0</v>
      </c>
      <c r="H502" s="274">
        <v>0</v>
      </c>
      <c r="I502" s="274">
        <v>0</v>
      </c>
      <c r="J502" s="274">
        <v>8000000</v>
      </c>
      <c r="K502" s="274">
        <v>43297200</v>
      </c>
    </row>
    <row r="503" spans="1:11" s="95" customFormat="1" x14ac:dyDescent="0.25">
      <c r="A503" s="149" t="s">
        <v>1859</v>
      </c>
      <c r="B503" s="274">
        <v>0</v>
      </c>
      <c r="C503" s="274">
        <v>0</v>
      </c>
      <c r="D503" s="274">
        <v>0</v>
      </c>
      <c r="E503" s="274">
        <v>0</v>
      </c>
      <c r="F503" s="274">
        <v>0</v>
      </c>
      <c r="G503" s="274">
        <v>0</v>
      </c>
      <c r="H503" s="274">
        <v>0</v>
      </c>
      <c r="I503" s="274">
        <v>0</v>
      </c>
      <c r="J503" s="274">
        <v>12800000</v>
      </c>
      <c r="K503" s="274">
        <v>0</v>
      </c>
    </row>
    <row r="504" spans="1:11" s="95" customFormat="1" x14ac:dyDescent="0.25">
      <c r="A504" s="149" t="s">
        <v>228</v>
      </c>
      <c r="B504" s="274">
        <v>0</v>
      </c>
      <c r="C504" s="274">
        <v>0</v>
      </c>
      <c r="D504" s="274">
        <v>0</v>
      </c>
      <c r="E504" s="274">
        <v>0</v>
      </c>
      <c r="F504" s="274">
        <v>0</v>
      </c>
      <c r="G504" s="274">
        <v>0</v>
      </c>
      <c r="H504" s="274">
        <v>0</v>
      </c>
      <c r="I504" s="274">
        <v>0</v>
      </c>
      <c r="J504" s="274">
        <v>0</v>
      </c>
      <c r="K504" s="274">
        <v>161921400</v>
      </c>
    </row>
    <row r="505" spans="1:11" s="95" customFormat="1" x14ac:dyDescent="0.25">
      <c r="A505" s="149" t="s">
        <v>45</v>
      </c>
      <c r="B505" s="274">
        <v>0</v>
      </c>
      <c r="C505" s="274">
        <v>0</v>
      </c>
      <c r="D505" s="274">
        <v>0</v>
      </c>
      <c r="E505" s="274">
        <v>0</v>
      </c>
      <c r="F505" s="274">
        <v>0</v>
      </c>
      <c r="G505" s="274">
        <v>0</v>
      </c>
      <c r="H505" s="274">
        <v>0</v>
      </c>
      <c r="I505" s="274">
        <v>0</v>
      </c>
      <c r="J505" s="274">
        <v>0</v>
      </c>
      <c r="K505" s="274">
        <v>9183465</v>
      </c>
    </row>
    <row r="506" spans="1:11" s="95" customFormat="1" x14ac:dyDescent="0.25">
      <c r="A506" s="149" t="s">
        <v>1860</v>
      </c>
      <c r="B506" s="274">
        <v>0</v>
      </c>
      <c r="C506" s="274">
        <v>0</v>
      </c>
      <c r="D506" s="274">
        <v>0</v>
      </c>
      <c r="E506" s="274">
        <v>0</v>
      </c>
      <c r="F506" s="274">
        <v>0</v>
      </c>
      <c r="G506" s="274">
        <v>0</v>
      </c>
      <c r="H506" s="274">
        <v>0</v>
      </c>
      <c r="I506" s="274">
        <v>0</v>
      </c>
      <c r="J506" s="274">
        <v>0</v>
      </c>
      <c r="K506" s="274">
        <v>31048650</v>
      </c>
    </row>
    <row r="507" spans="1:11" s="95" customFormat="1" ht="14.25" customHeight="1" x14ac:dyDescent="0.25">
      <c r="A507" s="155"/>
      <c r="B507" s="263">
        <v>0</v>
      </c>
      <c r="C507" s="263"/>
      <c r="D507" s="263"/>
      <c r="E507" s="263"/>
      <c r="F507" s="263"/>
      <c r="G507" s="263"/>
      <c r="H507" s="263"/>
      <c r="I507" s="263"/>
      <c r="J507" s="263"/>
      <c r="K507" s="263"/>
    </row>
    <row r="508" spans="1:11" s="94" customFormat="1" x14ac:dyDescent="0.25">
      <c r="A508" s="152" t="s">
        <v>1861</v>
      </c>
      <c r="B508" s="263">
        <v>0</v>
      </c>
      <c r="C508" s="263">
        <v>0</v>
      </c>
      <c r="D508" s="263">
        <v>0</v>
      </c>
      <c r="E508" s="263">
        <v>0</v>
      </c>
      <c r="F508" s="263">
        <v>0</v>
      </c>
      <c r="G508" s="263">
        <v>0</v>
      </c>
      <c r="H508" s="263">
        <v>0</v>
      </c>
      <c r="I508" s="263">
        <v>0</v>
      </c>
      <c r="J508" s="263">
        <v>0</v>
      </c>
      <c r="K508" s="263">
        <v>0</v>
      </c>
    </row>
    <row r="509" spans="1:11" s="95" customFormat="1" x14ac:dyDescent="0.25">
      <c r="A509" s="150" t="s">
        <v>1862</v>
      </c>
      <c r="B509" s="263">
        <v>0</v>
      </c>
      <c r="C509" s="263">
        <v>0</v>
      </c>
      <c r="D509" s="263">
        <v>0</v>
      </c>
      <c r="E509" s="263">
        <v>0</v>
      </c>
      <c r="F509" s="263">
        <v>0</v>
      </c>
      <c r="G509" s="263">
        <v>0</v>
      </c>
      <c r="H509" s="263">
        <v>0</v>
      </c>
      <c r="I509" s="263">
        <v>0</v>
      </c>
      <c r="J509" s="263">
        <v>0</v>
      </c>
      <c r="K509" s="263">
        <v>0</v>
      </c>
    </row>
    <row r="510" spans="1:11" s="94" customFormat="1" ht="24.75" customHeight="1" x14ac:dyDescent="0.25">
      <c r="A510" s="46" t="s">
        <v>1861</v>
      </c>
      <c r="B510" s="263">
        <f t="shared" ref="B510:K510" si="41">SUM(B511:B558)</f>
        <v>0</v>
      </c>
      <c r="C510" s="263">
        <f t="shared" si="41"/>
        <v>12412800</v>
      </c>
      <c r="D510" s="263">
        <f t="shared" si="41"/>
        <v>4849065</v>
      </c>
      <c r="E510" s="263">
        <f t="shared" si="41"/>
        <v>200000</v>
      </c>
      <c r="F510" s="263">
        <f t="shared" si="41"/>
        <v>8286000</v>
      </c>
      <c r="G510" s="263">
        <f t="shared" si="41"/>
        <v>3200000</v>
      </c>
      <c r="H510" s="263">
        <f t="shared" si="41"/>
        <v>23987000</v>
      </c>
      <c r="I510" s="263">
        <f t="shared" si="41"/>
        <v>7400000</v>
      </c>
      <c r="J510" s="263">
        <f t="shared" si="41"/>
        <v>24300000</v>
      </c>
      <c r="K510" s="263">
        <f t="shared" si="41"/>
        <v>145800230</v>
      </c>
    </row>
    <row r="511" spans="1:11" s="95" customFormat="1" x14ac:dyDescent="0.25">
      <c r="A511" s="156" t="s">
        <v>230</v>
      </c>
      <c r="B511" s="274">
        <v>0</v>
      </c>
      <c r="C511" s="274">
        <v>0</v>
      </c>
      <c r="D511" s="274">
        <v>0</v>
      </c>
      <c r="E511" s="274">
        <v>0</v>
      </c>
      <c r="F511" s="274">
        <v>0</v>
      </c>
      <c r="G511" s="274">
        <v>0</v>
      </c>
      <c r="H511" s="274">
        <v>16050000</v>
      </c>
      <c r="I511" s="274">
        <v>0</v>
      </c>
      <c r="J511" s="274">
        <v>0</v>
      </c>
      <c r="K511" s="274">
        <v>0</v>
      </c>
    </row>
    <row r="512" spans="1:11" s="95" customFormat="1" x14ac:dyDescent="0.25">
      <c r="A512" s="157" t="s">
        <v>1863</v>
      </c>
      <c r="B512" s="274">
        <v>0</v>
      </c>
      <c r="C512" s="274">
        <v>600000</v>
      </c>
      <c r="D512" s="274">
        <v>600000</v>
      </c>
      <c r="E512" s="274">
        <v>0</v>
      </c>
      <c r="F512" s="274">
        <v>250000</v>
      </c>
      <c r="G512" s="274">
        <v>0</v>
      </c>
      <c r="H512" s="274">
        <v>0</v>
      </c>
      <c r="I512" s="274">
        <v>0</v>
      </c>
      <c r="J512" s="274">
        <v>0</v>
      </c>
      <c r="K512" s="274">
        <v>0</v>
      </c>
    </row>
    <row r="513" spans="1:11" s="95" customFormat="1" x14ac:dyDescent="0.25">
      <c r="A513" s="157" t="s">
        <v>1864</v>
      </c>
      <c r="B513" s="274">
        <v>0</v>
      </c>
      <c r="C513" s="274">
        <v>200000</v>
      </c>
      <c r="D513" s="274">
        <v>187700</v>
      </c>
      <c r="E513" s="274">
        <v>0</v>
      </c>
      <c r="F513" s="274">
        <v>0</v>
      </c>
      <c r="G513" s="274">
        <v>0</v>
      </c>
      <c r="H513" s="274">
        <v>0</v>
      </c>
      <c r="I513" s="274">
        <v>0</v>
      </c>
      <c r="J513" s="274">
        <v>0</v>
      </c>
      <c r="K513" s="274">
        <v>0</v>
      </c>
    </row>
    <row r="514" spans="1:11" s="95" customFormat="1" x14ac:dyDescent="0.25">
      <c r="A514" s="157" t="s">
        <v>389</v>
      </c>
      <c r="B514" s="274">
        <v>0</v>
      </c>
      <c r="C514" s="274">
        <v>5000000</v>
      </c>
      <c r="D514" s="274">
        <v>0</v>
      </c>
      <c r="E514" s="274">
        <v>0</v>
      </c>
      <c r="F514" s="274">
        <v>0</v>
      </c>
      <c r="G514" s="274">
        <v>0</v>
      </c>
      <c r="H514" s="274">
        <v>0</v>
      </c>
      <c r="I514" s="274">
        <v>0</v>
      </c>
      <c r="J514" s="274">
        <v>0</v>
      </c>
      <c r="K514" s="274">
        <v>0</v>
      </c>
    </row>
    <row r="515" spans="1:11" s="95" customFormat="1" x14ac:dyDescent="0.25">
      <c r="A515" s="157" t="s">
        <v>231</v>
      </c>
      <c r="B515" s="274">
        <v>0</v>
      </c>
      <c r="C515" s="274">
        <v>1420000</v>
      </c>
      <c r="D515" s="274">
        <v>316423</v>
      </c>
      <c r="E515" s="274">
        <v>0</v>
      </c>
      <c r="F515" s="274">
        <v>0</v>
      </c>
      <c r="G515" s="274">
        <v>0</v>
      </c>
      <c r="H515" s="274">
        <v>0</v>
      </c>
      <c r="I515" s="274">
        <v>0</v>
      </c>
      <c r="J515" s="274">
        <v>0</v>
      </c>
      <c r="K515" s="274">
        <v>0</v>
      </c>
    </row>
    <row r="516" spans="1:11" s="95" customFormat="1" x14ac:dyDescent="0.25">
      <c r="A516" s="157" t="s">
        <v>232</v>
      </c>
      <c r="B516" s="274">
        <v>0</v>
      </c>
      <c r="C516" s="274">
        <v>3580000</v>
      </c>
      <c r="D516" s="274">
        <v>0</v>
      </c>
      <c r="E516" s="274">
        <v>0</v>
      </c>
      <c r="F516" s="274">
        <v>0</v>
      </c>
      <c r="G516" s="274">
        <v>0</v>
      </c>
      <c r="H516" s="274">
        <v>0</v>
      </c>
      <c r="I516" s="274">
        <v>0</v>
      </c>
      <c r="J516" s="274">
        <v>0</v>
      </c>
      <c r="K516" s="274">
        <v>0</v>
      </c>
    </row>
    <row r="517" spans="1:11" s="95" customFormat="1" x14ac:dyDescent="0.25">
      <c r="A517" s="157" t="s">
        <v>1865</v>
      </c>
      <c r="B517" s="274">
        <v>0</v>
      </c>
      <c r="C517" s="274">
        <v>1612800</v>
      </c>
      <c r="D517" s="274">
        <v>1397000</v>
      </c>
      <c r="E517" s="274">
        <v>0</v>
      </c>
      <c r="F517" s="274">
        <v>0</v>
      </c>
      <c r="G517" s="274">
        <v>0</v>
      </c>
      <c r="H517" s="274">
        <v>0</v>
      </c>
      <c r="I517" s="274">
        <v>0</v>
      </c>
      <c r="J517" s="274">
        <v>0</v>
      </c>
      <c r="K517" s="274">
        <v>0</v>
      </c>
    </row>
    <row r="518" spans="1:11" s="95" customFormat="1" x14ac:dyDescent="0.25">
      <c r="A518" s="157" t="s">
        <v>1866</v>
      </c>
      <c r="B518" s="274">
        <v>0</v>
      </c>
      <c r="C518" s="274">
        <v>0</v>
      </c>
      <c r="D518" s="274">
        <v>673651</v>
      </c>
      <c r="E518" s="274">
        <v>0</v>
      </c>
      <c r="F518" s="274">
        <v>0</v>
      </c>
      <c r="G518" s="274">
        <v>0</v>
      </c>
      <c r="H518" s="274">
        <v>0</v>
      </c>
      <c r="I518" s="274">
        <v>0</v>
      </c>
      <c r="J518" s="274">
        <v>0</v>
      </c>
      <c r="K518" s="274">
        <v>0</v>
      </c>
    </row>
    <row r="519" spans="1:11" s="95" customFormat="1" x14ac:dyDescent="0.25">
      <c r="A519" s="157" t="s">
        <v>1867</v>
      </c>
      <c r="B519" s="274">
        <v>0</v>
      </c>
      <c r="C519" s="274">
        <v>0</v>
      </c>
      <c r="D519" s="274">
        <v>530050</v>
      </c>
      <c r="E519" s="274">
        <v>0</v>
      </c>
      <c r="F519" s="274">
        <v>0</v>
      </c>
      <c r="G519" s="274">
        <v>0</v>
      </c>
      <c r="H519" s="274">
        <v>0</v>
      </c>
      <c r="I519" s="274">
        <v>0</v>
      </c>
      <c r="J519" s="274">
        <v>0</v>
      </c>
      <c r="K519" s="274">
        <v>831575</v>
      </c>
    </row>
    <row r="520" spans="1:11" s="95" customFormat="1" x14ac:dyDescent="0.25">
      <c r="A520" s="157" t="s">
        <v>1868</v>
      </c>
      <c r="B520" s="274">
        <v>0</v>
      </c>
      <c r="C520" s="274">
        <v>0</v>
      </c>
      <c r="D520" s="274">
        <v>300000</v>
      </c>
      <c r="E520" s="274">
        <v>0</v>
      </c>
      <c r="F520" s="274">
        <v>200000</v>
      </c>
      <c r="G520" s="274">
        <v>0</v>
      </c>
      <c r="H520" s="274">
        <v>0</v>
      </c>
      <c r="I520" s="274">
        <v>0</v>
      </c>
      <c r="J520" s="274">
        <v>0</v>
      </c>
      <c r="K520" s="274">
        <v>0</v>
      </c>
    </row>
    <row r="521" spans="1:11" s="95" customFormat="1" x14ac:dyDescent="0.25">
      <c r="A521" s="157" t="s">
        <v>1869</v>
      </c>
      <c r="B521" s="274">
        <v>0</v>
      </c>
      <c r="C521" s="274">
        <v>0</v>
      </c>
      <c r="D521" s="274">
        <v>0</v>
      </c>
      <c r="E521" s="274">
        <v>0</v>
      </c>
      <c r="F521" s="274">
        <v>0</v>
      </c>
      <c r="G521" s="274">
        <v>0</v>
      </c>
      <c r="H521" s="274">
        <v>500000</v>
      </c>
      <c r="I521" s="274">
        <v>0</v>
      </c>
      <c r="J521" s="274">
        <v>0</v>
      </c>
      <c r="K521" s="274">
        <v>0</v>
      </c>
    </row>
    <row r="522" spans="1:11" s="95" customFormat="1" x14ac:dyDescent="0.25">
      <c r="A522" s="157" t="s">
        <v>1870</v>
      </c>
      <c r="B522" s="274">
        <v>0</v>
      </c>
      <c r="C522" s="274">
        <v>0</v>
      </c>
      <c r="D522" s="274">
        <v>0</v>
      </c>
      <c r="E522" s="274">
        <v>0</v>
      </c>
      <c r="F522" s="274">
        <v>0</v>
      </c>
      <c r="G522" s="274">
        <v>0</v>
      </c>
      <c r="H522" s="274">
        <v>300000</v>
      </c>
      <c r="I522" s="274">
        <v>0</v>
      </c>
      <c r="J522" s="274">
        <v>0</v>
      </c>
      <c r="K522" s="274">
        <v>0</v>
      </c>
    </row>
    <row r="523" spans="1:11" s="95" customFormat="1" x14ac:dyDescent="0.25">
      <c r="A523" s="157" t="s">
        <v>1871</v>
      </c>
      <c r="B523" s="274">
        <v>0</v>
      </c>
      <c r="C523" s="274">
        <v>0</v>
      </c>
      <c r="D523" s="274">
        <v>0</v>
      </c>
      <c r="E523" s="274">
        <v>0</v>
      </c>
      <c r="F523" s="274">
        <v>0</v>
      </c>
      <c r="G523" s="274">
        <v>0</v>
      </c>
      <c r="H523" s="274">
        <v>4800000</v>
      </c>
      <c r="I523" s="274">
        <v>6260000</v>
      </c>
      <c r="J523" s="274">
        <v>11200000</v>
      </c>
      <c r="K523" s="274">
        <v>0</v>
      </c>
    </row>
    <row r="524" spans="1:11" s="95" customFormat="1" x14ac:dyDescent="0.25">
      <c r="A524" s="157" t="s">
        <v>1872</v>
      </c>
      <c r="B524" s="274">
        <v>0</v>
      </c>
      <c r="C524" s="274">
        <v>0</v>
      </c>
      <c r="D524" s="274">
        <v>192000</v>
      </c>
      <c r="E524" s="274">
        <v>0</v>
      </c>
      <c r="F524" s="274">
        <v>0</v>
      </c>
      <c r="G524" s="274">
        <v>0</v>
      </c>
      <c r="H524" s="274">
        <v>0</v>
      </c>
      <c r="I524" s="274">
        <v>0</v>
      </c>
      <c r="J524" s="274">
        <v>0</v>
      </c>
      <c r="K524" s="274">
        <v>0</v>
      </c>
    </row>
    <row r="525" spans="1:11" s="95" customFormat="1" x14ac:dyDescent="0.25">
      <c r="A525" s="157" t="s">
        <v>1873</v>
      </c>
      <c r="B525" s="274">
        <v>0</v>
      </c>
      <c r="C525" s="274">
        <v>0</v>
      </c>
      <c r="D525" s="274">
        <v>52241</v>
      </c>
      <c r="E525" s="274">
        <v>0</v>
      </c>
      <c r="F525" s="274">
        <v>0</v>
      </c>
      <c r="G525" s="274">
        <v>0</v>
      </c>
      <c r="H525" s="274">
        <v>0</v>
      </c>
      <c r="I525" s="274">
        <v>0</v>
      </c>
      <c r="J525" s="274">
        <v>0</v>
      </c>
      <c r="K525" s="274">
        <v>0</v>
      </c>
    </row>
    <row r="526" spans="1:11" s="95" customFormat="1" x14ac:dyDescent="0.25">
      <c r="A526" s="157" t="s">
        <v>390</v>
      </c>
      <c r="B526" s="274">
        <v>0</v>
      </c>
      <c r="C526" s="274">
        <v>0</v>
      </c>
      <c r="D526" s="274">
        <v>600000</v>
      </c>
      <c r="E526" s="274">
        <v>0</v>
      </c>
      <c r="F526" s="274">
        <v>0</v>
      </c>
      <c r="G526" s="274">
        <v>0</v>
      </c>
      <c r="H526" s="274">
        <v>0</v>
      </c>
      <c r="I526" s="274">
        <v>0</v>
      </c>
      <c r="J526" s="274">
        <v>0</v>
      </c>
      <c r="K526" s="274">
        <v>0</v>
      </c>
    </row>
    <row r="527" spans="1:11" s="95" customFormat="1" x14ac:dyDescent="0.25">
      <c r="A527" s="157" t="s">
        <v>341</v>
      </c>
      <c r="B527" s="274">
        <v>0</v>
      </c>
      <c r="C527" s="274">
        <v>0</v>
      </c>
      <c r="D527" s="274">
        <v>0</v>
      </c>
      <c r="E527" s="274">
        <v>100000</v>
      </c>
      <c r="F527" s="274">
        <v>0</v>
      </c>
      <c r="G527" s="274">
        <v>0</v>
      </c>
      <c r="H527" s="274">
        <v>0</v>
      </c>
      <c r="I527" s="274">
        <v>0</v>
      </c>
      <c r="J527" s="274">
        <v>0</v>
      </c>
      <c r="K527" s="274">
        <v>0</v>
      </c>
    </row>
    <row r="528" spans="1:11" s="95" customFormat="1" x14ac:dyDescent="0.25">
      <c r="A528" s="157" t="s">
        <v>233</v>
      </c>
      <c r="B528" s="274">
        <v>0</v>
      </c>
      <c r="C528" s="274">
        <v>0</v>
      </c>
      <c r="D528" s="274">
        <v>0</v>
      </c>
      <c r="E528" s="274">
        <v>100000</v>
      </c>
      <c r="F528" s="274">
        <v>0</v>
      </c>
      <c r="G528" s="274">
        <v>300000</v>
      </c>
      <c r="H528" s="274">
        <v>300000</v>
      </c>
      <c r="I528" s="274">
        <v>0</v>
      </c>
      <c r="J528" s="274">
        <v>0</v>
      </c>
      <c r="K528" s="274">
        <v>0</v>
      </c>
    </row>
    <row r="529" spans="1:11" s="95" customFormat="1" x14ac:dyDescent="0.25">
      <c r="A529" s="157" t="s">
        <v>234</v>
      </c>
      <c r="B529" s="274">
        <v>0</v>
      </c>
      <c r="C529" s="274">
        <v>0</v>
      </c>
      <c r="D529" s="274">
        <v>0</v>
      </c>
      <c r="E529" s="274">
        <v>0</v>
      </c>
      <c r="F529" s="274">
        <v>800000</v>
      </c>
      <c r="G529" s="274">
        <v>500000</v>
      </c>
      <c r="H529" s="274">
        <v>387000</v>
      </c>
      <c r="I529" s="274">
        <v>1140000</v>
      </c>
      <c r="J529" s="274">
        <v>800000</v>
      </c>
      <c r="K529" s="274">
        <v>1139400</v>
      </c>
    </row>
    <row r="530" spans="1:11" s="95" customFormat="1" x14ac:dyDescent="0.25">
      <c r="A530" s="157" t="s">
        <v>391</v>
      </c>
      <c r="B530" s="274">
        <v>0</v>
      </c>
      <c r="C530" s="274">
        <v>0</v>
      </c>
      <c r="D530" s="274">
        <v>0</v>
      </c>
      <c r="E530" s="274">
        <v>0</v>
      </c>
      <c r="F530" s="274">
        <v>1400000</v>
      </c>
      <c r="G530" s="274">
        <v>1100000</v>
      </c>
      <c r="H530" s="274">
        <v>0</v>
      </c>
      <c r="I530" s="274">
        <v>0</v>
      </c>
      <c r="J530" s="274">
        <v>0</v>
      </c>
      <c r="K530" s="274">
        <v>0</v>
      </c>
    </row>
    <row r="531" spans="1:11" s="95" customFormat="1" x14ac:dyDescent="0.25">
      <c r="A531" s="157" t="s">
        <v>1874</v>
      </c>
      <c r="B531" s="274">
        <v>0</v>
      </c>
      <c r="C531" s="274">
        <v>0</v>
      </c>
      <c r="D531" s="274">
        <v>0</v>
      </c>
      <c r="E531" s="274">
        <v>0</v>
      </c>
      <c r="F531" s="274">
        <v>4000000</v>
      </c>
      <c r="G531" s="274">
        <v>0</v>
      </c>
      <c r="H531" s="274">
        <v>0</v>
      </c>
      <c r="I531" s="274">
        <v>0</v>
      </c>
      <c r="J531" s="274">
        <v>0</v>
      </c>
      <c r="K531" s="274">
        <v>104018865</v>
      </c>
    </row>
    <row r="532" spans="1:11" s="95" customFormat="1" x14ac:dyDescent="0.25">
      <c r="A532" s="157" t="s">
        <v>1875</v>
      </c>
      <c r="B532" s="274">
        <v>0</v>
      </c>
      <c r="C532" s="274">
        <v>0</v>
      </c>
      <c r="D532" s="274">
        <v>0</v>
      </c>
      <c r="E532" s="274">
        <v>0</v>
      </c>
      <c r="F532" s="274">
        <v>300000</v>
      </c>
      <c r="G532" s="274">
        <v>0</v>
      </c>
      <c r="H532" s="274">
        <v>0</v>
      </c>
      <c r="I532" s="274">
        <v>0</v>
      </c>
      <c r="J532" s="274">
        <v>0</v>
      </c>
      <c r="K532" s="274">
        <v>0</v>
      </c>
    </row>
    <row r="533" spans="1:11" s="95" customFormat="1" x14ac:dyDescent="0.25">
      <c r="A533" s="157" t="s">
        <v>1876</v>
      </c>
      <c r="B533" s="274">
        <v>0</v>
      </c>
      <c r="C533" s="274">
        <v>0</v>
      </c>
      <c r="D533" s="274">
        <v>0</v>
      </c>
      <c r="E533" s="274">
        <v>0</v>
      </c>
      <c r="F533" s="274">
        <v>50000</v>
      </c>
      <c r="G533" s="274">
        <v>0</v>
      </c>
      <c r="H533" s="274">
        <v>0</v>
      </c>
      <c r="I533" s="274">
        <v>0</v>
      </c>
      <c r="J533" s="274">
        <v>0</v>
      </c>
      <c r="K533" s="274">
        <v>0</v>
      </c>
    </row>
    <row r="534" spans="1:11" s="95" customFormat="1" x14ac:dyDescent="0.25">
      <c r="A534" s="157" t="s">
        <v>1877</v>
      </c>
      <c r="B534" s="274">
        <v>0</v>
      </c>
      <c r="C534" s="274">
        <v>0</v>
      </c>
      <c r="D534" s="274">
        <v>0</v>
      </c>
      <c r="E534" s="274">
        <v>0</v>
      </c>
      <c r="F534" s="274">
        <v>300000</v>
      </c>
      <c r="G534" s="274">
        <v>1000000</v>
      </c>
      <c r="H534" s="274">
        <v>900000</v>
      </c>
      <c r="I534" s="274">
        <v>0</v>
      </c>
      <c r="J534" s="274">
        <v>0</v>
      </c>
      <c r="K534" s="274">
        <v>0</v>
      </c>
    </row>
    <row r="535" spans="1:11" s="95" customFormat="1" x14ac:dyDescent="0.25">
      <c r="A535" s="157" t="s">
        <v>235</v>
      </c>
      <c r="B535" s="274">
        <v>0</v>
      </c>
      <c r="C535" s="274">
        <v>0</v>
      </c>
      <c r="D535" s="274">
        <v>0</v>
      </c>
      <c r="E535" s="274">
        <v>0</v>
      </c>
      <c r="F535" s="274">
        <v>800000</v>
      </c>
      <c r="G535" s="274">
        <v>0</v>
      </c>
      <c r="H535" s="274">
        <v>0</v>
      </c>
      <c r="I535" s="274">
        <v>0</v>
      </c>
      <c r="J535" s="274">
        <v>0</v>
      </c>
      <c r="K535" s="274">
        <v>0</v>
      </c>
    </row>
    <row r="536" spans="1:11" s="95" customFormat="1" x14ac:dyDescent="0.25">
      <c r="A536" s="157" t="s">
        <v>1878</v>
      </c>
      <c r="B536" s="274">
        <v>0</v>
      </c>
      <c r="C536" s="274">
        <v>0</v>
      </c>
      <c r="D536" s="274">
        <v>0</v>
      </c>
      <c r="E536" s="274">
        <v>0</v>
      </c>
      <c r="F536" s="274">
        <v>96000</v>
      </c>
      <c r="G536" s="274">
        <v>0</v>
      </c>
      <c r="H536" s="274">
        <v>0</v>
      </c>
      <c r="I536" s="274">
        <v>0</v>
      </c>
      <c r="J536" s="274">
        <v>0</v>
      </c>
      <c r="K536" s="274">
        <v>0</v>
      </c>
    </row>
    <row r="537" spans="1:11" s="95" customFormat="1" x14ac:dyDescent="0.25">
      <c r="A537" s="157" t="s">
        <v>1879</v>
      </c>
      <c r="B537" s="274">
        <v>0</v>
      </c>
      <c r="C537" s="274">
        <v>0</v>
      </c>
      <c r="D537" s="274">
        <v>0</v>
      </c>
      <c r="E537" s="274">
        <v>0</v>
      </c>
      <c r="F537" s="274">
        <v>90000</v>
      </c>
      <c r="G537" s="274">
        <v>0</v>
      </c>
      <c r="H537" s="274">
        <v>750000</v>
      </c>
      <c r="I537" s="274">
        <v>0</v>
      </c>
      <c r="J537" s="274">
        <v>0</v>
      </c>
      <c r="K537" s="274">
        <v>0</v>
      </c>
    </row>
    <row r="538" spans="1:11" s="95" customFormat="1" x14ac:dyDescent="0.25">
      <c r="A538" s="157" t="s">
        <v>1880</v>
      </c>
      <c r="B538" s="274">
        <v>0</v>
      </c>
      <c r="C538" s="274">
        <v>0</v>
      </c>
      <c r="D538" s="274">
        <v>0</v>
      </c>
      <c r="E538" s="274">
        <v>0</v>
      </c>
      <c r="F538" s="274">
        <v>0</v>
      </c>
      <c r="G538" s="274">
        <v>200000</v>
      </c>
      <c r="H538" s="274">
        <v>0</v>
      </c>
      <c r="I538" s="274">
        <v>0</v>
      </c>
      <c r="J538" s="274">
        <v>0</v>
      </c>
      <c r="K538" s="274">
        <v>0</v>
      </c>
    </row>
    <row r="539" spans="1:11" s="95" customFormat="1" x14ac:dyDescent="0.25">
      <c r="A539" s="157" t="s">
        <v>1881</v>
      </c>
      <c r="B539" s="274">
        <v>0</v>
      </c>
      <c r="C539" s="274">
        <v>0</v>
      </c>
      <c r="D539" s="274">
        <v>0</v>
      </c>
      <c r="E539" s="274">
        <v>0</v>
      </c>
      <c r="F539" s="274">
        <v>0</v>
      </c>
      <c r="G539" s="274">
        <v>100000</v>
      </c>
      <c r="H539" s="274">
        <v>0</v>
      </c>
      <c r="I539" s="274">
        <v>0</v>
      </c>
      <c r="J539" s="274">
        <v>0</v>
      </c>
      <c r="K539" s="274">
        <v>0</v>
      </c>
    </row>
    <row r="540" spans="1:11" s="95" customFormat="1" x14ac:dyDescent="0.25">
      <c r="A540" s="157" t="s">
        <v>1882</v>
      </c>
      <c r="B540" s="274">
        <v>0</v>
      </c>
      <c r="C540" s="274">
        <v>0</v>
      </c>
      <c r="D540" s="274">
        <v>0</v>
      </c>
      <c r="E540" s="274">
        <v>0</v>
      </c>
      <c r="F540" s="274">
        <v>0</v>
      </c>
      <c r="G540" s="274">
        <v>0</v>
      </c>
      <c r="H540" s="274">
        <v>0</v>
      </c>
      <c r="I540" s="274">
        <v>0</v>
      </c>
      <c r="J540" s="274">
        <v>3200000</v>
      </c>
      <c r="K540" s="274">
        <v>0</v>
      </c>
    </row>
    <row r="541" spans="1:11" s="95" customFormat="1" x14ac:dyDescent="0.25">
      <c r="A541" s="157" t="s">
        <v>1883</v>
      </c>
      <c r="B541" s="274">
        <v>0</v>
      </c>
      <c r="C541" s="274">
        <v>0</v>
      </c>
      <c r="D541" s="274">
        <v>0</v>
      </c>
      <c r="E541" s="274">
        <v>0</v>
      </c>
      <c r="F541" s="274">
        <v>0</v>
      </c>
      <c r="G541" s="274">
        <v>0</v>
      </c>
      <c r="H541" s="274">
        <v>0</v>
      </c>
      <c r="I541" s="274">
        <v>0</v>
      </c>
      <c r="J541" s="274">
        <v>9100000</v>
      </c>
      <c r="K541" s="274">
        <v>4823460</v>
      </c>
    </row>
    <row r="542" spans="1:11" s="95" customFormat="1" x14ac:dyDescent="0.25">
      <c r="A542" s="157" t="s">
        <v>1884</v>
      </c>
      <c r="B542" s="274">
        <v>0</v>
      </c>
      <c r="C542" s="274">
        <v>0</v>
      </c>
      <c r="D542" s="274">
        <v>0</v>
      </c>
      <c r="E542" s="274">
        <v>0</v>
      </c>
      <c r="F542" s="274">
        <v>0</v>
      </c>
      <c r="G542" s="274">
        <v>0</v>
      </c>
      <c r="H542" s="274">
        <v>0</v>
      </c>
      <c r="I542" s="274">
        <v>0</v>
      </c>
      <c r="J542" s="274">
        <v>0</v>
      </c>
      <c r="K542" s="274">
        <v>153945</v>
      </c>
    </row>
    <row r="543" spans="1:11" s="95" customFormat="1" x14ac:dyDescent="0.25">
      <c r="A543" s="157" t="s">
        <v>1885</v>
      </c>
      <c r="B543" s="274">
        <v>0</v>
      </c>
      <c r="C543" s="274">
        <v>0</v>
      </c>
      <c r="D543" s="274">
        <v>0</v>
      </c>
      <c r="E543" s="274">
        <v>0</v>
      </c>
      <c r="F543" s="274">
        <v>0</v>
      </c>
      <c r="G543" s="274">
        <v>0</v>
      </c>
      <c r="H543" s="274">
        <v>0</v>
      </c>
      <c r="I543" s="274">
        <v>0</v>
      </c>
      <c r="J543" s="274">
        <v>0</v>
      </c>
      <c r="K543" s="274">
        <v>5799140</v>
      </c>
    </row>
    <row r="544" spans="1:11" s="95" customFormat="1" x14ac:dyDescent="0.25">
      <c r="A544" s="157" t="s">
        <v>392</v>
      </c>
      <c r="B544" s="274">
        <v>0</v>
      </c>
      <c r="C544" s="274">
        <v>0</v>
      </c>
      <c r="D544" s="274">
        <v>0</v>
      </c>
      <c r="E544" s="274">
        <v>0</v>
      </c>
      <c r="F544" s="274">
        <v>0</v>
      </c>
      <c r="G544" s="274">
        <v>0</v>
      </c>
      <c r="H544" s="274">
        <v>0</v>
      </c>
      <c r="I544" s="274">
        <v>0</v>
      </c>
      <c r="J544" s="274">
        <v>0</v>
      </c>
      <c r="K544" s="274">
        <v>37930</v>
      </c>
    </row>
    <row r="545" spans="1:11" s="95" customFormat="1" x14ac:dyDescent="0.25">
      <c r="A545" s="157" t="s">
        <v>1886</v>
      </c>
      <c r="B545" s="274">
        <v>0</v>
      </c>
      <c r="C545" s="274">
        <v>0</v>
      </c>
      <c r="D545" s="274">
        <v>0</v>
      </c>
      <c r="E545" s="274">
        <v>0</v>
      </c>
      <c r="F545" s="274">
        <v>0</v>
      </c>
      <c r="G545" s="274">
        <v>0</v>
      </c>
      <c r="H545" s="274">
        <v>0</v>
      </c>
      <c r="I545" s="274">
        <v>0</v>
      </c>
      <c r="J545" s="274">
        <v>0</v>
      </c>
      <c r="K545" s="274">
        <v>146660</v>
      </c>
    </row>
    <row r="546" spans="1:11" s="95" customFormat="1" x14ac:dyDescent="0.25">
      <c r="A546" s="157" t="s">
        <v>393</v>
      </c>
      <c r="B546" s="274">
        <v>0</v>
      </c>
      <c r="C546" s="274">
        <v>0</v>
      </c>
      <c r="D546" s="274">
        <v>0</v>
      </c>
      <c r="E546" s="274">
        <v>0</v>
      </c>
      <c r="F546" s="274">
        <v>0</v>
      </c>
      <c r="G546" s="274">
        <v>0</v>
      </c>
      <c r="H546" s="274">
        <v>0</v>
      </c>
      <c r="I546" s="274">
        <v>0</v>
      </c>
      <c r="J546" s="274">
        <v>0</v>
      </c>
      <c r="K546" s="274">
        <v>4015525</v>
      </c>
    </row>
    <row r="547" spans="1:11" s="95" customFormat="1" x14ac:dyDescent="0.25">
      <c r="A547" s="157" t="s">
        <v>1887</v>
      </c>
      <c r="B547" s="274">
        <v>0</v>
      </c>
      <c r="C547" s="274">
        <v>0</v>
      </c>
      <c r="D547" s="274">
        <v>0</v>
      </c>
      <c r="E547" s="274">
        <v>0</v>
      </c>
      <c r="F547" s="274">
        <v>0</v>
      </c>
      <c r="G547" s="274">
        <v>0</v>
      </c>
      <c r="H547" s="274">
        <v>0</v>
      </c>
      <c r="I547" s="274">
        <v>0</v>
      </c>
      <c r="J547" s="274">
        <v>0</v>
      </c>
      <c r="K547" s="274">
        <v>1899000</v>
      </c>
    </row>
    <row r="548" spans="1:11" s="95" customFormat="1" x14ac:dyDescent="0.25">
      <c r="A548" s="157" t="s">
        <v>1888</v>
      </c>
      <c r="B548" s="274">
        <v>0</v>
      </c>
      <c r="C548" s="274">
        <v>0</v>
      </c>
      <c r="D548" s="274">
        <v>0</v>
      </c>
      <c r="E548" s="274">
        <v>0</v>
      </c>
      <c r="F548" s="274">
        <v>0</v>
      </c>
      <c r="G548" s="274">
        <v>0</v>
      </c>
      <c r="H548" s="274">
        <v>0</v>
      </c>
      <c r="I548" s="274">
        <v>0</v>
      </c>
      <c r="J548" s="274">
        <v>0</v>
      </c>
      <c r="K548" s="274">
        <v>3165000</v>
      </c>
    </row>
    <row r="549" spans="1:11" s="95" customFormat="1" x14ac:dyDescent="0.25">
      <c r="A549" s="157" t="s">
        <v>1889</v>
      </c>
      <c r="B549" s="274">
        <v>0</v>
      </c>
      <c r="C549" s="274">
        <v>0</v>
      </c>
      <c r="D549" s="274">
        <v>0</v>
      </c>
      <c r="E549" s="274">
        <v>0</v>
      </c>
      <c r="F549" s="274">
        <v>0</v>
      </c>
      <c r="G549" s="274">
        <v>0</v>
      </c>
      <c r="H549" s="274">
        <v>0</v>
      </c>
      <c r="I549" s="274">
        <v>0</v>
      </c>
      <c r="J549" s="274">
        <v>0</v>
      </c>
      <c r="K549" s="274">
        <v>10128000</v>
      </c>
    </row>
    <row r="550" spans="1:11" s="95" customFormat="1" x14ac:dyDescent="0.25">
      <c r="A550" s="157" t="s">
        <v>1890</v>
      </c>
      <c r="B550" s="274">
        <v>0</v>
      </c>
      <c r="C550" s="274">
        <v>0</v>
      </c>
      <c r="D550" s="274">
        <v>0</v>
      </c>
      <c r="E550" s="274">
        <v>0</v>
      </c>
      <c r="F550" s="274">
        <v>0</v>
      </c>
      <c r="G550" s="274">
        <v>0</v>
      </c>
      <c r="H550" s="274">
        <v>0</v>
      </c>
      <c r="I550" s="274">
        <v>0</v>
      </c>
      <c r="J550" s="274">
        <v>0</v>
      </c>
      <c r="K550" s="274">
        <v>5064000</v>
      </c>
    </row>
    <row r="551" spans="1:11" s="95" customFormat="1" x14ac:dyDescent="0.25">
      <c r="A551" s="157" t="s">
        <v>1891</v>
      </c>
      <c r="B551" s="274">
        <v>0</v>
      </c>
      <c r="C551" s="274">
        <v>0</v>
      </c>
      <c r="D551" s="274">
        <v>0</v>
      </c>
      <c r="E551" s="274">
        <v>0</v>
      </c>
      <c r="F551" s="274">
        <v>0</v>
      </c>
      <c r="G551" s="274">
        <v>0</v>
      </c>
      <c r="H551" s="274">
        <v>0</v>
      </c>
      <c r="I551" s="274">
        <v>0</v>
      </c>
      <c r="J551" s="274">
        <v>0</v>
      </c>
      <c r="K551" s="274">
        <v>1254480</v>
      </c>
    </row>
    <row r="552" spans="1:11" s="95" customFormat="1" x14ac:dyDescent="0.25">
      <c r="A552" s="157" t="s">
        <v>1892</v>
      </c>
      <c r="B552" s="274">
        <v>0</v>
      </c>
      <c r="C552" s="274">
        <v>0</v>
      </c>
      <c r="D552" s="274">
        <v>0</v>
      </c>
      <c r="E552" s="274">
        <v>0</v>
      </c>
      <c r="F552" s="274">
        <v>0</v>
      </c>
      <c r="G552" s="274">
        <v>0</v>
      </c>
      <c r="H552" s="274">
        <v>0</v>
      </c>
      <c r="I552" s="274">
        <v>0</v>
      </c>
      <c r="J552" s="274">
        <v>0</v>
      </c>
      <c r="K552" s="274">
        <v>221550</v>
      </c>
    </row>
    <row r="553" spans="1:11" s="95" customFormat="1" x14ac:dyDescent="0.25">
      <c r="A553" s="157" t="s">
        <v>1893</v>
      </c>
      <c r="B553" s="274">
        <v>0</v>
      </c>
      <c r="C553" s="274">
        <v>0</v>
      </c>
      <c r="D553" s="274">
        <v>0</v>
      </c>
      <c r="E553" s="274">
        <v>0</v>
      </c>
      <c r="F553" s="274">
        <v>0</v>
      </c>
      <c r="G553" s="274">
        <v>0</v>
      </c>
      <c r="H553" s="274">
        <v>0</v>
      </c>
      <c r="I553" s="274">
        <v>0</v>
      </c>
      <c r="J553" s="274">
        <v>0</v>
      </c>
      <c r="K553" s="274">
        <v>158250</v>
      </c>
    </row>
    <row r="554" spans="1:11" s="95" customFormat="1" x14ac:dyDescent="0.25">
      <c r="A554" s="157" t="s">
        <v>1894</v>
      </c>
      <c r="B554" s="274">
        <v>0</v>
      </c>
      <c r="C554" s="274">
        <v>0</v>
      </c>
      <c r="D554" s="274">
        <v>0</v>
      </c>
      <c r="E554" s="274">
        <v>0</v>
      </c>
      <c r="F554" s="274">
        <v>0</v>
      </c>
      <c r="G554" s="274">
        <v>0</v>
      </c>
      <c r="H554" s="274">
        <v>0</v>
      </c>
      <c r="I554" s="274">
        <v>0</v>
      </c>
      <c r="J554" s="274">
        <v>0</v>
      </c>
      <c r="K554" s="274">
        <v>1519200</v>
      </c>
    </row>
    <row r="555" spans="1:11" s="95" customFormat="1" x14ac:dyDescent="0.25">
      <c r="A555" s="157" t="s">
        <v>1895</v>
      </c>
      <c r="B555" s="274">
        <v>0</v>
      </c>
      <c r="C555" s="274">
        <v>0</v>
      </c>
      <c r="D555" s="274">
        <v>0</v>
      </c>
      <c r="E555" s="274">
        <v>0</v>
      </c>
      <c r="F555" s="274">
        <v>0</v>
      </c>
      <c r="G555" s="274">
        <v>0</v>
      </c>
      <c r="H555" s="274">
        <v>0</v>
      </c>
      <c r="I555" s="274">
        <v>0</v>
      </c>
      <c r="J555" s="274">
        <v>0</v>
      </c>
      <c r="K555" s="274">
        <v>633000</v>
      </c>
    </row>
    <row r="556" spans="1:11" s="95" customFormat="1" x14ac:dyDescent="0.25">
      <c r="A556" s="157" t="s">
        <v>1896</v>
      </c>
      <c r="B556" s="274">
        <v>0</v>
      </c>
      <c r="C556" s="274">
        <v>0</v>
      </c>
      <c r="D556" s="274">
        <v>0</v>
      </c>
      <c r="E556" s="274">
        <v>0</v>
      </c>
      <c r="F556" s="274">
        <v>0</v>
      </c>
      <c r="G556" s="274">
        <v>0</v>
      </c>
      <c r="H556" s="274">
        <v>0</v>
      </c>
      <c r="I556" s="274">
        <v>0</v>
      </c>
      <c r="J556" s="274">
        <v>0</v>
      </c>
      <c r="K556" s="274">
        <v>791250</v>
      </c>
    </row>
    <row r="557" spans="1:11" s="95" customFormat="1" x14ac:dyDescent="0.25">
      <c r="A557" s="157" t="s">
        <v>37</v>
      </c>
      <c r="B557" s="274">
        <v>0</v>
      </c>
      <c r="C557" s="274">
        <v>0</v>
      </c>
      <c r="D557" s="274">
        <v>0</v>
      </c>
      <c r="E557" s="274">
        <v>0</v>
      </c>
      <c r="F557" s="274">
        <v>0</v>
      </c>
      <c r="G557" s="274">
        <v>0</v>
      </c>
      <c r="H557" s="274">
        <v>0</v>
      </c>
      <c r="I557" s="274">
        <v>0</v>
      </c>
      <c r="J557" s="274">
        <v>0</v>
      </c>
      <c r="K557" s="274">
        <v>0</v>
      </c>
    </row>
    <row r="558" spans="1:11" s="95" customFormat="1" x14ac:dyDescent="0.25">
      <c r="A558" s="157" t="s">
        <v>38</v>
      </c>
      <c r="B558" s="274">
        <v>0</v>
      </c>
      <c r="C558" s="274">
        <v>0</v>
      </c>
      <c r="D558" s="274">
        <v>0</v>
      </c>
      <c r="E558" s="274">
        <v>0</v>
      </c>
      <c r="F558" s="274">
        <v>0</v>
      </c>
      <c r="G558" s="274">
        <v>0</v>
      </c>
      <c r="H558" s="274">
        <v>0</v>
      </c>
      <c r="I558" s="274">
        <v>0</v>
      </c>
      <c r="J558" s="274">
        <v>0</v>
      </c>
      <c r="K558" s="274">
        <v>0</v>
      </c>
    </row>
    <row r="559" spans="1:11" s="95" customFormat="1" x14ac:dyDescent="0.25">
      <c r="A559" s="150"/>
      <c r="B559" s="263"/>
      <c r="C559" s="263"/>
      <c r="D559" s="263"/>
      <c r="E559" s="263"/>
      <c r="F559" s="263"/>
      <c r="G559" s="263"/>
      <c r="H559" s="263"/>
      <c r="I559" s="263"/>
      <c r="J559" s="263"/>
      <c r="K559" s="263"/>
    </row>
    <row r="560" spans="1:11" s="94" customFormat="1" x14ac:dyDescent="0.25">
      <c r="A560" s="46" t="s">
        <v>1897</v>
      </c>
      <c r="B560" s="263">
        <f t="shared" ref="B560:K560" si="42">SUM(B561:B577)</f>
        <v>69300000</v>
      </c>
      <c r="C560" s="263">
        <f t="shared" si="42"/>
        <v>0</v>
      </c>
      <c r="D560" s="263">
        <f t="shared" si="42"/>
        <v>0</v>
      </c>
      <c r="E560" s="263">
        <f t="shared" si="42"/>
        <v>0</v>
      </c>
      <c r="F560" s="263">
        <f t="shared" si="42"/>
        <v>0</v>
      </c>
      <c r="G560" s="263">
        <f t="shared" si="42"/>
        <v>0</v>
      </c>
      <c r="H560" s="263">
        <f t="shared" si="42"/>
        <v>0</v>
      </c>
      <c r="I560" s="263">
        <f t="shared" si="42"/>
        <v>0</v>
      </c>
      <c r="J560" s="263">
        <f t="shared" si="42"/>
        <v>0</v>
      </c>
      <c r="K560" s="263">
        <f t="shared" si="42"/>
        <v>0</v>
      </c>
    </row>
    <row r="561" spans="1:11" s="95" customFormat="1" x14ac:dyDescent="0.25">
      <c r="A561" s="150" t="s">
        <v>1898</v>
      </c>
      <c r="B561" s="263">
        <v>0</v>
      </c>
      <c r="C561" s="263">
        <v>0</v>
      </c>
      <c r="D561" s="263">
        <v>0</v>
      </c>
      <c r="E561" s="263">
        <v>0</v>
      </c>
      <c r="F561" s="263">
        <v>0</v>
      </c>
      <c r="G561" s="263">
        <v>0</v>
      </c>
      <c r="H561" s="263">
        <v>0</v>
      </c>
      <c r="I561" s="263">
        <v>0</v>
      </c>
      <c r="J561" s="263">
        <v>0</v>
      </c>
      <c r="K561" s="263">
        <v>0</v>
      </c>
    </row>
    <row r="562" spans="1:11" s="95" customFormat="1" x14ac:dyDescent="0.25">
      <c r="A562" s="150" t="s">
        <v>1899</v>
      </c>
      <c r="B562" s="263">
        <v>0</v>
      </c>
      <c r="C562" s="263">
        <v>0</v>
      </c>
      <c r="D562" s="263">
        <v>0</v>
      </c>
      <c r="E562" s="263">
        <v>0</v>
      </c>
      <c r="F562" s="263">
        <v>0</v>
      </c>
      <c r="G562" s="263">
        <v>0</v>
      </c>
      <c r="H562" s="263">
        <v>0</v>
      </c>
      <c r="I562" s="263">
        <v>0</v>
      </c>
      <c r="J562" s="263">
        <v>0</v>
      </c>
      <c r="K562" s="263">
        <v>0</v>
      </c>
    </row>
    <row r="563" spans="1:11" s="95" customFormat="1" x14ac:dyDescent="0.25">
      <c r="A563" s="150" t="s">
        <v>1900</v>
      </c>
      <c r="B563" s="263">
        <v>0</v>
      </c>
      <c r="C563" s="263">
        <v>0</v>
      </c>
      <c r="D563" s="263">
        <v>0</v>
      </c>
      <c r="E563" s="263">
        <v>0</v>
      </c>
      <c r="F563" s="263">
        <v>0</v>
      </c>
      <c r="G563" s="263">
        <v>0</v>
      </c>
      <c r="H563" s="263">
        <v>0</v>
      </c>
      <c r="I563" s="263">
        <v>0</v>
      </c>
      <c r="J563" s="263">
        <v>0</v>
      </c>
      <c r="K563" s="263">
        <v>0</v>
      </c>
    </row>
    <row r="564" spans="1:11" s="95" customFormat="1" x14ac:dyDescent="0.25">
      <c r="A564" s="150" t="s">
        <v>1901</v>
      </c>
      <c r="B564" s="263">
        <v>0</v>
      </c>
      <c r="C564" s="263">
        <v>0</v>
      </c>
      <c r="D564" s="263">
        <v>0</v>
      </c>
      <c r="E564" s="263">
        <v>0</v>
      </c>
      <c r="F564" s="263">
        <v>0</v>
      </c>
      <c r="G564" s="263">
        <v>0</v>
      </c>
      <c r="H564" s="263">
        <v>0</v>
      </c>
      <c r="I564" s="263">
        <v>0</v>
      </c>
      <c r="J564" s="263">
        <v>0</v>
      </c>
      <c r="K564" s="263">
        <v>0</v>
      </c>
    </row>
    <row r="565" spans="1:11" s="95" customFormat="1" x14ac:dyDescent="0.25">
      <c r="A565" s="150" t="s">
        <v>1902</v>
      </c>
      <c r="B565" s="263">
        <v>0</v>
      </c>
      <c r="C565" s="263">
        <v>0</v>
      </c>
      <c r="D565" s="263">
        <v>0</v>
      </c>
      <c r="E565" s="263">
        <v>0</v>
      </c>
      <c r="F565" s="263">
        <v>0</v>
      </c>
      <c r="G565" s="263">
        <v>0</v>
      </c>
      <c r="H565" s="263">
        <v>0</v>
      </c>
      <c r="I565" s="263">
        <v>0</v>
      </c>
      <c r="J565" s="263">
        <v>0</v>
      </c>
      <c r="K565" s="263">
        <v>0</v>
      </c>
    </row>
    <row r="566" spans="1:11" s="95" customFormat="1" x14ac:dyDescent="0.25">
      <c r="A566" s="150" t="s">
        <v>1903</v>
      </c>
      <c r="B566" s="263">
        <v>0</v>
      </c>
      <c r="C566" s="263">
        <v>0</v>
      </c>
      <c r="D566" s="263">
        <v>0</v>
      </c>
      <c r="E566" s="263">
        <v>0</v>
      </c>
      <c r="F566" s="263">
        <v>0</v>
      </c>
      <c r="G566" s="263">
        <v>0</v>
      </c>
      <c r="H566" s="263">
        <v>0</v>
      </c>
      <c r="I566" s="263">
        <v>0</v>
      </c>
      <c r="J566" s="263">
        <v>0</v>
      </c>
      <c r="K566" s="263">
        <v>0</v>
      </c>
    </row>
    <row r="567" spans="1:11" s="95" customFormat="1" x14ac:dyDescent="0.25">
      <c r="A567" s="150" t="s">
        <v>1904</v>
      </c>
      <c r="B567" s="263">
        <v>0</v>
      </c>
      <c r="C567" s="263">
        <v>0</v>
      </c>
      <c r="D567" s="263">
        <v>0</v>
      </c>
      <c r="E567" s="263">
        <v>0</v>
      </c>
      <c r="F567" s="263">
        <v>0</v>
      </c>
      <c r="G567" s="263">
        <v>0</v>
      </c>
      <c r="H567" s="263">
        <v>0</v>
      </c>
      <c r="I567" s="263">
        <v>0</v>
      </c>
      <c r="J567" s="263">
        <v>0</v>
      </c>
      <c r="K567" s="263">
        <v>0</v>
      </c>
    </row>
    <row r="568" spans="1:11" s="95" customFormat="1" x14ac:dyDescent="0.25">
      <c r="A568" s="150" t="s">
        <v>1905</v>
      </c>
      <c r="B568" s="263">
        <v>0</v>
      </c>
      <c r="C568" s="263">
        <v>0</v>
      </c>
      <c r="D568" s="263">
        <v>0</v>
      </c>
      <c r="E568" s="263">
        <v>0</v>
      </c>
      <c r="F568" s="263">
        <v>0</v>
      </c>
      <c r="G568" s="263">
        <v>0</v>
      </c>
      <c r="H568" s="263">
        <v>0</v>
      </c>
      <c r="I568" s="263">
        <v>0</v>
      </c>
      <c r="J568" s="263">
        <v>0</v>
      </c>
      <c r="K568" s="263">
        <v>0</v>
      </c>
    </row>
    <row r="569" spans="1:11" s="95" customFormat="1" x14ac:dyDescent="0.25">
      <c r="A569" s="150" t="s">
        <v>1906</v>
      </c>
      <c r="B569" s="263">
        <v>0</v>
      </c>
      <c r="C569" s="263">
        <v>0</v>
      </c>
      <c r="D569" s="263">
        <v>0</v>
      </c>
      <c r="E569" s="263">
        <v>0</v>
      </c>
      <c r="F569" s="263">
        <v>0</v>
      </c>
      <c r="G569" s="263">
        <v>0</v>
      </c>
      <c r="H569" s="263">
        <v>0</v>
      </c>
      <c r="I569" s="263">
        <v>0</v>
      </c>
      <c r="J569" s="263">
        <v>0</v>
      </c>
      <c r="K569" s="263">
        <v>0</v>
      </c>
    </row>
    <row r="570" spans="1:11" s="95" customFormat="1" x14ac:dyDescent="0.25">
      <c r="A570" s="150" t="s">
        <v>1902</v>
      </c>
      <c r="B570" s="263">
        <v>0</v>
      </c>
      <c r="C570" s="263">
        <v>0</v>
      </c>
      <c r="D570" s="263">
        <v>0</v>
      </c>
      <c r="E570" s="263">
        <v>0</v>
      </c>
      <c r="F570" s="263">
        <v>0</v>
      </c>
      <c r="G570" s="263">
        <v>0</v>
      </c>
      <c r="H570" s="263">
        <v>0</v>
      </c>
      <c r="I570" s="263">
        <v>0</v>
      </c>
      <c r="J570" s="263">
        <v>0</v>
      </c>
      <c r="K570" s="263">
        <v>0</v>
      </c>
    </row>
    <row r="571" spans="1:11" s="95" customFormat="1" x14ac:dyDescent="0.25">
      <c r="A571" s="150" t="s">
        <v>1907</v>
      </c>
      <c r="B571" s="263">
        <v>0</v>
      </c>
      <c r="C571" s="263">
        <v>0</v>
      </c>
      <c r="D571" s="263">
        <v>0</v>
      </c>
      <c r="E571" s="263">
        <v>0</v>
      </c>
      <c r="F571" s="263">
        <v>0</v>
      </c>
      <c r="G571" s="263">
        <v>0</v>
      </c>
      <c r="H571" s="263">
        <v>0</v>
      </c>
      <c r="I571" s="263">
        <v>0</v>
      </c>
      <c r="J571" s="263">
        <v>0</v>
      </c>
      <c r="K571" s="263">
        <v>0</v>
      </c>
    </row>
    <row r="572" spans="1:11" s="95" customFormat="1" x14ac:dyDescent="0.25">
      <c r="A572" s="150" t="s">
        <v>1908</v>
      </c>
      <c r="B572" s="263">
        <v>0</v>
      </c>
      <c r="C572" s="263">
        <v>0</v>
      </c>
      <c r="D572" s="263">
        <v>0</v>
      </c>
      <c r="E572" s="263">
        <v>0</v>
      </c>
      <c r="F572" s="263">
        <v>0</v>
      </c>
      <c r="G572" s="263">
        <v>0</v>
      </c>
      <c r="H572" s="263">
        <v>0</v>
      </c>
      <c r="I572" s="263">
        <v>0</v>
      </c>
      <c r="J572" s="263">
        <v>0</v>
      </c>
      <c r="K572" s="263">
        <v>0</v>
      </c>
    </row>
    <row r="573" spans="1:11" s="95" customFormat="1" x14ac:dyDescent="0.25">
      <c r="A573" s="150" t="s">
        <v>1909</v>
      </c>
      <c r="B573" s="263">
        <v>0</v>
      </c>
      <c r="C573" s="263">
        <v>0</v>
      </c>
      <c r="D573" s="263">
        <v>0</v>
      </c>
      <c r="E573" s="263">
        <v>0</v>
      </c>
      <c r="F573" s="263">
        <v>0</v>
      </c>
      <c r="G573" s="263">
        <v>0</v>
      </c>
      <c r="H573" s="263">
        <v>0</v>
      </c>
      <c r="I573" s="263">
        <v>0</v>
      </c>
      <c r="J573" s="263">
        <v>0</v>
      </c>
      <c r="K573" s="263">
        <v>0</v>
      </c>
    </row>
    <row r="574" spans="1:11" s="95" customFormat="1" x14ac:dyDescent="0.25">
      <c r="A574" s="150" t="s">
        <v>1910</v>
      </c>
      <c r="B574" s="263">
        <v>0</v>
      </c>
      <c r="C574" s="263">
        <v>0</v>
      </c>
      <c r="D574" s="263">
        <v>0</v>
      </c>
      <c r="E574" s="263">
        <v>0</v>
      </c>
      <c r="F574" s="263">
        <v>0</v>
      </c>
      <c r="G574" s="263">
        <v>0</v>
      </c>
      <c r="H574" s="263">
        <v>0</v>
      </c>
      <c r="I574" s="263">
        <v>0</v>
      </c>
      <c r="J574" s="263">
        <v>0</v>
      </c>
      <c r="K574" s="263">
        <v>0</v>
      </c>
    </row>
    <row r="575" spans="1:11" s="95" customFormat="1" x14ac:dyDescent="0.25">
      <c r="A575" s="150" t="s">
        <v>1911</v>
      </c>
      <c r="B575" s="274">
        <v>69300000</v>
      </c>
      <c r="C575" s="263">
        <v>0</v>
      </c>
      <c r="D575" s="263">
        <v>0</v>
      </c>
      <c r="E575" s="263">
        <v>0</v>
      </c>
      <c r="F575" s="263">
        <v>0</v>
      </c>
      <c r="G575" s="263">
        <v>0</v>
      </c>
      <c r="H575" s="263">
        <v>0</v>
      </c>
      <c r="I575" s="263">
        <v>0</v>
      </c>
      <c r="J575" s="263">
        <v>0</v>
      </c>
      <c r="K575" s="263">
        <v>0</v>
      </c>
    </row>
    <row r="576" spans="1:11" s="95" customFormat="1" x14ac:dyDescent="0.25">
      <c r="A576" s="150" t="s">
        <v>1912</v>
      </c>
      <c r="B576" s="263">
        <v>0</v>
      </c>
      <c r="C576" s="263">
        <v>0</v>
      </c>
      <c r="D576" s="263">
        <v>0</v>
      </c>
      <c r="E576" s="263">
        <v>0</v>
      </c>
      <c r="F576" s="263">
        <v>0</v>
      </c>
      <c r="G576" s="263">
        <v>0</v>
      </c>
      <c r="H576" s="263">
        <v>0</v>
      </c>
      <c r="I576" s="263">
        <v>0</v>
      </c>
      <c r="J576" s="263">
        <v>0</v>
      </c>
      <c r="K576" s="263">
        <v>0</v>
      </c>
    </row>
    <row r="577" spans="1:11" s="95" customFormat="1" x14ac:dyDescent="0.25">
      <c r="A577" s="150" t="s">
        <v>1913</v>
      </c>
      <c r="B577" s="263">
        <f>IFERROR(VLOOKUP(A577:A1165,'[2]1980'!A583:B1148,2,FALSE),0)</f>
        <v>0</v>
      </c>
      <c r="C577" s="263">
        <f>VLOOKUP(A577:A1401,'[2]1981'!A546:B579,2,FALSE)</f>
        <v>0</v>
      </c>
      <c r="D577" s="263">
        <f>VLOOKUP(A577:A1401,'[2]1982'!A544:B573,2,FALSE)</f>
        <v>0</v>
      </c>
      <c r="E577" s="263">
        <f>VLOOKUP(A577:A1150,'[2]1983'!A540:B573,2,FALSE)</f>
        <v>0</v>
      </c>
      <c r="F577" s="263">
        <f>IFERROR(VLOOKUP(A577:A1150,'[2]1984'!A546:B587,2,FALSE),0)</f>
        <v>0</v>
      </c>
      <c r="G577" s="263">
        <f>IFERROR(VLOOKUP(B577:B1150,'[2]1984'!B546:C587,2,FALSE),0)</f>
        <v>0</v>
      </c>
      <c r="H577" s="263">
        <f>IFERROR(VLOOKUP(C577:C1150,'[2]1984'!C546:D587,2,FALSE),0)</f>
        <v>0</v>
      </c>
      <c r="I577" s="263">
        <f>IFERROR(VLOOKUP(D577:D1150,'[2]1984'!D546:E587,2,FALSE),0)</f>
        <v>0</v>
      </c>
      <c r="J577" s="263">
        <f>IFERROR(VLOOKUP(E577:E1150,'[2]1984'!E546:F587,2,FALSE),0)</f>
        <v>0</v>
      </c>
      <c r="K577" s="263">
        <f>IFERROR(VLOOKUP(F577:F1150,'[2]1984'!F546:G587,2,FALSE),0)</f>
        <v>0</v>
      </c>
    </row>
    <row r="578" spans="1:11" x14ac:dyDescent="0.25">
      <c r="A578" s="143"/>
      <c r="B578" s="263"/>
      <c r="C578" s="263"/>
      <c r="D578" s="263"/>
      <c r="E578" s="263"/>
      <c r="F578" s="263"/>
      <c r="G578" s="263"/>
      <c r="H578" s="263"/>
      <c r="I578" s="263"/>
      <c r="J578" s="263"/>
      <c r="K578" s="263"/>
    </row>
    <row r="579" spans="1:11" x14ac:dyDescent="0.25">
      <c r="A579" s="46" t="s">
        <v>229</v>
      </c>
      <c r="B579" s="263">
        <v>0</v>
      </c>
      <c r="C579" s="263">
        <v>0</v>
      </c>
      <c r="D579" s="263">
        <v>0</v>
      </c>
      <c r="E579" s="263">
        <v>0</v>
      </c>
      <c r="F579" s="263">
        <v>0</v>
      </c>
      <c r="G579" s="263">
        <v>0</v>
      </c>
      <c r="H579" s="263">
        <v>0</v>
      </c>
      <c r="I579" s="263">
        <v>0</v>
      </c>
      <c r="J579" s="263">
        <v>0</v>
      </c>
      <c r="K579" s="263">
        <v>0</v>
      </c>
    </row>
    <row r="580" spans="1:11" x14ac:dyDescent="0.25">
      <c r="A580" s="158" t="s">
        <v>39</v>
      </c>
      <c r="B580" s="263">
        <v>0</v>
      </c>
      <c r="C580" s="263">
        <v>0</v>
      </c>
      <c r="D580" s="263">
        <v>0</v>
      </c>
      <c r="E580" s="263">
        <v>0</v>
      </c>
      <c r="F580" s="263">
        <v>0</v>
      </c>
      <c r="G580" s="263">
        <v>0</v>
      </c>
      <c r="H580" s="263">
        <v>0</v>
      </c>
      <c r="I580" s="263">
        <v>0</v>
      </c>
      <c r="J580" s="263">
        <v>0</v>
      </c>
      <c r="K580" s="263">
        <v>0</v>
      </c>
    </row>
    <row r="581" spans="1:11" x14ac:dyDescent="0.25">
      <c r="A581" s="158" t="s">
        <v>1914</v>
      </c>
      <c r="B581" s="263">
        <v>0</v>
      </c>
      <c r="C581" s="263">
        <v>0</v>
      </c>
      <c r="D581" s="263">
        <v>0</v>
      </c>
      <c r="E581" s="263">
        <v>0</v>
      </c>
      <c r="F581" s="263">
        <v>0</v>
      </c>
      <c r="G581" s="263">
        <v>0</v>
      </c>
      <c r="H581" s="263">
        <v>0</v>
      </c>
      <c r="I581" s="263">
        <v>0</v>
      </c>
      <c r="J581" s="263">
        <v>0</v>
      </c>
      <c r="K581" s="263">
        <v>0</v>
      </c>
    </row>
    <row r="582" spans="1:11" x14ac:dyDescent="0.25">
      <c r="A582" s="158" t="s">
        <v>1915</v>
      </c>
      <c r="B582" s="263">
        <v>0</v>
      </c>
      <c r="C582" s="263">
        <v>0</v>
      </c>
      <c r="D582" s="263">
        <v>0</v>
      </c>
      <c r="E582" s="263">
        <v>0</v>
      </c>
      <c r="F582" s="263">
        <v>0</v>
      </c>
      <c r="G582" s="263">
        <v>0</v>
      </c>
      <c r="H582" s="263">
        <v>0</v>
      </c>
      <c r="I582" s="263">
        <v>0</v>
      </c>
      <c r="J582" s="263">
        <v>0</v>
      </c>
      <c r="K582" s="263">
        <v>0</v>
      </c>
    </row>
    <row r="583" spans="1:11" x14ac:dyDescent="0.25">
      <c r="A583" s="158" t="s">
        <v>1916</v>
      </c>
      <c r="B583" s="263">
        <v>0</v>
      </c>
      <c r="C583" s="263">
        <v>0</v>
      </c>
      <c r="D583" s="263">
        <v>0</v>
      </c>
      <c r="E583" s="263">
        <v>0</v>
      </c>
      <c r="F583" s="263">
        <v>0</v>
      </c>
      <c r="G583" s="263">
        <v>0</v>
      </c>
      <c r="H583" s="263">
        <v>0</v>
      </c>
      <c r="I583" s="263">
        <v>0</v>
      </c>
      <c r="J583" s="263">
        <v>0</v>
      </c>
      <c r="K583" s="263">
        <v>0</v>
      </c>
    </row>
    <row r="584" spans="1:11" x14ac:dyDescent="0.25">
      <c r="A584" s="158" t="s">
        <v>1917</v>
      </c>
      <c r="B584" s="263">
        <v>0</v>
      </c>
      <c r="C584" s="263">
        <v>0</v>
      </c>
      <c r="D584" s="263">
        <v>0</v>
      </c>
      <c r="E584" s="263">
        <v>0</v>
      </c>
      <c r="F584" s="263">
        <v>0</v>
      </c>
      <c r="G584" s="263">
        <v>0</v>
      </c>
      <c r="H584" s="263">
        <v>0</v>
      </c>
      <c r="I584" s="263">
        <v>0</v>
      </c>
      <c r="J584" s="263">
        <v>0</v>
      </c>
      <c r="K584" s="263">
        <v>0</v>
      </c>
    </row>
    <row r="585" spans="1:11" x14ac:dyDescent="0.25">
      <c r="A585" s="158" t="s">
        <v>1918</v>
      </c>
      <c r="B585" s="263">
        <v>0</v>
      </c>
      <c r="C585" s="263">
        <v>0</v>
      </c>
      <c r="D585" s="263">
        <v>0</v>
      </c>
      <c r="E585" s="263">
        <v>0</v>
      </c>
      <c r="F585" s="263">
        <v>0</v>
      </c>
      <c r="G585" s="263">
        <v>0</v>
      </c>
      <c r="H585" s="263">
        <v>0</v>
      </c>
      <c r="I585" s="263">
        <v>0</v>
      </c>
      <c r="J585" s="263">
        <v>0</v>
      </c>
      <c r="K585" s="263">
        <v>0</v>
      </c>
    </row>
    <row r="586" spans="1:11" x14ac:dyDescent="0.25">
      <c r="A586" s="158" t="s">
        <v>236</v>
      </c>
      <c r="B586" s="263">
        <v>0</v>
      </c>
      <c r="C586" s="263">
        <v>0</v>
      </c>
      <c r="D586" s="263">
        <v>0</v>
      </c>
      <c r="E586" s="263">
        <v>0</v>
      </c>
      <c r="F586" s="263">
        <v>0</v>
      </c>
      <c r="G586" s="263">
        <v>0</v>
      </c>
      <c r="H586" s="263">
        <v>0</v>
      </c>
      <c r="I586" s="263">
        <v>0</v>
      </c>
      <c r="J586" s="263">
        <v>0</v>
      </c>
      <c r="K586" s="263">
        <v>0</v>
      </c>
    </row>
    <row r="587" spans="1:11" x14ac:dyDescent="0.25">
      <c r="A587" s="158" t="s">
        <v>32</v>
      </c>
      <c r="B587" s="263">
        <v>0</v>
      </c>
      <c r="C587" s="263">
        <v>0</v>
      </c>
      <c r="D587" s="263">
        <v>0</v>
      </c>
      <c r="E587" s="263">
        <v>0</v>
      </c>
      <c r="F587" s="263">
        <v>0</v>
      </c>
      <c r="G587" s="263">
        <v>0</v>
      </c>
      <c r="H587" s="263">
        <v>0</v>
      </c>
      <c r="I587" s="263">
        <v>0</v>
      </c>
      <c r="J587" s="263">
        <v>0</v>
      </c>
      <c r="K587" s="263">
        <v>0</v>
      </c>
    </row>
    <row r="588" spans="1:11" x14ac:dyDescent="0.25">
      <c r="A588" s="158" t="s">
        <v>732</v>
      </c>
      <c r="B588" s="263">
        <v>0</v>
      </c>
      <c r="C588" s="263">
        <v>0</v>
      </c>
      <c r="D588" s="263">
        <v>0</v>
      </c>
      <c r="E588" s="263">
        <v>0</v>
      </c>
      <c r="F588" s="263">
        <v>0</v>
      </c>
      <c r="G588" s="263">
        <v>0</v>
      </c>
      <c r="H588" s="263">
        <v>0</v>
      </c>
      <c r="I588" s="263">
        <v>0</v>
      </c>
      <c r="J588" s="263">
        <v>0</v>
      </c>
      <c r="K588" s="263">
        <v>0</v>
      </c>
    </row>
    <row r="589" spans="1:11" x14ac:dyDescent="0.25">
      <c r="A589" s="158" t="s">
        <v>733</v>
      </c>
      <c r="B589" s="263">
        <v>0</v>
      </c>
      <c r="C589" s="263">
        <v>0</v>
      </c>
      <c r="D589" s="263">
        <v>0</v>
      </c>
      <c r="E589" s="263">
        <v>0</v>
      </c>
      <c r="F589" s="263">
        <v>0</v>
      </c>
      <c r="G589" s="263">
        <v>0</v>
      </c>
      <c r="H589" s="263">
        <v>0</v>
      </c>
      <c r="I589" s="263">
        <v>0</v>
      </c>
      <c r="J589" s="263">
        <v>0</v>
      </c>
      <c r="K589" s="263">
        <v>0</v>
      </c>
    </row>
    <row r="590" spans="1:11" x14ac:dyDescent="0.25">
      <c r="A590" s="158" t="s">
        <v>1919</v>
      </c>
      <c r="B590" s="263">
        <v>0</v>
      </c>
      <c r="C590" s="263">
        <v>0</v>
      </c>
      <c r="D590" s="263">
        <v>0</v>
      </c>
      <c r="E590" s="263">
        <v>0</v>
      </c>
      <c r="F590" s="263">
        <v>0</v>
      </c>
      <c r="G590" s="263">
        <v>0</v>
      </c>
      <c r="H590" s="263">
        <v>0</v>
      </c>
      <c r="I590" s="263">
        <v>0</v>
      </c>
      <c r="J590" s="263">
        <v>0</v>
      </c>
      <c r="K590" s="263">
        <v>0</v>
      </c>
    </row>
    <row r="591" spans="1:11" x14ac:dyDescent="0.25">
      <c r="A591" s="158" t="s">
        <v>593</v>
      </c>
      <c r="B591" s="263">
        <v>0</v>
      </c>
      <c r="C591" s="263">
        <v>0</v>
      </c>
      <c r="D591" s="263">
        <v>0</v>
      </c>
      <c r="E591" s="263">
        <v>0</v>
      </c>
      <c r="F591" s="263">
        <v>0</v>
      </c>
      <c r="G591" s="263">
        <v>0</v>
      </c>
      <c r="H591" s="263">
        <v>0</v>
      </c>
      <c r="I591" s="263">
        <v>0</v>
      </c>
      <c r="J591" s="263">
        <v>0</v>
      </c>
      <c r="K591" s="263">
        <v>0</v>
      </c>
    </row>
    <row r="592" spans="1:11" x14ac:dyDescent="0.25">
      <c r="A592" s="158" t="s">
        <v>711</v>
      </c>
      <c r="B592" s="263">
        <v>0</v>
      </c>
      <c r="C592" s="263">
        <v>0</v>
      </c>
      <c r="D592" s="263">
        <v>0</v>
      </c>
      <c r="E592" s="263">
        <v>0</v>
      </c>
      <c r="F592" s="263">
        <v>0</v>
      </c>
      <c r="G592" s="263">
        <v>0</v>
      </c>
      <c r="H592" s="263">
        <v>0</v>
      </c>
      <c r="I592" s="263">
        <v>0</v>
      </c>
      <c r="J592" s="263">
        <v>0</v>
      </c>
      <c r="K592" s="263">
        <v>0</v>
      </c>
    </row>
    <row r="593" spans="1:11" x14ac:dyDescent="0.25">
      <c r="A593" s="158" t="s">
        <v>1920</v>
      </c>
      <c r="B593" s="263">
        <v>0</v>
      </c>
      <c r="C593" s="263">
        <v>0</v>
      </c>
      <c r="D593" s="263">
        <v>0</v>
      </c>
      <c r="E593" s="263">
        <v>0</v>
      </c>
      <c r="F593" s="263">
        <v>0</v>
      </c>
      <c r="G593" s="263">
        <v>0</v>
      </c>
      <c r="H593" s="263">
        <v>0</v>
      </c>
      <c r="I593" s="263">
        <v>0</v>
      </c>
      <c r="J593" s="263">
        <v>0</v>
      </c>
      <c r="K593" s="263">
        <v>0</v>
      </c>
    </row>
    <row r="594" spans="1:11" x14ac:dyDescent="0.25">
      <c r="A594" s="158" t="s">
        <v>1921</v>
      </c>
      <c r="B594" s="263">
        <v>0</v>
      </c>
      <c r="C594" s="263">
        <v>0</v>
      </c>
      <c r="D594" s="263">
        <v>0</v>
      </c>
      <c r="E594" s="263">
        <v>0</v>
      </c>
      <c r="F594" s="263">
        <v>0</v>
      </c>
      <c r="G594" s="263">
        <v>0</v>
      </c>
      <c r="H594" s="263">
        <v>0</v>
      </c>
      <c r="I594" s="263">
        <v>0</v>
      </c>
      <c r="J594" s="263">
        <v>0</v>
      </c>
      <c r="K594" s="263">
        <v>0</v>
      </c>
    </row>
    <row r="595" spans="1:11" x14ac:dyDescent="0.25">
      <c r="A595" s="158" t="s">
        <v>342</v>
      </c>
      <c r="B595" s="263">
        <v>0</v>
      </c>
      <c r="C595" s="263">
        <v>0</v>
      </c>
      <c r="D595" s="263">
        <v>0</v>
      </c>
      <c r="E595" s="263">
        <v>0</v>
      </c>
      <c r="F595" s="263">
        <v>0</v>
      </c>
      <c r="G595" s="263">
        <v>0</v>
      </c>
      <c r="H595" s="263">
        <v>0</v>
      </c>
      <c r="I595" s="263">
        <v>0</v>
      </c>
      <c r="J595" s="263">
        <v>0</v>
      </c>
      <c r="K595" s="263">
        <v>0</v>
      </c>
    </row>
    <row r="596" spans="1:11" x14ac:dyDescent="0.25">
      <c r="A596" s="158" t="s">
        <v>40</v>
      </c>
      <c r="B596" s="263">
        <v>0</v>
      </c>
      <c r="C596" s="263">
        <v>0</v>
      </c>
      <c r="D596" s="263">
        <v>0</v>
      </c>
      <c r="E596" s="263">
        <v>0</v>
      </c>
      <c r="F596" s="263">
        <v>0</v>
      </c>
      <c r="G596" s="263">
        <v>0</v>
      </c>
      <c r="H596" s="263">
        <v>0</v>
      </c>
      <c r="I596" s="263">
        <v>0</v>
      </c>
      <c r="J596" s="263">
        <v>0</v>
      </c>
      <c r="K596" s="263">
        <v>0</v>
      </c>
    </row>
    <row r="597" spans="1:11" x14ac:dyDescent="0.25">
      <c r="A597" s="158" t="s">
        <v>685</v>
      </c>
      <c r="B597" s="263">
        <v>0</v>
      </c>
      <c r="C597" s="263">
        <v>0</v>
      </c>
      <c r="D597" s="263">
        <v>0</v>
      </c>
      <c r="E597" s="263">
        <v>0</v>
      </c>
      <c r="F597" s="263">
        <v>0</v>
      </c>
      <c r="G597" s="263">
        <v>0</v>
      </c>
      <c r="H597" s="263">
        <v>0</v>
      </c>
      <c r="I597" s="263">
        <v>0</v>
      </c>
      <c r="J597" s="263">
        <v>0</v>
      </c>
      <c r="K597" s="263">
        <v>0</v>
      </c>
    </row>
    <row r="598" spans="1:11" x14ac:dyDescent="0.25">
      <c r="A598" s="33"/>
      <c r="B598" s="263">
        <v>0</v>
      </c>
      <c r="C598" s="263"/>
      <c r="D598" s="263"/>
      <c r="E598" s="263"/>
      <c r="F598" s="263">
        <v>0</v>
      </c>
      <c r="G598" s="263">
        <v>0</v>
      </c>
      <c r="H598" s="263">
        <v>0</v>
      </c>
      <c r="I598" s="263">
        <v>0</v>
      </c>
      <c r="J598" s="263">
        <v>0</v>
      </c>
      <c r="K598" s="263">
        <v>0</v>
      </c>
    </row>
    <row r="599" spans="1:11" ht="15.75" thickBot="1" x14ac:dyDescent="0.3">
      <c r="A599" s="5" t="s">
        <v>2976</v>
      </c>
      <c r="B599" s="246">
        <f t="shared" ref="B599:J599" si="43">B400+B11</f>
        <v>864912975</v>
      </c>
      <c r="C599" s="246">
        <f t="shared" si="43"/>
        <v>1214196930</v>
      </c>
      <c r="D599" s="246">
        <f t="shared" si="43"/>
        <v>1054472879</v>
      </c>
      <c r="E599" s="246">
        <f t="shared" si="43"/>
        <v>1017191620</v>
      </c>
      <c r="F599" s="246">
        <f t="shared" si="43"/>
        <v>1345751270</v>
      </c>
      <c r="G599" s="246">
        <f t="shared" si="43"/>
        <v>1374475000</v>
      </c>
      <c r="H599" s="246">
        <f t="shared" si="43"/>
        <v>2161093900</v>
      </c>
      <c r="I599" s="246">
        <f t="shared" si="43"/>
        <v>2249432344</v>
      </c>
      <c r="J599" s="246">
        <f t="shared" si="43"/>
        <v>3205209225</v>
      </c>
      <c r="K599" s="246">
        <f>K400+K11</f>
        <v>6358375696</v>
      </c>
    </row>
    <row r="600" spans="1:11" ht="15.75" thickTop="1" x14ac:dyDescent="0.25"/>
    <row r="601" spans="1:11" x14ac:dyDescent="0.25">
      <c r="A601" s="91" t="s">
        <v>1922</v>
      </c>
    </row>
    <row r="602" spans="1:11" x14ac:dyDescent="0.25">
      <c r="A602" s="91" t="s">
        <v>1923</v>
      </c>
    </row>
    <row r="603" spans="1:11" x14ac:dyDescent="0.25">
      <c r="A603" s="91"/>
    </row>
    <row r="604" spans="1:11" x14ac:dyDescent="0.25">
      <c r="A604" s="159"/>
    </row>
    <row r="616" spans="1:17" s="1" customFormat="1" x14ac:dyDescent="0.25">
      <c r="A616" s="13"/>
      <c r="C616" s="160"/>
      <c r="E616" s="90"/>
      <c r="F616" s="90"/>
      <c r="G616" s="90"/>
      <c r="H616" s="90"/>
      <c r="I616" s="90"/>
      <c r="J616" s="90"/>
      <c r="K616" s="90"/>
      <c r="L616" s="90"/>
      <c r="M616" s="90"/>
      <c r="N616" s="90"/>
      <c r="O616" s="90"/>
      <c r="P616" s="90"/>
      <c r="Q616" s="90"/>
    </row>
    <row r="636" spans="1:17" s="1" customFormat="1" x14ac:dyDescent="0.25">
      <c r="A636" s="13"/>
      <c r="E636" s="90"/>
      <c r="F636" s="90"/>
      <c r="G636" s="90"/>
      <c r="H636" s="90"/>
      <c r="I636" s="90"/>
      <c r="J636" s="90"/>
      <c r="K636" s="90"/>
      <c r="L636" s="90"/>
      <c r="M636" s="90"/>
      <c r="N636" s="90"/>
      <c r="O636" s="90"/>
      <c r="P636" s="90"/>
      <c r="Q636" s="90"/>
    </row>
    <row r="637" spans="1:17" s="1" customFormat="1" x14ac:dyDescent="0.25">
      <c r="A637" s="13"/>
      <c r="E637" s="90"/>
      <c r="F637" s="90"/>
      <c r="G637" s="90"/>
      <c r="H637" s="90"/>
      <c r="I637" s="90"/>
      <c r="J637" s="90"/>
      <c r="K637" s="90"/>
      <c r="L637" s="90"/>
      <c r="M637" s="90"/>
      <c r="N637" s="90"/>
      <c r="O637" s="90"/>
      <c r="P637" s="90"/>
      <c r="Q637" s="90"/>
    </row>
  </sheetData>
  <mergeCells count="8">
    <mergeCell ref="A9:A10"/>
    <mergeCell ref="B9:K9"/>
    <mergeCell ref="A2:K2"/>
    <mergeCell ref="A3:K3"/>
    <mergeCell ref="A4:K4"/>
    <mergeCell ref="A5:K5"/>
    <mergeCell ref="A6:K6"/>
    <mergeCell ref="A7:K7"/>
  </mergeCells>
  <pageMargins left="0.7" right="0.7" top="0.75" bottom="0.75" header="0.3" footer="0.3"/>
  <pageSetup orientation="portrait" r:id="rId1"/>
  <ignoredErrors>
    <ignoredError sqref="B29:K29"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Q844"/>
  <sheetViews>
    <sheetView showGridLines="0" tabSelected="1" zoomScale="85" zoomScaleNormal="85" workbookViewId="0">
      <selection activeCell="A839" sqref="A839"/>
    </sheetView>
  </sheetViews>
  <sheetFormatPr baseColWidth="10" defaultColWidth="11.42578125" defaultRowHeight="15" x14ac:dyDescent="0.25"/>
  <cols>
    <col min="1" max="1" width="111.7109375" style="13" customWidth="1"/>
    <col min="2" max="2" width="23.28515625" style="1" customWidth="1"/>
    <col min="3" max="3" width="21.42578125" style="1" customWidth="1"/>
    <col min="4" max="4" width="23.5703125" style="1" customWidth="1"/>
    <col min="5" max="5" width="21.28515625" style="1" customWidth="1"/>
    <col min="6" max="6" width="23" style="90" customWidth="1"/>
    <col min="7" max="7" width="20.7109375" style="90" customWidth="1"/>
    <col min="8" max="8" width="23" style="90" customWidth="1"/>
    <col min="9" max="9" width="18.42578125" style="90" bestFit="1" customWidth="1"/>
    <col min="10" max="13" width="11.42578125" style="90" customWidth="1"/>
    <col min="14" max="16384" width="11.42578125" style="90"/>
  </cols>
  <sheetData>
    <row r="1" spans="1:9" x14ac:dyDescent="0.25">
      <c r="A1" s="23"/>
      <c r="B1" s="138"/>
      <c r="C1" s="138"/>
      <c r="D1" s="138"/>
      <c r="E1" s="138"/>
    </row>
    <row r="2" spans="1:9" ht="21" x14ac:dyDescent="0.25">
      <c r="A2" s="352" t="s">
        <v>948</v>
      </c>
      <c r="B2" s="353"/>
      <c r="C2" s="353"/>
      <c r="D2" s="353"/>
      <c r="E2" s="353"/>
      <c r="F2" s="353"/>
      <c r="G2" s="353"/>
      <c r="H2" s="353"/>
    </row>
    <row r="3" spans="1:9" ht="18.75" x14ac:dyDescent="0.25">
      <c r="A3" s="354" t="s">
        <v>949</v>
      </c>
      <c r="B3" s="355"/>
      <c r="C3" s="355"/>
      <c r="D3" s="355"/>
      <c r="E3" s="355"/>
      <c r="F3" s="355"/>
      <c r="G3" s="355"/>
      <c r="H3" s="355"/>
    </row>
    <row r="4" spans="1:9" x14ac:dyDescent="0.25">
      <c r="A4" s="356" t="s">
        <v>8</v>
      </c>
      <c r="B4" s="357"/>
      <c r="C4" s="357"/>
      <c r="D4" s="357"/>
      <c r="E4" s="357"/>
      <c r="F4" s="357"/>
      <c r="G4" s="357"/>
      <c r="H4" s="357"/>
    </row>
    <row r="5" spans="1:9" x14ac:dyDescent="0.25">
      <c r="A5" s="358" t="s">
        <v>9</v>
      </c>
      <c r="B5" s="359"/>
      <c r="C5" s="359"/>
      <c r="D5" s="359"/>
      <c r="E5" s="359"/>
      <c r="F5" s="359"/>
      <c r="G5" s="359"/>
      <c r="H5" s="359"/>
    </row>
    <row r="6" spans="1:9" x14ac:dyDescent="0.25">
      <c r="A6" s="358" t="s">
        <v>2973</v>
      </c>
      <c r="B6" s="359"/>
      <c r="C6" s="359"/>
      <c r="D6" s="359"/>
      <c r="E6" s="359"/>
      <c r="F6" s="359"/>
      <c r="G6" s="359"/>
      <c r="H6" s="359"/>
    </row>
    <row r="7" spans="1:9" x14ac:dyDescent="0.25">
      <c r="A7" s="360" t="s">
        <v>10</v>
      </c>
      <c r="B7" s="360"/>
      <c r="C7" s="360"/>
      <c r="D7" s="360"/>
      <c r="E7" s="360"/>
      <c r="F7" s="360"/>
      <c r="G7" s="360"/>
      <c r="H7" s="360"/>
    </row>
    <row r="8" spans="1:9" x14ac:dyDescent="0.25">
      <c r="A8" s="23"/>
    </row>
    <row r="9" spans="1:9" ht="15.75" x14ac:dyDescent="0.25">
      <c r="A9" s="348" t="s">
        <v>7</v>
      </c>
      <c r="B9" s="350" t="s">
        <v>1596</v>
      </c>
      <c r="C9" s="351"/>
      <c r="D9" s="351"/>
      <c r="E9" s="351"/>
      <c r="F9" s="351"/>
      <c r="G9" s="351"/>
      <c r="H9" s="351"/>
      <c r="I9" s="351"/>
    </row>
    <row r="10" spans="1:9" x14ac:dyDescent="0.25">
      <c r="A10" s="349" t="s">
        <v>4</v>
      </c>
      <c r="B10" s="86">
        <v>1990</v>
      </c>
      <c r="C10" s="86">
        <v>1991</v>
      </c>
      <c r="D10" s="86">
        <v>1992</v>
      </c>
      <c r="E10" s="86">
        <v>1993</v>
      </c>
      <c r="F10" s="86">
        <v>1994</v>
      </c>
      <c r="G10" s="86">
        <v>1995</v>
      </c>
      <c r="H10" s="86">
        <v>1996</v>
      </c>
      <c r="I10" s="86">
        <v>1997</v>
      </c>
    </row>
    <row r="11" spans="1:9" x14ac:dyDescent="0.25">
      <c r="A11" s="38" t="s">
        <v>213</v>
      </c>
      <c r="B11" s="263">
        <f t="shared" ref="B11:H11" si="0">B12+B290</f>
        <v>4785460441</v>
      </c>
      <c r="C11" s="263">
        <f t="shared" si="0"/>
        <v>4785460441</v>
      </c>
      <c r="D11" s="263">
        <f>D12+D290</f>
        <v>11749769021</v>
      </c>
      <c r="E11" s="263">
        <f t="shared" si="0"/>
        <v>17291093987</v>
      </c>
      <c r="F11" s="263">
        <f t="shared" si="0"/>
        <v>19763435895</v>
      </c>
      <c r="G11" s="263">
        <f t="shared" si="0"/>
        <v>21806974401</v>
      </c>
      <c r="H11" s="263">
        <f t="shared" si="0"/>
        <v>24297446515</v>
      </c>
      <c r="I11" s="263">
        <f t="shared" ref="I11" si="1">I12+I290</f>
        <v>24297446515</v>
      </c>
    </row>
    <row r="12" spans="1:9" s="95" customFormat="1" x14ac:dyDescent="0.25">
      <c r="A12" s="139" t="s">
        <v>214</v>
      </c>
      <c r="B12" s="274">
        <v>4475250262</v>
      </c>
      <c r="C12" s="274">
        <v>4475250262</v>
      </c>
      <c r="D12" s="274">
        <v>11492015572</v>
      </c>
      <c r="E12" s="274">
        <v>16964317512</v>
      </c>
      <c r="F12" s="274">
        <v>19200376335</v>
      </c>
      <c r="G12" s="274">
        <v>21238278241</v>
      </c>
      <c r="H12" s="274">
        <v>23700901010</v>
      </c>
      <c r="I12" s="274">
        <v>23700901010</v>
      </c>
    </row>
    <row r="13" spans="1:9" s="95" customFormat="1" x14ac:dyDescent="0.25">
      <c r="A13" s="140" t="s">
        <v>35</v>
      </c>
      <c r="B13" s="274">
        <v>4404891995</v>
      </c>
      <c r="C13" s="274">
        <v>4404891995</v>
      </c>
      <c r="D13" s="274">
        <v>11202320840</v>
      </c>
      <c r="E13" s="274">
        <v>16527747509</v>
      </c>
      <c r="F13" s="274">
        <v>18695705680</v>
      </c>
      <c r="G13" s="274">
        <v>20758905283</v>
      </c>
      <c r="H13" s="274">
        <v>23039510605</v>
      </c>
      <c r="I13" s="274">
        <v>23039510605</v>
      </c>
    </row>
    <row r="14" spans="1:9" x14ac:dyDescent="0.25">
      <c r="A14" s="141" t="s">
        <v>749</v>
      </c>
      <c r="B14" s="263">
        <f>SUM(B15:B25)</f>
        <v>1026528884</v>
      </c>
      <c r="C14" s="263">
        <f t="shared" ref="C14:H14" si="2">SUM(C15:C25)</f>
        <v>1026528884</v>
      </c>
      <c r="D14" s="263">
        <f t="shared" si="2"/>
        <v>2198913087</v>
      </c>
      <c r="E14" s="263">
        <f t="shared" si="2"/>
        <v>2671644406</v>
      </c>
      <c r="F14" s="263">
        <f t="shared" si="2"/>
        <v>3367906225</v>
      </c>
      <c r="G14" s="263">
        <f t="shared" si="2"/>
        <v>3666009199</v>
      </c>
      <c r="H14" s="263">
        <f t="shared" si="2"/>
        <v>4470055665</v>
      </c>
      <c r="I14" s="263">
        <f t="shared" ref="I14" si="3">SUM(I15:I25)</f>
        <v>4470055665</v>
      </c>
    </row>
    <row r="15" spans="1:9" s="95" customFormat="1" x14ac:dyDescent="0.25">
      <c r="A15" s="142" t="s">
        <v>412</v>
      </c>
      <c r="B15" s="274">
        <v>900756367</v>
      </c>
      <c r="C15" s="274">
        <v>900756367</v>
      </c>
      <c r="D15" s="274">
        <v>1938154312</v>
      </c>
      <c r="E15" s="274">
        <v>2552469737</v>
      </c>
      <c r="F15" s="274">
        <v>3208449390</v>
      </c>
      <c r="G15" s="274">
        <v>3476796408</v>
      </c>
      <c r="H15" s="274">
        <v>4252009910</v>
      </c>
      <c r="I15" s="274">
        <v>4252009910</v>
      </c>
    </row>
    <row r="16" spans="1:9" s="95" customFormat="1" x14ac:dyDescent="0.25">
      <c r="A16" s="142" t="s">
        <v>878</v>
      </c>
      <c r="B16" s="274">
        <v>50419087</v>
      </c>
      <c r="C16" s="274">
        <v>50419087</v>
      </c>
      <c r="D16" s="274">
        <v>111322036</v>
      </c>
      <c r="E16" s="274">
        <v>0</v>
      </c>
      <c r="F16" s="274">
        <v>6018425</v>
      </c>
      <c r="G16" s="274">
        <v>19968914</v>
      </c>
      <c r="H16" s="274">
        <v>0</v>
      </c>
      <c r="I16" s="274">
        <v>0</v>
      </c>
    </row>
    <row r="17" spans="1:17" s="95" customFormat="1" x14ac:dyDescent="0.25">
      <c r="A17" s="142" t="s">
        <v>879</v>
      </c>
      <c r="B17" s="274">
        <v>30776074</v>
      </c>
      <c r="C17" s="274">
        <v>30776074</v>
      </c>
      <c r="D17" s="274">
        <v>61587362</v>
      </c>
      <c r="E17" s="274">
        <v>0</v>
      </c>
      <c r="F17" s="274">
        <v>5186110</v>
      </c>
      <c r="G17" s="274">
        <v>3579682</v>
      </c>
      <c r="H17" s="274">
        <v>0</v>
      </c>
      <c r="I17" s="274">
        <v>0</v>
      </c>
      <c r="Q17" s="95" t="s">
        <v>6</v>
      </c>
    </row>
    <row r="18" spans="1:17" s="95" customFormat="1" x14ac:dyDescent="0.25">
      <c r="A18" s="142" t="s">
        <v>1629</v>
      </c>
      <c r="B18" s="274">
        <v>0</v>
      </c>
      <c r="C18" s="274">
        <v>0</v>
      </c>
      <c r="D18" s="274">
        <v>0</v>
      </c>
      <c r="E18" s="274">
        <v>0</v>
      </c>
      <c r="F18" s="274">
        <v>0</v>
      </c>
      <c r="G18" s="274">
        <v>0</v>
      </c>
      <c r="H18" s="274">
        <v>0</v>
      </c>
      <c r="I18" s="274">
        <v>0</v>
      </c>
    </row>
    <row r="19" spans="1:17" s="95" customFormat="1" x14ac:dyDescent="0.25">
      <c r="A19" s="142" t="s">
        <v>683</v>
      </c>
      <c r="B19" s="274">
        <v>4407959</v>
      </c>
      <c r="C19" s="274">
        <v>4407959</v>
      </c>
      <c r="D19" s="274">
        <v>8481399</v>
      </c>
      <c r="E19" s="274">
        <v>14000000</v>
      </c>
      <c r="F19" s="274">
        <v>20469355</v>
      </c>
      <c r="G19" s="274">
        <v>15153237</v>
      </c>
      <c r="H19" s="274">
        <v>14036125</v>
      </c>
      <c r="I19" s="274">
        <v>14036125</v>
      </c>
    </row>
    <row r="20" spans="1:17" s="95" customFormat="1" x14ac:dyDescent="0.25">
      <c r="A20" s="142" t="s">
        <v>606</v>
      </c>
      <c r="B20" s="274">
        <v>2395</v>
      </c>
      <c r="C20" s="274">
        <v>2395</v>
      </c>
      <c r="D20" s="274">
        <v>6097</v>
      </c>
      <c r="E20" s="274">
        <v>21252</v>
      </c>
      <c r="F20" s="274">
        <v>0</v>
      </c>
      <c r="G20" s="274">
        <v>0</v>
      </c>
      <c r="H20" s="274">
        <v>9720</v>
      </c>
      <c r="I20" s="274">
        <v>9720</v>
      </c>
    </row>
    <row r="21" spans="1:17" s="95" customFormat="1" x14ac:dyDescent="0.25">
      <c r="A21" s="142" t="s">
        <v>750</v>
      </c>
      <c r="B21" s="274">
        <v>882461</v>
      </c>
      <c r="C21" s="274">
        <v>882461</v>
      </c>
      <c r="D21" s="274">
        <v>1160166</v>
      </c>
      <c r="E21" s="274">
        <v>1012700</v>
      </c>
      <c r="F21" s="274">
        <v>15000</v>
      </c>
      <c r="G21" s="274">
        <v>356148</v>
      </c>
      <c r="H21" s="274">
        <v>102435</v>
      </c>
      <c r="I21" s="274">
        <v>102435</v>
      </c>
    </row>
    <row r="22" spans="1:17" s="95" customFormat="1" x14ac:dyDescent="0.25">
      <c r="A22" s="142" t="s">
        <v>764</v>
      </c>
      <c r="B22" s="274">
        <v>1789116</v>
      </c>
      <c r="C22" s="274">
        <v>1789116</v>
      </c>
      <c r="D22" s="274">
        <v>2177964</v>
      </c>
      <c r="E22" s="274">
        <v>2700672</v>
      </c>
      <c r="F22" s="274">
        <v>2489740</v>
      </c>
      <c r="G22" s="274">
        <v>2763593</v>
      </c>
      <c r="H22" s="274">
        <v>9699050</v>
      </c>
      <c r="I22" s="274">
        <v>9699050</v>
      </c>
    </row>
    <row r="23" spans="1:17" s="95" customFormat="1" x14ac:dyDescent="0.25">
      <c r="A23" s="142" t="s">
        <v>751</v>
      </c>
      <c r="B23" s="274">
        <v>10396058</v>
      </c>
      <c r="C23" s="274">
        <v>10396058</v>
      </c>
      <c r="D23" s="274">
        <v>12769824</v>
      </c>
      <c r="E23" s="274">
        <v>18530395</v>
      </c>
      <c r="F23" s="274">
        <v>17790300</v>
      </c>
      <c r="G23" s="274">
        <v>17794417</v>
      </c>
      <c r="H23" s="274">
        <v>23129290</v>
      </c>
      <c r="I23" s="274">
        <v>23129290</v>
      </c>
    </row>
    <row r="24" spans="1:17" s="95" customFormat="1" x14ac:dyDescent="0.25">
      <c r="A24" s="142" t="s">
        <v>926</v>
      </c>
      <c r="B24" s="274">
        <v>26135571</v>
      </c>
      <c r="C24" s="274">
        <v>26135571</v>
      </c>
      <c r="D24" s="274">
        <v>63253927</v>
      </c>
      <c r="E24" s="274">
        <v>82909650</v>
      </c>
      <c r="F24" s="274">
        <v>107487905</v>
      </c>
      <c r="G24" s="274">
        <v>129596800</v>
      </c>
      <c r="H24" s="274">
        <v>171069135</v>
      </c>
      <c r="I24" s="274">
        <v>171069135</v>
      </c>
    </row>
    <row r="25" spans="1:17" s="95" customFormat="1" x14ac:dyDescent="0.25">
      <c r="A25" s="142" t="s">
        <v>1630</v>
      </c>
      <c r="B25" s="274">
        <v>963796</v>
      </c>
      <c r="C25" s="274">
        <v>963796</v>
      </c>
      <c r="D25" s="274">
        <v>0</v>
      </c>
      <c r="E25" s="274">
        <v>0</v>
      </c>
      <c r="F25" s="274">
        <v>0</v>
      </c>
      <c r="G25" s="274">
        <v>0</v>
      </c>
      <c r="H25" s="274">
        <v>0</v>
      </c>
      <c r="I25" s="274">
        <v>0</v>
      </c>
    </row>
    <row r="26" spans="1:17" x14ac:dyDescent="0.25">
      <c r="A26" s="143"/>
      <c r="B26" s="263">
        <v>0</v>
      </c>
      <c r="C26" s="266">
        <v>0</v>
      </c>
      <c r="D26" s="263">
        <v>0</v>
      </c>
      <c r="E26" s="263">
        <v>0</v>
      </c>
      <c r="F26" s="263">
        <v>0</v>
      </c>
      <c r="G26" s="263">
        <v>0</v>
      </c>
      <c r="H26" s="263">
        <v>0</v>
      </c>
      <c r="I26" s="263">
        <v>0</v>
      </c>
    </row>
    <row r="27" spans="1:17" x14ac:dyDescent="0.25">
      <c r="A27" s="141" t="s">
        <v>442</v>
      </c>
      <c r="B27" s="263">
        <f>B29+B38</f>
        <v>89555607</v>
      </c>
      <c r="C27" s="263">
        <f t="shared" ref="C27:H27" si="4">C29+C38</f>
        <v>89555607</v>
      </c>
      <c r="D27" s="263">
        <f t="shared" si="4"/>
        <v>133576249</v>
      </c>
      <c r="E27" s="263">
        <f t="shared" si="4"/>
        <v>198044474</v>
      </c>
      <c r="F27" s="263">
        <f t="shared" si="4"/>
        <v>233878695</v>
      </c>
      <c r="G27" s="263">
        <f t="shared" si="4"/>
        <v>310419582</v>
      </c>
      <c r="H27" s="263">
        <f t="shared" si="4"/>
        <v>275094305</v>
      </c>
      <c r="I27" s="263">
        <f t="shared" ref="I27" si="5">I29+I38</f>
        <v>275094305</v>
      </c>
    </row>
    <row r="28" spans="1:17" x14ac:dyDescent="0.25">
      <c r="A28" s="143"/>
      <c r="B28" s="263">
        <v>0</v>
      </c>
      <c r="C28" s="265">
        <v>0</v>
      </c>
      <c r="D28" s="263">
        <v>0</v>
      </c>
      <c r="E28" s="263">
        <v>0</v>
      </c>
      <c r="F28" s="263">
        <v>0</v>
      </c>
      <c r="G28" s="263">
        <v>0</v>
      </c>
      <c r="H28" s="263">
        <v>0</v>
      </c>
      <c r="I28" s="263">
        <v>1</v>
      </c>
    </row>
    <row r="29" spans="1:17" s="87" customFormat="1" x14ac:dyDescent="0.25">
      <c r="A29" s="46" t="s">
        <v>1631</v>
      </c>
      <c r="B29" s="263">
        <f>SUM(B30:B36)</f>
        <v>38128784</v>
      </c>
      <c r="C29" s="263">
        <f t="shared" ref="C29:H29" si="6">SUM(C30:C36)</f>
        <v>38128784</v>
      </c>
      <c r="D29" s="263">
        <f t="shared" si="6"/>
        <v>63798513</v>
      </c>
      <c r="E29" s="263">
        <f t="shared" si="6"/>
        <v>80153473</v>
      </c>
      <c r="F29" s="263">
        <f t="shared" si="6"/>
        <v>109923910</v>
      </c>
      <c r="G29" s="263">
        <f t="shared" si="6"/>
        <v>160828663</v>
      </c>
      <c r="H29" s="263">
        <f t="shared" si="6"/>
        <v>112596575</v>
      </c>
      <c r="I29" s="263">
        <f t="shared" ref="I29" si="7">SUM(I30:I36)</f>
        <v>112596575</v>
      </c>
    </row>
    <row r="30" spans="1:17" s="95" customFormat="1" x14ac:dyDescent="0.25">
      <c r="A30" s="142" t="s">
        <v>607</v>
      </c>
      <c r="B30" s="274">
        <v>280981</v>
      </c>
      <c r="C30" s="306">
        <v>280981</v>
      </c>
      <c r="D30" s="274">
        <v>518942</v>
      </c>
      <c r="E30" s="274">
        <v>1100251</v>
      </c>
      <c r="F30" s="274">
        <v>2653945</v>
      </c>
      <c r="G30" s="274">
        <v>2940827</v>
      </c>
      <c r="H30" s="274">
        <v>2644940</v>
      </c>
      <c r="I30" s="274">
        <v>2644940</v>
      </c>
    </row>
    <row r="31" spans="1:17" s="95" customFormat="1" x14ac:dyDescent="0.25">
      <c r="A31" s="142" t="s">
        <v>880</v>
      </c>
      <c r="B31" s="274">
        <v>364634</v>
      </c>
      <c r="C31" s="306">
        <v>364634</v>
      </c>
      <c r="D31" s="274">
        <v>494786</v>
      </c>
      <c r="E31" s="274">
        <v>611485</v>
      </c>
      <c r="F31" s="274">
        <v>755075</v>
      </c>
      <c r="G31" s="274">
        <v>686630</v>
      </c>
      <c r="H31" s="274">
        <v>586480</v>
      </c>
      <c r="I31" s="274">
        <v>586480</v>
      </c>
    </row>
    <row r="32" spans="1:17" s="95" customFormat="1" x14ac:dyDescent="0.25">
      <c r="A32" s="142" t="s">
        <v>443</v>
      </c>
      <c r="B32" s="274">
        <v>30796928</v>
      </c>
      <c r="C32" s="306">
        <v>30796928</v>
      </c>
      <c r="D32" s="274">
        <v>42349005</v>
      </c>
      <c r="E32" s="274">
        <v>51247288</v>
      </c>
      <c r="F32" s="274">
        <v>68200115</v>
      </c>
      <c r="G32" s="274">
        <v>80902907</v>
      </c>
      <c r="H32" s="274">
        <v>59296655</v>
      </c>
      <c r="I32" s="274">
        <v>59296655</v>
      </c>
    </row>
    <row r="33" spans="1:9" s="95" customFormat="1" x14ac:dyDescent="0.25">
      <c r="A33" s="142" t="s">
        <v>881</v>
      </c>
      <c r="B33" s="274">
        <v>200628</v>
      </c>
      <c r="C33" s="306">
        <v>200628</v>
      </c>
      <c r="D33" s="274">
        <v>244616</v>
      </c>
      <c r="E33" s="274">
        <v>87237</v>
      </c>
      <c r="F33" s="274">
        <v>113595</v>
      </c>
      <c r="G33" s="274">
        <v>484245</v>
      </c>
      <c r="H33" s="274">
        <v>41940</v>
      </c>
      <c r="I33" s="274">
        <v>41940</v>
      </c>
    </row>
    <row r="34" spans="1:9" s="95" customFormat="1" x14ac:dyDescent="0.25">
      <c r="A34" s="142" t="s">
        <v>493</v>
      </c>
      <c r="B34" s="274">
        <v>1050585</v>
      </c>
      <c r="C34" s="306">
        <v>1050585</v>
      </c>
      <c r="D34" s="274">
        <v>8579083</v>
      </c>
      <c r="E34" s="274">
        <v>11521328</v>
      </c>
      <c r="F34" s="274">
        <v>15861260</v>
      </c>
      <c r="G34" s="274">
        <v>25814054</v>
      </c>
      <c r="H34" s="274">
        <v>26715160</v>
      </c>
      <c r="I34" s="274">
        <v>26715160</v>
      </c>
    </row>
    <row r="35" spans="1:9" s="95" customFormat="1" x14ac:dyDescent="0.25">
      <c r="A35" s="142" t="s">
        <v>903</v>
      </c>
      <c r="B35" s="274">
        <v>5435028</v>
      </c>
      <c r="C35" s="306">
        <v>5435028</v>
      </c>
      <c r="D35" s="274">
        <v>11612081</v>
      </c>
      <c r="E35" s="274">
        <v>15585884</v>
      </c>
      <c r="F35" s="274">
        <v>22339920</v>
      </c>
      <c r="G35" s="274">
        <v>50000000</v>
      </c>
      <c r="H35" s="274">
        <v>23311400</v>
      </c>
      <c r="I35" s="274">
        <v>23311400</v>
      </c>
    </row>
    <row r="36" spans="1:9" s="95" customFormat="1" x14ac:dyDescent="0.25">
      <c r="A36" s="142" t="s">
        <v>172</v>
      </c>
      <c r="B36" s="274">
        <v>0</v>
      </c>
      <c r="C36" s="306">
        <v>0</v>
      </c>
      <c r="D36" s="274">
        <v>0</v>
      </c>
      <c r="E36" s="274">
        <v>0</v>
      </c>
      <c r="F36" s="274">
        <v>0</v>
      </c>
      <c r="G36" s="274">
        <v>0</v>
      </c>
      <c r="H36" s="274">
        <v>0</v>
      </c>
      <c r="I36" s="274">
        <v>0</v>
      </c>
    </row>
    <row r="37" spans="1:9" s="95" customFormat="1" x14ac:dyDescent="0.25">
      <c r="A37" s="143"/>
      <c r="B37" s="263">
        <v>0</v>
      </c>
      <c r="C37" s="265">
        <v>0</v>
      </c>
      <c r="D37" s="263">
        <v>0</v>
      </c>
      <c r="E37" s="263">
        <v>0</v>
      </c>
      <c r="F37" s="263">
        <v>0</v>
      </c>
      <c r="G37" s="263">
        <v>0</v>
      </c>
      <c r="H37" s="263">
        <v>0</v>
      </c>
      <c r="I37" s="263">
        <v>0</v>
      </c>
    </row>
    <row r="38" spans="1:9" x14ac:dyDescent="0.25">
      <c r="A38" s="46" t="s">
        <v>1632</v>
      </c>
      <c r="B38" s="263">
        <f>SUM(B39:B45)</f>
        <v>51426823</v>
      </c>
      <c r="C38" s="263">
        <f t="shared" ref="C38:H38" si="8">SUM(C39:C45)</f>
        <v>51426823</v>
      </c>
      <c r="D38" s="263">
        <f t="shared" si="8"/>
        <v>69777736</v>
      </c>
      <c r="E38" s="263">
        <f t="shared" si="8"/>
        <v>117891001</v>
      </c>
      <c r="F38" s="263">
        <f t="shared" si="8"/>
        <v>123954785</v>
      </c>
      <c r="G38" s="263">
        <f t="shared" si="8"/>
        <v>149590919</v>
      </c>
      <c r="H38" s="263">
        <f t="shared" si="8"/>
        <v>162497730</v>
      </c>
      <c r="I38" s="263">
        <f t="shared" ref="I38" si="9">SUM(I39:I45)</f>
        <v>162497730</v>
      </c>
    </row>
    <row r="39" spans="1:9" s="95" customFormat="1" x14ac:dyDescent="0.25">
      <c r="A39" s="142" t="s">
        <v>1633</v>
      </c>
      <c r="B39" s="274">
        <v>3281568</v>
      </c>
      <c r="C39" s="306">
        <v>3281568</v>
      </c>
      <c r="D39" s="274">
        <v>3038347</v>
      </c>
      <c r="E39" s="274">
        <v>7141526</v>
      </c>
      <c r="F39" s="274">
        <v>3914655</v>
      </c>
      <c r="G39" s="274">
        <v>6500000</v>
      </c>
      <c r="H39" s="274">
        <v>6103555</v>
      </c>
      <c r="I39" s="274">
        <v>6103555</v>
      </c>
    </row>
    <row r="40" spans="1:9" s="95" customFormat="1" x14ac:dyDescent="0.25">
      <c r="A40" s="142" t="s">
        <v>1634</v>
      </c>
      <c r="B40" s="274">
        <v>11542124</v>
      </c>
      <c r="C40" s="306">
        <v>11542124</v>
      </c>
      <c r="D40" s="274">
        <v>16780922</v>
      </c>
      <c r="E40" s="274">
        <v>35289930</v>
      </c>
      <c r="F40" s="274">
        <v>45909520</v>
      </c>
      <c r="G40" s="274">
        <v>50848438</v>
      </c>
      <c r="H40" s="274">
        <v>52446340</v>
      </c>
      <c r="I40" s="274">
        <v>52446340</v>
      </c>
    </row>
    <row r="41" spans="1:9" s="95" customFormat="1" x14ac:dyDescent="0.25">
      <c r="A41" s="142" t="s">
        <v>1635</v>
      </c>
      <c r="B41" s="274">
        <v>8697927</v>
      </c>
      <c r="C41" s="306">
        <v>8697927</v>
      </c>
      <c r="D41" s="274">
        <v>10337570</v>
      </c>
      <c r="E41" s="274">
        <v>17905704</v>
      </c>
      <c r="F41" s="274">
        <v>19316855</v>
      </c>
      <c r="G41" s="274">
        <v>20936644</v>
      </c>
      <c r="H41" s="274">
        <v>23565160</v>
      </c>
      <c r="I41" s="274">
        <v>23565160</v>
      </c>
    </row>
    <row r="42" spans="1:9" s="95" customFormat="1" x14ac:dyDescent="0.25">
      <c r="A42" s="142" t="s">
        <v>1636</v>
      </c>
      <c r="B42" s="274">
        <v>8904020</v>
      </c>
      <c r="C42" s="306">
        <v>8904020</v>
      </c>
      <c r="D42" s="274">
        <v>13658291</v>
      </c>
      <c r="E42" s="274">
        <v>15817772</v>
      </c>
      <c r="F42" s="274">
        <v>23461440</v>
      </c>
      <c r="G42" s="274">
        <v>19321450</v>
      </c>
      <c r="H42" s="274">
        <v>29292130</v>
      </c>
      <c r="I42" s="274">
        <v>29292130</v>
      </c>
    </row>
    <row r="43" spans="1:9" s="95" customFormat="1" x14ac:dyDescent="0.25">
      <c r="A43" s="142" t="s">
        <v>1637</v>
      </c>
      <c r="B43" s="274">
        <v>17891974</v>
      </c>
      <c r="C43" s="306">
        <v>17891974</v>
      </c>
      <c r="D43" s="274">
        <v>22030584</v>
      </c>
      <c r="E43" s="274">
        <v>37230058</v>
      </c>
      <c r="F43" s="274">
        <v>28852190</v>
      </c>
      <c r="G43" s="274">
        <v>46777242</v>
      </c>
      <c r="H43" s="274">
        <v>47914225</v>
      </c>
      <c r="I43" s="274">
        <v>47914225</v>
      </c>
    </row>
    <row r="44" spans="1:9" s="95" customFormat="1" x14ac:dyDescent="0.25">
      <c r="A44" s="142" t="s">
        <v>444</v>
      </c>
      <c r="B44" s="274">
        <v>1109210</v>
      </c>
      <c r="C44" s="306">
        <v>1109210</v>
      </c>
      <c r="D44" s="274">
        <v>3932022</v>
      </c>
      <c r="E44" s="274">
        <v>4506011</v>
      </c>
      <c r="F44" s="274">
        <v>2500125</v>
      </c>
      <c r="G44" s="274">
        <v>5207145</v>
      </c>
      <c r="H44" s="274">
        <v>3176320</v>
      </c>
      <c r="I44" s="274">
        <v>3176320</v>
      </c>
    </row>
    <row r="45" spans="1:9" s="95" customFormat="1" x14ac:dyDescent="0.25">
      <c r="A45" s="142" t="s">
        <v>1638</v>
      </c>
      <c r="B45" s="274">
        <v>0</v>
      </c>
      <c r="C45" s="306">
        <v>0</v>
      </c>
      <c r="D45" s="274">
        <v>0</v>
      </c>
      <c r="E45" s="274">
        <v>0</v>
      </c>
      <c r="F45" s="274">
        <v>0</v>
      </c>
      <c r="G45" s="274">
        <v>0</v>
      </c>
      <c r="H45" s="274">
        <v>0</v>
      </c>
      <c r="I45" s="274">
        <v>0</v>
      </c>
    </row>
    <row r="46" spans="1:9" s="95" customFormat="1" x14ac:dyDescent="0.25">
      <c r="A46" s="143" t="s">
        <v>55</v>
      </c>
      <c r="B46" s="263">
        <v>0</v>
      </c>
      <c r="C46" s="265">
        <v>0</v>
      </c>
      <c r="D46" s="263">
        <v>0</v>
      </c>
      <c r="E46" s="263">
        <v>0</v>
      </c>
      <c r="F46" s="263">
        <v>0</v>
      </c>
      <c r="G46" s="263">
        <v>0</v>
      </c>
      <c r="H46" s="263">
        <v>0</v>
      </c>
      <c r="I46" s="263">
        <v>0</v>
      </c>
    </row>
    <row r="47" spans="1:9" x14ac:dyDescent="0.25">
      <c r="A47" s="141" t="s">
        <v>494</v>
      </c>
      <c r="B47" s="263">
        <f>B49+B109</f>
        <v>1076717903</v>
      </c>
      <c r="C47" s="263">
        <f t="shared" ref="C47:H47" si="10">C49+C109</f>
        <v>1076717903</v>
      </c>
      <c r="D47" s="263">
        <f t="shared" si="10"/>
        <v>4209991407</v>
      </c>
      <c r="E47" s="263">
        <f t="shared" si="10"/>
        <v>5357926817</v>
      </c>
      <c r="F47" s="263">
        <f t="shared" si="10"/>
        <v>5607555630</v>
      </c>
      <c r="G47" s="263">
        <f t="shared" si="10"/>
        <v>7987670428</v>
      </c>
      <c r="H47" s="263">
        <f t="shared" si="10"/>
        <v>8856950330</v>
      </c>
      <c r="I47" s="263">
        <f t="shared" ref="I47" si="11">I49+I109</f>
        <v>8856950330</v>
      </c>
    </row>
    <row r="48" spans="1:9" x14ac:dyDescent="0.25">
      <c r="A48" s="143" t="s">
        <v>55</v>
      </c>
      <c r="B48" s="263">
        <v>0</v>
      </c>
      <c r="C48" s="265">
        <v>0</v>
      </c>
      <c r="D48" s="263">
        <v>0</v>
      </c>
      <c r="E48" s="263">
        <v>0</v>
      </c>
      <c r="F48" s="263">
        <v>0</v>
      </c>
      <c r="G48" s="263">
        <v>0</v>
      </c>
      <c r="H48" s="263">
        <v>0</v>
      </c>
      <c r="I48" s="263">
        <v>1</v>
      </c>
    </row>
    <row r="49" spans="1:9" s="91" customFormat="1" x14ac:dyDescent="0.25">
      <c r="A49" s="140" t="s">
        <v>765</v>
      </c>
      <c r="B49" s="274">
        <f>VLOOKUP(A49:A830,'[3]1990'!A49:B550,2,FALSE)</f>
        <v>715566634</v>
      </c>
      <c r="C49" s="307">
        <v>715566634</v>
      </c>
      <c r="D49" s="274">
        <f>VLOOKUP(A49:A830,'[3]1992'!A49:B571,2,)</f>
        <v>3562167144</v>
      </c>
      <c r="E49" s="274">
        <f>E51+E55+E61+E79+E102+E106+E82</f>
        <v>4479721779</v>
      </c>
      <c r="F49" s="274">
        <f t="shared" ref="F49:H49" si="12">F51+F55+F61+F79+F102+F106+F82</f>
        <v>4543502180</v>
      </c>
      <c r="G49" s="274">
        <f t="shared" si="12"/>
        <v>6849901873</v>
      </c>
      <c r="H49" s="274">
        <f t="shared" si="12"/>
        <v>7567163220</v>
      </c>
      <c r="I49" s="274">
        <f t="shared" ref="I49" si="13">I51+I55+I61+I79+I102+I106+I82</f>
        <v>7567163220</v>
      </c>
    </row>
    <row r="50" spans="1:9" s="91" customFormat="1" x14ac:dyDescent="0.25">
      <c r="A50" s="143"/>
      <c r="B50" s="263">
        <v>0</v>
      </c>
      <c r="C50" s="307">
        <v>0</v>
      </c>
      <c r="D50" s="263">
        <v>0</v>
      </c>
      <c r="E50" s="263">
        <v>0</v>
      </c>
      <c r="F50" s="263">
        <v>0</v>
      </c>
      <c r="G50" s="263">
        <v>0</v>
      </c>
      <c r="H50" s="263">
        <v>0</v>
      </c>
      <c r="I50" s="263">
        <v>1</v>
      </c>
    </row>
    <row r="51" spans="1:9" s="87" customFormat="1" x14ac:dyDescent="0.25">
      <c r="A51" s="46" t="s">
        <v>445</v>
      </c>
      <c r="B51" s="263">
        <f>SUM(B52:B53)</f>
        <v>26196</v>
      </c>
      <c r="C51" s="263">
        <f t="shared" ref="C51:H51" si="14">SUM(C52:C53)</f>
        <v>26196</v>
      </c>
      <c r="D51" s="263">
        <f t="shared" si="14"/>
        <v>3200</v>
      </c>
      <c r="E51" s="263">
        <f>E52+E53</f>
        <v>98482908</v>
      </c>
      <c r="F51" s="263">
        <f>SUM(F52:F53)</f>
        <v>0</v>
      </c>
      <c r="G51" s="263">
        <f>SUM(G52:G53)</f>
        <v>0</v>
      </c>
      <c r="H51" s="263">
        <f t="shared" si="14"/>
        <v>99790</v>
      </c>
      <c r="I51" s="263">
        <f t="shared" ref="I51" si="15">SUM(I52:I53)</f>
        <v>99790</v>
      </c>
    </row>
    <row r="52" spans="1:9" s="95" customFormat="1" x14ac:dyDescent="0.25">
      <c r="A52" s="142" t="s">
        <v>766</v>
      </c>
      <c r="B52" s="274">
        <v>26196</v>
      </c>
      <c r="C52" s="306">
        <v>26196</v>
      </c>
      <c r="D52" s="274">
        <v>3200</v>
      </c>
      <c r="E52" s="274">
        <v>256</v>
      </c>
      <c r="F52" s="274">
        <v>0</v>
      </c>
      <c r="G52" s="274">
        <v>0</v>
      </c>
      <c r="H52" s="274">
        <v>0</v>
      </c>
      <c r="I52" s="274">
        <v>0</v>
      </c>
    </row>
    <row r="53" spans="1:9" s="95" customFormat="1" x14ac:dyDescent="0.25">
      <c r="A53" s="142" t="s">
        <v>1639</v>
      </c>
      <c r="B53" s="274">
        <v>0</v>
      </c>
      <c r="C53" s="306">
        <v>0</v>
      </c>
      <c r="D53" s="274">
        <v>0</v>
      </c>
      <c r="E53" s="274">
        <v>98482652</v>
      </c>
      <c r="F53" s="274">
        <v>0</v>
      </c>
      <c r="G53" s="274">
        <v>0</v>
      </c>
      <c r="H53" s="274">
        <v>99790</v>
      </c>
      <c r="I53" s="274">
        <v>99790</v>
      </c>
    </row>
    <row r="54" spans="1:9" x14ac:dyDescent="0.25">
      <c r="A54" s="143"/>
      <c r="B54" s="263">
        <v>0</v>
      </c>
      <c r="C54" s="265">
        <v>0</v>
      </c>
      <c r="D54" s="263">
        <v>0</v>
      </c>
      <c r="E54" s="263">
        <v>0</v>
      </c>
      <c r="F54" s="263">
        <v>0</v>
      </c>
      <c r="G54" s="263">
        <v>0</v>
      </c>
      <c r="H54" s="263">
        <v>0</v>
      </c>
      <c r="I54" s="263">
        <v>0</v>
      </c>
    </row>
    <row r="55" spans="1:9" s="95" customFormat="1" x14ac:dyDescent="0.25">
      <c r="A55" s="46" t="s">
        <v>446</v>
      </c>
      <c r="B55" s="263">
        <f>SUM(B56:B59)</f>
        <v>100176814</v>
      </c>
      <c r="C55" s="263">
        <f t="shared" ref="C55:H55" si="16">SUM(C56:C59)</f>
        <v>100176814</v>
      </c>
      <c r="D55" s="263">
        <f t="shared" si="16"/>
        <v>112390487</v>
      </c>
      <c r="E55" s="263">
        <f t="shared" si="16"/>
        <v>98459899</v>
      </c>
      <c r="F55" s="263">
        <f t="shared" si="16"/>
        <v>141480180</v>
      </c>
      <c r="G55" s="263">
        <f t="shared" si="16"/>
        <v>175811115</v>
      </c>
      <c r="H55" s="263">
        <f t="shared" si="16"/>
        <v>363868965</v>
      </c>
      <c r="I55" s="263">
        <f t="shared" ref="I55" si="17">SUM(I56:I59)</f>
        <v>363868965</v>
      </c>
    </row>
    <row r="56" spans="1:9" s="95" customFormat="1" x14ac:dyDescent="0.25">
      <c r="A56" s="142" t="s">
        <v>1640</v>
      </c>
      <c r="B56" s="274">
        <v>65427123</v>
      </c>
      <c r="C56" s="306">
        <v>65427123</v>
      </c>
      <c r="D56" s="274">
        <v>57546785</v>
      </c>
      <c r="E56" s="274">
        <v>98459899</v>
      </c>
      <c r="F56" s="274">
        <v>70006930</v>
      </c>
      <c r="G56" s="274">
        <v>90754699</v>
      </c>
      <c r="H56" s="274">
        <v>59509670</v>
      </c>
      <c r="I56" s="274">
        <v>59509670</v>
      </c>
    </row>
    <row r="57" spans="1:9" s="95" customFormat="1" x14ac:dyDescent="0.25">
      <c r="A57" s="142" t="s">
        <v>882</v>
      </c>
      <c r="B57" s="274">
        <v>10549691</v>
      </c>
      <c r="C57" s="306">
        <v>10549691</v>
      </c>
      <c r="D57" s="274">
        <v>29117036</v>
      </c>
      <c r="E57" s="263">
        <v>0</v>
      </c>
      <c r="F57" s="274">
        <v>10826480</v>
      </c>
      <c r="G57" s="274">
        <v>0</v>
      </c>
      <c r="H57" s="274">
        <v>0</v>
      </c>
      <c r="I57" s="274">
        <v>0</v>
      </c>
    </row>
    <row r="58" spans="1:9" s="95" customFormat="1" x14ac:dyDescent="0.25">
      <c r="A58" s="142" t="s">
        <v>1641</v>
      </c>
      <c r="B58" s="274">
        <v>15700000</v>
      </c>
      <c r="C58" s="306">
        <v>15700000</v>
      </c>
      <c r="D58" s="274">
        <v>10278027</v>
      </c>
      <c r="E58" s="263">
        <v>0</v>
      </c>
      <c r="F58" s="274">
        <v>60646770</v>
      </c>
      <c r="G58" s="274">
        <v>11866981</v>
      </c>
      <c r="H58" s="274">
        <v>10944765</v>
      </c>
      <c r="I58" s="274">
        <v>10944765</v>
      </c>
    </row>
    <row r="59" spans="1:9" s="95" customFormat="1" x14ac:dyDescent="0.25">
      <c r="A59" s="142" t="s">
        <v>1642</v>
      </c>
      <c r="B59" s="274">
        <v>8500000</v>
      </c>
      <c r="C59" s="306">
        <v>8500000</v>
      </c>
      <c r="D59" s="274">
        <v>15448639</v>
      </c>
      <c r="E59" s="263">
        <v>0</v>
      </c>
      <c r="F59" s="274">
        <v>0</v>
      </c>
      <c r="G59" s="274">
        <v>73189435</v>
      </c>
      <c r="H59" s="274">
        <v>293414530</v>
      </c>
      <c r="I59" s="274">
        <v>293414530</v>
      </c>
    </row>
    <row r="60" spans="1:9" s="95" customFormat="1" x14ac:dyDescent="0.25">
      <c r="A60" s="143"/>
      <c r="B60" s="263">
        <v>0</v>
      </c>
      <c r="C60" s="306">
        <v>0</v>
      </c>
      <c r="D60" s="263">
        <v>0</v>
      </c>
      <c r="E60" s="263">
        <v>0</v>
      </c>
      <c r="F60" s="263">
        <v>0</v>
      </c>
      <c r="G60" s="263">
        <v>0</v>
      </c>
      <c r="H60" s="263">
        <v>0</v>
      </c>
      <c r="I60" s="263">
        <v>0</v>
      </c>
    </row>
    <row r="61" spans="1:9" x14ac:dyDescent="0.25">
      <c r="A61" s="46" t="s">
        <v>1643</v>
      </c>
      <c r="B61" s="263">
        <f>SUM(B62:B77)</f>
        <v>238542279</v>
      </c>
      <c r="C61" s="263">
        <f t="shared" ref="C61:H61" si="18">SUM(C62:C77)</f>
        <v>238542279</v>
      </c>
      <c r="D61" s="263">
        <f>SUM(D62:D77)</f>
        <v>244864617</v>
      </c>
      <c r="E61" s="263">
        <f t="shared" si="18"/>
        <v>392143175</v>
      </c>
      <c r="F61" s="263">
        <f t="shared" si="18"/>
        <v>522237395</v>
      </c>
      <c r="G61" s="263">
        <f t="shared" si="18"/>
        <v>753468571</v>
      </c>
      <c r="H61" s="263">
        <f t="shared" si="18"/>
        <v>1269300120</v>
      </c>
      <c r="I61" s="263">
        <f t="shared" ref="I61" si="19">SUM(I62:I77)</f>
        <v>1269300120</v>
      </c>
    </row>
    <row r="62" spans="1:9" s="95" customFormat="1" x14ac:dyDescent="0.25">
      <c r="A62" s="142" t="s">
        <v>1644</v>
      </c>
      <c r="B62" s="280">
        <v>67620222</v>
      </c>
      <c r="C62" s="280">
        <v>67620222</v>
      </c>
      <c r="D62" s="280">
        <v>75043658</v>
      </c>
      <c r="E62" s="280" t="s">
        <v>1924</v>
      </c>
      <c r="F62" s="280">
        <v>43134590</v>
      </c>
      <c r="G62" s="280" t="s">
        <v>1924</v>
      </c>
      <c r="H62" s="280" t="s">
        <v>1924</v>
      </c>
      <c r="I62" s="280" t="s">
        <v>1924</v>
      </c>
    </row>
    <row r="63" spans="1:9" s="95" customFormat="1" x14ac:dyDescent="0.25">
      <c r="A63" s="142" t="s">
        <v>1925</v>
      </c>
      <c r="B63" s="280" t="s">
        <v>1924</v>
      </c>
      <c r="C63" s="280" t="s">
        <v>1924</v>
      </c>
      <c r="D63" s="280" t="s">
        <v>1924</v>
      </c>
      <c r="E63" s="280" t="s">
        <v>1924</v>
      </c>
      <c r="F63" s="280" t="s">
        <v>1924</v>
      </c>
      <c r="G63" s="280">
        <v>73890444</v>
      </c>
      <c r="H63" s="280">
        <v>45518300</v>
      </c>
      <c r="I63" s="280">
        <v>45518300</v>
      </c>
    </row>
    <row r="64" spans="1:9" s="95" customFormat="1" x14ac:dyDescent="0.25">
      <c r="A64" s="142" t="s">
        <v>1926</v>
      </c>
      <c r="B64" s="280" t="s">
        <v>1924</v>
      </c>
      <c r="C64" s="308" t="s">
        <v>1924</v>
      </c>
      <c r="D64" s="280" t="s">
        <v>1924</v>
      </c>
      <c r="E64" s="280">
        <v>136979049</v>
      </c>
      <c r="F64" s="280">
        <v>13995960</v>
      </c>
      <c r="G64" s="280">
        <v>20743180</v>
      </c>
      <c r="H64" s="280">
        <v>12841425</v>
      </c>
      <c r="I64" s="280">
        <v>12841425</v>
      </c>
    </row>
    <row r="65" spans="1:9" s="95" customFormat="1" x14ac:dyDescent="0.25">
      <c r="A65" s="142" t="s">
        <v>1645</v>
      </c>
      <c r="B65" s="280">
        <v>7225653</v>
      </c>
      <c r="C65" s="308">
        <v>7225653</v>
      </c>
      <c r="D65" s="280">
        <v>3476258</v>
      </c>
      <c r="E65" s="280" t="s">
        <v>1924</v>
      </c>
      <c r="F65" s="280">
        <v>120947960</v>
      </c>
      <c r="G65" s="280">
        <v>156634116</v>
      </c>
      <c r="H65" s="280">
        <v>374694950</v>
      </c>
      <c r="I65" s="280">
        <v>374694950</v>
      </c>
    </row>
    <row r="66" spans="1:9" s="95" customFormat="1" x14ac:dyDescent="0.25">
      <c r="A66" s="142" t="s">
        <v>767</v>
      </c>
      <c r="B66" s="280">
        <v>85794290</v>
      </c>
      <c r="C66" s="308">
        <v>85794290</v>
      </c>
      <c r="D66" s="280">
        <v>73309393</v>
      </c>
      <c r="E66" s="280">
        <v>205057412</v>
      </c>
      <c r="F66" s="280">
        <v>230805705</v>
      </c>
      <c r="G66" s="280">
        <v>348924813</v>
      </c>
      <c r="H66" s="280">
        <v>698459435</v>
      </c>
      <c r="I66" s="280">
        <v>698459435</v>
      </c>
    </row>
    <row r="67" spans="1:9" s="95" customFormat="1" x14ac:dyDescent="0.25">
      <c r="A67" s="142" t="s">
        <v>884</v>
      </c>
      <c r="B67" s="280">
        <v>24522174</v>
      </c>
      <c r="C67" s="308">
        <v>24522174</v>
      </c>
      <c r="D67" s="280">
        <v>20927243</v>
      </c>
      <c r="E67" s="280" t="s">
        <v>1924</v>
      </c>
      <c r="F67" s="280">
        <v>28931950</v>
      </c>
      <c r="G67" s="280">
        <v>40656468</v>
      </c>
      <c r="H67" s="280">
        <v>33607720</v>
      </c>
      <c r="I67" s="280">
        <v>33607720</v>
      </c>
    </row>
    <row r="68" spans="1:9" s="95" customFormat="1" x14ac:dyDescent="0.25">
      <c r="A68" s="142" t="s">
        <v>582</v>
      </c>
      <c r="B68" s="280">
        <v>28699960</v>
      </c>
      <c r="C68" s="308">
        <v>28699960</v>
      </c>
      <c r="D68" s="280">
        <v>32680796</v>
      </c>
      <c r="E68" s="280">
        <v>50106714</v>
      </c>
      <c r="F68" s="280">
        <v>31334245</v>
      </c>
      <c r="G68" s="280">
        <v>38114396</v>
      </c>
      <c r="H68" s="280">
        <v>36423890</v>
      </c>
      <c r="I68" s="280">
        <v>36423890</v>
      </c>
    </row>
    <row r="69" spans="1:9" s="95" customFormat="1" x14ac:dyDescent="0.25">
      <c r="A69" s="142" t="s">
        <v>495</v>
      </c>
      <c r="B69" s="280">
        <v>3615851</v>
      </c>
      <c r="C69" s="308">
        <v>3615851</v>
      </c>
      <c r="D69" s="280">
        <v>3655425</v>
      </c>
      <c r="E69" s="280" t="s">
        <v>1924</v>
      </c>
      <c r="F69" s="280">
        <v>835580</v>
      </c>
      <c r="G69" s="280">
        <v>3814720</v>
      </c>
      <c r="H69" s="280">
        <v>3295755</v>
      </c>
      <c r="I69" s="280">
        <v>3295755</v>
      </c>
    </row>
    <row r="70" spans="1:9" s="95" customFormat="1" x14ac:dyDescent="0.25">
      <c r="A70" s="142" t="s">
        <v>447</v>
      </c>
      <c r="B70" s="280">
        <v>210914</v>
      </c>
      <c r="C70" s="308">
        <v>210914</v>
      </c>
      <c r="D70" s="280">
        <v>117173</v>
      </c>
      <c r="E70" s="280" t="s">
        <v>1924</v>
      </c>
      <c r="F70" s="280">
        <v>312835</v>
      </c>
      <c r="G70" s="280">
        <v>323425</v>
      </c>
      <c r="H70" s="280">
        <v>657205</v>
      </c>
      <c r="I70" s="280">
        <v>657205</v>
      </c>
    </row>
    <row r="71" spans="1:9" s="95" customFormat="1" x14ac:dyDescent="0.25">
      <c r="A71" s="142" t="s">
        <v>885</v>
      </c>
      <c r="B71" s="280">
        <v>34595</v>
      </c>
      <c r="C71" s="308">
        <v>34595</v>
      </c>
      <c r="D71" s="280">
        <v>837226</v>
      </c>
      <c r="E71" s="280" t="s">
        <v>1924</v>
      </c>
      <c r="F71" s="280">
        <v>0</v>
      </c>
      <c r="G71" s="280" t="s">
        <v>1924</v>
      </c>
      <c r="H71" s="280">
        <v>74730</v>
      </c>
      <c r="I71" s="280">
        <v>74730</v>
      </c>
    </row>
    <row r="72" spans="1:9" s="95" customFormat="1" x14ac:dyDescent="0.25">
      <c r="A72" s="142" t="s">
        <v>1646</v>
      </c>
      <c r="B72" s="280">
        <v>3284233</v>
      </c>
      <c r="C72" s="308">
        <v>3284233</v>
      </c>
      <c r="D72" s="280">
        <v>10391065</v>
      </c>
      <c r="E72" s="280" t="s">
        <v>1924</v>
      </c>
      <c r="F72" s="280">
        <v>17024940</v>
      </c>
      <c r="G72" s="280">
        <v>23545615</v>
      </c>
      <c r="H72" s="280">
        <v>33709670</v>
      </c>
      <c r="I72" s="280">
        <v>33709670</v>
      </c>
    </row>
    <row r="73" spans="1:9" s="95" customFormat="1" x14ac:dyDescent="0.25">
      <c r="A73" s="142" t="s">
        <v>320</v>
      </c>
      <c r="B73" s="280">
        <v>0</v>
      </c>
      <c r="C73" s="308">
        <v>0</v>
      </c>
      <c r="D73" s="280">
        <v>0</v>
      </c>
      <c r="E73" s="280" t="s">
        <v>1924</v>
      </c>
      <c r="F73" s="280">
        <v>0</v>
      </c>
      <c r="G73" s="280" t="s">
        <v>1924</v>
      </c>
      <c r="H73" s="280" t="s">
        <v>1924</v>
      </c>
      <c r="I73" s="280" t="s">
        <v>1924</v>
      </c>
    </row>
    <row r="74" spans="1:9" s="95" customFormat="1" x14ac:dyDescent="0.25">
      <c r="A74" s="142" t="s">
        <v>1647</v>
      </c>
      <c r="B74" s="280">
        <v>7197708</v>
      </c>
      <c r="C74" s="308">
        <v>7197708</v>
      </c>
      <c r="D74" s="280">
        <v>5337598</v>
      </c>
      <c r="E74" s="280" t="s">
        <v>1924</v>
      </c>
      <c r="F74" s="280">
        <v>3812330</v>
      </c>
      <c r="G74" s="280">
        <v>5794023</v>
      </c>
      <c r="H74" s="280">
        <v>4077710</v>
      </c>
      <c r="I74" s="280">
        <v>4077710</v>
      </c>
    </row>
    <row r="75" spans="1:9" s="95" customFormat="1" x14ac:dyDescent="0.25">
      <c r="A75" s="142" t="s">
        <v>1648</v>
      </c>
      <c r="B75" s="280">
        <v>7205904</v>
      </c>
      <c r="C75" s="308">
        <v>7205904</v>
      </c>
      <c r="D75" s="280">
        <v>11853951</v>
      </c>
      <c r="E75" s="280" t="s">
        <v>1924</v>
      </c>
      <c r="F75" s="280">
        <v>27313015</v>
      </c>
      <c r="G75" s="280">
        <v>32756405</v>
      </c>
      <c r="H75" s="280">
        <v>19373000</v>
      </c>
      <c r="I75" s="280">
        <v>19373000</v>
      </c>
    </row>
    <row r="76" spans="1:9" s="95" customFormat="1" x14ac:dyDescent="0.25">
      <c r="A76" s="142" t="s">
        <v>1649</v>
      </c>
      <c r="B76" s="280">
        <v>2930775</v>
      </c>
      <c r="C76" s="308">
        <v>2930775</v>
      </c>
      <c r="D76" s="280">
        <v>7222519</v>
      </c>
      <c r="E76" s="280" t="s">
        <v>1924</v>
      </c>
      <c r="F76" s="280">
        <v>3446765</v>
      </c>
      <c r="G76" s="280">
        <v>7670627</v>
      </c>
      <c r="H76" s="280">
        <v>166340</v>
      </c>
      <c r="I76" s="280">
        <v>166340</v>
      </c>
    </row>
    <row r="77" spans="1:9" s="95" customFormat="1" x14ac:dyDescent="0.25">
      <c r="A77" s="142" t="s">
        <v>1650</v>
      </c>
      <c r="B77" s="280">
        <v>200000</v>
      </c>
      <c r="C77" s="308">
        <v>200000</v>
      </c>
      <c r="D77" s="280">
        <v>12312</v>
      </c>
      <c r="E77" s="280" t="s">
        <v>1924</v>
      </c>
      <c r="F77" s="280">
        <v>341520</v>
      </c>
      <c r="G77" s="280">
        <v>600339</v>
      </c>
      <c r="H77" s="280">
        <v>6399990</v>
      </c>
      <c r="I77" s="280">
        <v>6399990</v>
      </c>
    </row>
    <row r="78" spans="1:9" x14ac:dyDescent="0.25">
      <c r="A78" s="143"/>
      <c r="B78" s="261">
        <v>0</v>
      </c>
      <c r="C78" s="259">
        <v>0</v>
      </c>
      <c r="D78" s="261">
        <v>0</v>
      </c>
      <c r="E78" s="261">
        <v>0</v>
      </c>
      <c r="F78" s="261">
        <v>0</v>
      </c>
      <c r="G78" s="261">
        <v>0</v>
      </c>
      <c r="H78" s="261">
        <v>0</v>
      </c>
      <c r="I78" s="261">
        <v>0</v>
      </c>
    </row>
    <row r="79" spans="1:9" x14ac:dyDescent="0.25">
      <c r="A79" s="46" t="s">
        <v>1185</v>
      </c>
      <c r="B79" s="261">
        <v>2365975</v>
      </c>
      <c r="C79" s="261">
        <v>2365975</v>
      </c>
      <c r="D79" s="261">
        <v>2097536</v>
      </c>
      <c r="E79" s="261">
        <v>1620913</v>
      </c>
      <c r="F79" s="261">
        <v>2420350</v>
      </c>
      <c r="G79" s="261">
        <v>2769149</v>
      </c>
      <c r="H79" s="261">
        <v>2495290</v>
      </c>
      <c r="I79" s="261">
        <v>2495290</v>
      </c>
    </row>
    <row r="80" spans="1:9" s="77" customFormat="1" x14ac:dyDescent="0.25">
      <c r="A80" s="142" t="s">
        <v>430</v>
      </c>
      <c r="B80" s="280">
        <v>2365975</v>
      </c>
      <c r="C80" s="308">
        <v>2365975</v>
      </c>
      <c r="D80" s="280">
        <v>2097536</v>
      </c>
      <c r="E80" s="280">
        <v>1620913</v>
      </c>
      <c r="F80" s="280">
        <v>2420350</v>
      </c>
      <c r="G80" s="280">
        <v>2769149</v>
      </c>
      <c r="H80" s="280">
        <v>2495290</v>
      </c>
      <c r="I80" s="280">
        <v>2495290</v>
      </c>
    </row>
    <row r="81" spans="1:9" x14ac:dyDescent="0.25">
      <c r="A81" s="143"/>
      <c r="B81" s="263">
        <v>0</v>
      </c>
      <c r="C81" s="306">
        <v>0</v>
      </c>
      <c r="D81" s="263">
        <v>0</v>
      </c>
      <c r="E81" s="263">
        <v>0</v>
      </c>
      <c r="F81" s="263">
        <v>0</v>
      </c>
      <c r="G81" s="263">
        <v>0</v>
      </c>
      <c r="H81" s="263">
        <v>0</v>
      </c>
      <c r="I81" s="263">
        <v>0</v>
      </c>
    </row>
    <row r="82" spans="1:9" x14ac:dyDescent="0.25">
      <c r="A82" s="46" t="s">
        <v>448</v>
      </c>
      <c r="B82" s="263">
        <f>SUM(B83:B97)</f>
        <v>308215648</v>
      </c>
      <c r="C82" s="263">
        <f t="shared" ref="C82:H82" si="20">SUM(C83:C97)</f>
        <v>308215648</v>
      </c>
      <c r="D82" s="263">
        <f t="shared" si="20"/>
        <v>2143409010</v>
      </c>
      <c r="E82" s="263">
        <f t="shared" si="20"/>
        <v>2321778271</v>
      </c>
      <c r="F82" s="263">
        <f t="shared" si="20"/>
        <v>2303032430</v>
      </c>
      <c r="G82" s="263">
        <f t="shared" si="20"/>
        <v>3657360302</v>
      </c>
      <c r="H82" s="263">
        <f t="shared" si="20"/>
        <v>3543828915</v>
      </c>
      <c r="I82" s="263">
        <f t="shared" ref="I82" si="21">SUM(I83:I97)</f>
        <v>3543828915</v>
      </c>
    </row>
    <row r="83" spans="1:9" s="95" customFormat="1" x14ac:dyDescent="0.25">
      <c r="A83" s="142" t="s">
        <v>752</v>
      </c>
      <c r="B83" s="274">
        <v>1918797</v>
      </c>
      <c r="C83" s="306">
        <v>1918797</v>
      </c>
      <c r="D83" s="274">
        <v>1444056</v>
      </c>
      <c r="E83" s="274">
        <v>2025379</v>
      </c>
      <c r="F83" s="274">
        <v>2119845</v>
      </c>
      <c r="G83" s="274">
        <v>2641765</v>
      </c>
      <c r="H83" s="274">
        <v>2327900</v>
      </c>
      <c r="I83" s="274">
        <v>2327900</v>
      </c>
    </row>
    <row r="84" spans="1:9" s="95" customFormat="1" x14ac:dyDescent="0.25">
      <c r="A84" s="142" t="s">
        <v>215</v>
      </c>
      <c r="B84" s="274">
        <v>96851</v>
      </c>
      <c r="C84" s="306">
        <v>96851</v>
      </c>
      <c r="D84" s="274">
        <v>143774</v>
      </c>
      <c r="E84" s="274">
        <v>0</v>
      </c>
      <c r="F84" s="274">
        <v>35560</v>
      </c>
      <c r="G84" s="274">
        <v>161656</v>
      </c>
      <c r="H84" s="274">
        <v>497935</v>
      </c>
      <c r="I84" s="274">
        <v>497935</v>
      </c>
    </row>
    <row r="85" spans="1:9" s="95" customFormat="1" x14ac:dyDescent="0.25">
      <c r="A85" s="142" t="s">
        <v>1651</v>
      </c>
      <c r="B85" s="274">
        <v>0</v>
      </c>
      <c r="C85" s="306">
        <v>0</v>
      </c>
      <c r="D85" s="274">
        <v>0</v>
      </c>
      <c r="E85" s="274">
        <v>0</v>
      </c>
      <c r="F85" s="274">
        <v>0</v>
      </c>
      <c r="G85" s="274">
        <v>0</v>
      </c>
      <c r="H85" s="274">
        <v>0</v>
      </c>
      <c r="I85" s="274">
        <v>0</v>
      </c>
    </row>
    <row r="86" spans="1:9" s="95" customFormat="1" x14ac:dyDescent="0.25">
      <c r="A86" s="142" t="s">
        <v>170</v>
      </c>
      <c r="B86" s="274">
        <v>0</v>
      </c>
      <c r="C86" s="306">
        <v>0</v>
      </c>
      <c r="D86" s="274">
        <v>0</v>
      </c>
      <c r="E86" s="274">
        <v>0</v>
      </c>
      <c r="F86" s="274">
        <v>0</v>
      </c>
      <c r="G86" s="274">
        <v>0</v>
      </c>
      <c r="H86" s="274">
        <v>0</v>
      </c>
      <c r="I86" s="274">
        <v>0</v>
      </c>
    </row>
    <row r="87" spans="1:9" s="95" customFormat="1" x14ac:dyDescent="0.25">
      <c r="A87" s="142" t="s">
        <v>1652</v>
      </c>
      <c r="B87" s="274">
        <v>0</v>
      </c>
      <c r="C87" s="306">
        <v>0</v>
      </c>
      <c r="D87" s="274">
        <v>0</v>
      </c>
      <c r="E87" s="274">
        <v>0</v>
      </c>
      <c r="F87" s="274">
        <v>0</v>
      </c>
      <c r="G87" s="274">
        <v>0</v>
      </c>
      <c r="H87" s="274">
        <v>0</v>
      </c>
      <c r="I87" s="274">
        <v>0</v>
      </c>
    </row>
    <row r="88" spans="1:9" s="95" customFormat="1" x14ac:dyDescent="0.25">
      <c r="A88" s="142" t="s">
        <v>1653</v>
      </c>
      <c r="B88" s="274">
        <v>0</v>
      </c>
      <c r="C88" s="306">
        <v>0</v>
      </c>
      <c r="D88" s="274">
        <v>0</v>
      </c>
      <c r="E88" s="274">
        <v>0</v>
      </c>
      <c r="F88" s="274">
        <v>0</v>
      </c>
      <c r="G88" s="274">
        <v>0</v>
      </c>
      <c r="H88" s="274">
        <v>0</v>
      </c>
      <c r="I88" s="274">
        <v>0</v>
      </c>
    </row>
    <row r="89" spans="1:9" s="95" customFormat="1" x14ac:dyDescent="0.25">
      <c r="A89" s="142" t="s">
        <v>1654</v>
      </c>
      <c r="B89" s="274">
        <v>0</v>
      </c>
      <c r="C89" s="306">
        <v>0</v>
      </c>
      <c r="D89" s="274">
        <v>0</v>
      </c>
      <c r="E89" s="274">
        <v>0</v>
      </c>
      <c r="F89" s="274">
        <v>0</v>
      </c>
      <c r="G89" s="274">
        <v>0</v>
      </c>
      <c r="H89" s="274">
        <v>0</v>
      </c>
      <c r="I89" s="274">
        <v>0</v>
      </c>
    </row>
    <row r="90" spans="1:9" s="95" customFormat="1" x14ac:dyDescent="0.25">
      <c r="A90" s="142" t="s">
        <v>1655</v>
      </c>
      <c r="B90" s="274">
        <v>0</v>
      </c>
      <c r="C90" s="306">
        <v>0</v>
      </c>
      <c r="D90" s="274">
        <v>0</v>
      </c>
      <c r="E90" s="274">
        <v>0</v>
      </c>
      <c r="F90" s="274">
        <v>0</v>
      </c>
      <c r="G90" s="274">
        <v>0</v>
      </c>
      <c r="H90" s="274">
        <v>0</v>
      </c>
      <c r="I90" s="274">
        <v>0</v>
      </c>
    </row>
    <row r="91" spans="1:9" s="95" customFormat="1" x14ac:dyDescent="0.25">
      <c r="A91" s="142" t="s">
        <v>1656</v>
      </c>
      <c r="B91" s="274">
        <v>0</v>
      </c>
      <c r="C91" s="306">
        <v>0</v>
      </c>
      <c r="D91" s="274">
        <v>0</v>
      </c>
      <c r="E91" s="274">
        <v>0</v>
      </c>
      <c r="F91" s="274">
        <v>2300699995</v>
      </c>
      <c r="G91" s="274">
        <v>0</v>
      </c>
      <c r="H91" s="274">
        <v>0</v>
      </c>
      <c r="I91" s="274">
        <v>0</v>
      </c>
    </row>
    <row r="92" spans="1:9" s="95" customFormat="1" x14ac:dyDescent="0.25">
      <c r="A92" s="142" t="s">
        <v>1657</v>
      </c>
      <c r="B92" s="274">
        <v>0</v>
      </c>
      <c r="C92" s="306">
        <v>0</v>
      </c>
      <c r="D92" s="274">
        <v>1835577750</v>
      </c>
      <c r="E92" s="274">
        <v>1971100000</v>
      </c>
      <c r="F92" s="274">
        <v>0</v>
      </c>
      <c r="G92" s="274">
        <v>3262289733</v>
      </c>
      <c r="H92" s="274">
        <v>3081983730</v>
      </c>
      <c r="I92" s="274">
        <v>3081983730</v>
      </c>
    </row>
    <row r="93" spans="1:9" s="95" customFormat="1" x14ac:dyDescent="0.25">
      <c r="A93" s="142" t="s">
        <v>1658</v>
      </c>
      <c r="B93" s="274">
        <v>0</v>
      </c>
      <c r="C93" s="306">
        <v>0</v>
      </c>
      <c r="D93" s="274">
        <v>0</v>
      </c>
      <c r="E93" s="274">
        <v>0</v>
      </c>
      <c r="F93" s="274">
        <v>0</v>
      </c>
      <c r="G93" s="274">
        <v>0</v>
      </c>
      <c r="H93" s="274">
        <v>0</v>
      </c>
      <c r="I93" s="274">
        <v>0</v>
      </c>
    </row>
    <row r="94" spans="1:9" s="95" customFormat="1" x14ac:dyDescent="0.25">
      <c r="A94" s="142" t="s">
        <v>1659</v>
      </c>
      <c r="B94" s="274">
        <v>0</v>
      </c>
      <c r="C94" s="306">
        <v>0</v>
      </c>
      <c r="D94" s="274">
        <v>0</v>
      </c>
      <c r="E94" s="274">
        <v>0</v>
      </c>
      <c r="F94" s="274">
        <v>0</v>
      </c>
      <c r="G94" s="274">
        <v>0</v>
      </c>
      <c r="H94" s="274">
        <v>0</v>
      </c>
      <c r="I94" s="274">
        <v>0</v>
      </c>
    </row>
    <row r="95" spans="1:9" s="95" customFormat="1" x14ac:dyDescent="0.25">
      <c r="A95" s="142" t="s">
        <v>1660</v>
      </c>
      <c r="B95" s="274">
        <v>200000</v>
      </c>
      <c r="C95" s="306">
        <v>200000</v>
      </c>
      <c r="D95" s="274">
        <v>243430</v>
      </c>
      <c r="E95" s="274">
        <v>177492</v>
      </c>
      <c r="F95" s="274">
        <v>177030</v>
      </c>
      <c r="G95" s="274">
        <v>138348</v>
      </c>
      <c r="H95" s="274">
        <v>131550</v>
      </c>
      <c r="I95" s="274">
        <v>131550</v>
      </c>
    </row>
    <row r="96" spans="1:9" s="95" customFormat="1" x14ac:dyDescent="0.25">
      <c r="A96" s="142" t="s">
        <v>1661</v>
      </c>
      <c r="B96" s="274">
        <v>0</v>
      </c>
      <c r="C96" s="306">
        <v>0</v>
      </c>
      <c r="D96" s="274">
        <v>0</v>
      </c>
      <c r="E96" s="274">
        <v>0</v>
      </c>
      <c r="F96" s="306">
        <v>0</v>
      </c>
      <c r="G96" s="274">
        <v>0</v>
      </c>
      <c r="H96" s="274">
        <v>0</v>
      </c>
      <c r="I96" s="274">
        <v>0</v>
      </c>
    </row>
    <row r="97" spans="1:9" s="95" customFormat="1" x14ac:dyDescent="0.25">
      <c r="A97" s="142" t="s">
        <v>1662</v>
      </c>
      <c r="B97" s="274">
        <v>306000000</v>
      </c>
      <c r="C97" s="274">
        <v>306000000</v>
      </c>
      <c r="D97" s="274">
        <v>306000000</v>
      </c>
      <c r="E97" s="274">
        <v>348475400</v>
      </c>
      <c r="F97" s="274">
        <v>0</v>
      </c>
      <c r="G97" s="274">
        <v>392128800</v>
      </c>
      <c r="H97" s="274">
        <v>458887800</v>
      </c>
      <c r="I97" s="274">
        <v>458887800</v>
      </c>
    </row>
    <row r="98" spans="1:9" x14ac:dyDescent="0.25">
      <c r="A98" s="143"/>
      <c r="B98" s="263"/>
      <c r="C98" s="265"/>
      <c r="D98" s="263"/>
      <c r="E98" s="263"/>
      <c r="F98" s="263"/>
      <c r="G98" s="263"/>
      <c r="H98" s="263"/>
      <c r="I98" s="263"/>
    </row>
    <row r="99" spans="1:9" x14ac:dyDescent="0.25">
      <c r="A99" s="46" t="s">
        <v>496</v>
      </c>
      <c r="B99" s="263">
        <f>VLOOKUP(A99:A857,'[3]1990'!A97:B598,2,FALSE)</f>
        <v>0</v>
      </c>
      <c r="C99" s="309">
        <v>0</v>
      </c>
      <c r="D99" s="309">
        <v>0</v>
      </c>
      <c r="E99" s="309">
        <v>0</v>
      </c>
      <c r="F99" s="309">
        <v>0</v>
      </c>
      <c r="G99" s="309">
        <v>0</v>
      </c>
      <c r="H99" s="309">
        <v>0</v>
      </c>
      <c r="I99" s="309">
        <v>0</v>
      </c>
    </row>
    <row r="100" spans="1:9" s="95" customFormat="1" x14ac:dyDescent="0.25">
      <c r="A100" s="142" t="s">
        <v>1663</v>
      </c>
      <c r="B100" s="274">
        <f>VLOOKUP(A100:A858,'[3]1990'!A98:B599,2,FALSE)</f>
        <v>0</v>
      </c>
      <c r="C100" s="274">
        <f>VLOOKUP(B100:B858,'[3]1990'!B98:C599,2,FALSE)</f>
        <v>0</v>
      </c>
      <c r="D100" s="274">
        <f>VLOOKUP(C100:C858,'[3]1990'!C98:D599,2,FALSE)</f>
        <v>0</v>
      </c>
      <c r="E100" s="274">
        <f>VLOOKUP(D100:D858,'[3]1990'!D98:E599,2,FALSE)</f>
        <v>0</v>
      </c>
      <c r="F100" s="274">
        <f>VLOOKUP(E100:E858,'[3]1990'!E98:F599,2,FALSE)</f>
        <v>0</v>
      </c>
      <c r="G100" s="274">
        <f>VLOOKUP(F100:F858,'[3]1990'!F98:G599,2,FALSE)</f>
        <v>0</v>
      </c>
      <c r="H100" s="274" t="e">
        <f>VLOOKUP(G100:G858,'[3]1990'!G98:H599,2,FALSE)</f>
        <v>#REF!</v>
      </c>
      <c r="I100" s="274" t="e">
        <f>VLOOKUP(H100:H858,'[3]1990'!H98:I599,2,FALSE)</f>
        <v>#REF!</v>
      </c>
    </row>
    <row r="101" spans="1:9" x14ac:dyDescent="0.25">
      <c r="A101" s="143"/>
      <c r="B101" s="263"/>
      <c r="C101" s="309"/>
      <c r="D101" s="263"/>
      <c r="E101" s="263"/>
      <c r="F101" s="263"/>
      <c r="G101" s="263"/>
      <c r="H101" s="263"/>
      <c r="I101" s="263"/>
    </row>
    <row r="102" spans="1:9" s="95" customFormat="1" x14ac:dyDescent="0.25">
      <c r="A102" s="46" t="s">
        <v>1664</v>
      </c>
      <c r="B102" s="263">
        <f>SUM(B103:B104)</f>
        <v>1528844</v>
      </c>
      <c r="C102" s="263">
        <f t="shared" ref="C102:H102" si="22">SUM(C103:C104)</f>
        <v>1528844</v>
      </c>
      <c r="D102" s="263">
        <f t="shared" si="22"/>
        <v>1408510</v>
      </c>
      <c r="E102" s="263">
        <f t="shared" si="22"/>
        <v>2749884</v>
      </c>
      <c r="F102" s="263">
        <f t="shared" si="22"/>
        <v>2666160</v>
      </c>
      <c r="G102" s="263">
        <f t="shared" si="22"/>
        <v>6762941</v>
      </c>
      <c r="H102" s="263">
        <f t="shared" si="22"/>
        <v>5080585</v>
      </c>
      <c r="I102" s="263">
        <f t="shared" ref="I102" si="23">SUM(I103:I104)</f>
        <v>5080585</v>
      </c>
    </row>
    <row r="103" spans="1:9" s="95" customFormat="1" x14ac:dyDescent="0.25">
      <c r="A103" s="142" t="s">
        <v>735</v>
      </c>
      <c r="B103" s="274">
        <v>1031318</v>
      </c>
      <c r="C103" s="306">
        <v>1031318</v>
      </c>
      <c r="D103" s="274">
        <v>1142678</v>
      </c>
      <c r="E103" s="274">
        <v>2456063</v>
      </c>
      <c r="F103" s="274">
        <v>2131050</v>
      </c>
      <c r="G103" s="274">
        <v>4159141</v>
      </c>
      <c r="H103" s="274">
        <v>3450970</v>
      </c>
      <c r="I103" s="274">
        <v>3450970</v>
      </c>
    </row>
    <row r="104" spans="1:9" s="95" customFormat="1" x14ac:dyDescent="0.25">
      <c r="A104" s="142" t="s">
        <v>794</v>
      </c>
      <c r="B104" s="274">
        <v>497526</v>
      </c>
      <c r="C104" s="306">
        <v>497526</v>
      </c>
      <c r="D104" s="274">
        <v>265832</v>
      </c>
      <c r="E104" s="274">
        <v>293821</v>
      </c>
      <c r="F104" s="274">
        <v>535110</v>
      </c>
      <c r="G104" s="274">
        <v>2603800</v>
      </c>
      <c r="H104" s="274">
        <v>1629615</v>
      </c>
      <c r="I104" s="274">
        <v>1629615</v>
      </c>
    </row>
    <row r="105" spans="1:9" x14ac:dyDescent="0.25">
      <c r="A105" s="143"/>
      <c r="B105" s="263"/>
      <c r="C105" s="309"/>
      <c r="D105" s="263"/>
      <c r="E105" s="263"/>
      <c r="F105" s="263"/>
      <c r="G105" s="263"/>
      <c r="H105" s="263"/>
      <c r="I105" s="263"/>
    </row>
    <row r="106" spans="1:9" x14ac:dyDescent="0.25">
      <c r="A106" s="46" t="s">
        <v>1665</v>
      </c>
      <c r="B106" s="263">
        <f>B107</f>
        <v>351611133</v>
      </c>
      <c r="C106" s="263">
        <f t="shared" ref="C106:I106" si="24">C107</f>
        <v>351611133</v>
      </c>
      <c r="D106" s="263">
        <f t="shared" si="24"/>
        <v>1036775290</v>
      </c>
      <c r="E106" s="263">
        <f t="shared" si="24"/>
        <v>1564486729</v>
      </c>
      <c r="F106" s="263">
        <f t="shared" si="24"/>
        <v>1571665665</v>
      </c>
      <c r="G106" s="263">
        <f t="shared" si="24"/>
        <v>2253729795</v>
      </c>
      <c r="H106" s="263">
        <f t="shared" si="24"/>
        <v>2382489555</v>
      </c>
      <c r="I106" s="263">
        <f t="shared" si="24"/>
        <v>2382489555</v>
      </c>
    </row>
    <row r="107" spans="1:9" s="95" customFormat="1" x14ac:dyDescent="0.25">
      <c r="A107" s="142" t="s">
        <v>1666</v>
      </c>
      <c r="B107" s="274">
        <v>351611133</v>
      </c>
      <c r="C107" s="306">
        <v>351611133</v>
      </c>
      <c r="D107" s="274">
        <v>1036775290</v>
      </c>
      <c r="E107" s="274">
        <v>1564486729</v>
      </c>
      <c r="F107" s="274">
        <v>1571665665</v>
      </c>
      <c r="G107" s="274">
        <v>2253729795</v>
      </c>
      <c r="H107" s="274">
        <v>2382489555</v>
      </c>
      <c r="I107" s="274">
        <v>2382489555</v>
      </c>
    </row>
    <row r="108" spans="1:9" x14ac:dyDescent="0.25">
      <c r="A108" s="161"/>
      <c r="B108" s="263"/>
      <c r="C108" s="309"/>
      <c r="D108" s="263"/>
      <c r="E108" s="263"/>
      <c r="F108" s="263"/>
      <c r="G108" s="263"/>
      <c r="H108" s="263"/>
      <c r="I108" s="263"/>
    </row>
    <row r="109" spans="1:9" s="94" customFormat="1" x14ac:dyDescent="0.25">
      <c r="A109" s="144" t="s">
        <v>753</v>
      </c>
      <c r="B109" s="263">
        <f>VLOOKUP(A109:A867,'[3]1990'!A107:B608,2,FALSE)</f>
        <v>361151269</v>
      </c>
      <c r="C109" s="309">
        <v>361151269</v>
      </c>
      <c r="D109" s="263">
        <f>VLOOKUP(A109:A867,'[3]1992'!A107:B629,2,)</f>
        <v>647824263</v>
      </c>
      <c r="E109" s="263">
        <v>878205038</v>
      </c>
      <c r="F109" s="263">
        <f>VLOOKUP(A109:A915,'[3]1994'!A107:B642,2,)</f>
        <v>1064053450</v>
      </c>
      <c r="G109" s="263">
        <v>1137768555</v>
      </c>
      <c r="H109" s="263">
        <v>1289787110</v>
      </c>
      <c r="I109" s="263">
        <v>1289787110</v>
      </c>
    </row>
    <row r="110" spans="1:9" s="94" customFormat="1" x14ac:dyDescent="0.25">
      <c r="A110" s="143"/>
      <c r="B110" s="263"/>
      <c r="C110" s="309"/>
      <c r="D110" s="263"/>
      <c r="E110" s="263"/>
      <c r="F110" s="263"/>
      <c r="G110" s="263"/>
      <c r="H110" s="263"/>
      <c r="I110" s="263"/>
    </row>
    <row r="111" spans="1:9" x14ac:dyDescent="0.25">
      <c r="A111" s="46" t="s">
        <v>449</v>
      </c>
      <c r="B111" s="263">
        <f>SUM(B112:B117)</f>
        <v>139490077</v>
      </c>
      <c r="C111" s="263">
        <f t="shared" ref="C111:H111" si="25">SUM(C112:C117)</f>
        <v>139490077</v>
      </c>
      <c r="D111" s="263">
        <f t="shared" si="25"/>
        <v>256800337</v>
      </c>
      <c r="E111" s="263">
        <f t="shared" si="25"/>
        <v>328600027</v>
      </c>
      <c r="F111" s="263">
        <f t="shared" si="25"/>
        <v>363961940</v>
      </c>
      <c r="G111" s="263">
        <f t="shared" si="25"/>
        <v>353067508</v>
      </c>
      <c r="H111" s="263">
        <f t="shared" si="25"/>
        <v>357392110</v>
      </c>
      <c r="I111" s="263">
        <f t="shared" ref="I111" si="26">SUM(I112:I117)</f>
        <v>357392110</v>
      </c>
    </row>
    <row r="112" spans="1:9" s="95" customFormat="1" x14ac:dyDescent="0.25">
      <c r="A112" s="142" t="s">
        <v>1667</v>
      </c>
      <c r="B112" s="274">
        <v>122807880</v>
      </c>
      <c r="C112" s="306">
        <v>122807880</v>
      </c>
      <c r="D112" s="274">
        <v>244662461</v>
      </c>
      <c r="E112" s="274">
        <v>313311045</v>
      </c>
      <c r="F112" s="274">
        <v>344826500</v>
      </c>
      <c r="G112" s="274">
        <v>348465468</v>
      </c>
      <c r="H112" s="274">
        <v>354977515</v>
      </c>
      <c r="I112" s="274">
        <v>354977515</v>
      </c>
    </row>
    <row r="113" spans="1:9" s="95" customFormat="1" x14ac:dyDescent="0.25">
      <c r="A113" s="142" t="s">
        <v>1668</v>
      </c>
      <c r="B113" s="274">
        <v>767245</v>
      </c>
      <c r="C113" s="306">
        <v>767245</v>
      </c>
      <c r="D113" s="274">
        <v>195668</v>
      </c>
      <c r="E113" s="274">
        <v>311844</v>
      </c>
      <c r="F113" s="274">
        <v>1699640</v>
      </c>
      <c r="G113" s="274">
        <v>1348</v>
      </c>
      <c r="H113" s="274">
        <v>0</v>
      </c>
      <c r="I113" s="274">
        <v>0</v>
      </c>
    </row>
    <row r="114" spans="1:9" s="95" customFormat="1" x14ac:dyDescent="0.25">
      <c r="A114" s="142" t="s">
        <v>1669</v>
      </c>
      <c r="B114" s="274">
        <v>397935</v>
      </c>
      <c r="C114" s="306">
        <v>397935</v>
      </c>
      <c r="D114" s="274">
        <v>145884</v>
      </c>
      <c r="E114" s="274">
        <v>281400</v>
      </c>
      <c r="F114" s="274">
        <v>112190</v>
      </c>
      <c r="G114" s="274">
        <v>692</v>
      </c>
      <c r="H114" s="274">
        <v>0</v>
      </c>
      <c r="I114" s="274">
        <v>0</v>
      </c>
    </row>
    <row r="115" spans="1:9" s="95" customFormat="1" x14ac:dyDescent="0.25">
      <c r="A115" s="142" t="s">
        <v>1670</v>
      </c>
      <c r="B115" s="274">
        <v>7652084</v>
      </c>
      <c r="C115" s="306">
        <v>7652084</v>
      </c>
      <c r="D115" s="274">
        <v>11146730</v>
      </c>
      <c r="E115" s="274">
        <v>13892686</v>
      </c>
      <c r="F115" s="274">
        <v>15828410</v>
      </c>
      <c r="G115" s="274">
        <v>0</v>
      </c>
      <c r="H115" s="274">
        <v>0</v>
      </c>
      <c r="I115" s="274">
        <v>0</v>
      </c>
    </row>
    <row r="116" spans="1:9" s="95" customFormat="1" x14ac:dyDescent="0.25">
      <c r="A116" s="142" t="s">
        <v>1671</v>
      </c>
      <c r="B116" s="274">
        <v>7074332</v>
      </c>
      <c r="C116" s="306">
        <v>7074332</v>
      </c>
      <c r="D116" s="274">
        <v>54966</v>
      </c>
      <c r="E116" s="274">
        <v>25285</v>
      </c>
      <c r="F116" s="274">
        <v>409220</v>
      </c>
      <c r="G116" s="274">
        <v>4000000</v>
      </c>
      <c r="H116" s="274">
        <v>1897430</v>
      </c>
      <c r="I116" s="274">
        <v>1897430</v>
      </c>
    </row>
    <row r="117" spans="1:9" s="95" customFormat="1" x14ac:dyDescent="0.25">
      <c r="A117" s="142" t="s">
        <v>1672</v>
      </c>
      <c r="B117" s="274">
        <v>790601</v>
      </c>
      <c r="C117" s="306">
        <v>790601</v>
      </c>
      <c r="D117" s="274">
        <v>594628</v>
      </c>
      <c r="E117" s="274">
        <v>777767</v>
      </c>
      <c r="F117" s="274">
        <v>1085980</v>
      </c>
      <c r="G117" s="274">
        <v>600000</v>
      </c>
      <c r="H117" s="274">
        <v>517165</v>
      </c>
      <c r="I117" s="274">
        <v>517165</v>
      </c>
    </row>
    <row r="118" spans="1:9" x14ac:dyDescent="0.25">
      <c r="A118" s="143"/>
      <c r="B118" s="263"/>
      <c r="C118" s="265"/>
      <c r="D118" s="263"/>
      <c r="E118" s="263"/>
      <c r="F118" s="263"/>
      <c r="G118" s="263"/>
      <c r="H118" s="263"/>
      <c r="I118" s="263"/>
    </row>
    <row r="119" spans="1:9" s="94" customFormat="1" x14ac:dyDescent="0.25">
      <c r="A119" s="46" t="s">
        <v>1673</v>
      </c>
      <c r="B119" s="263">
        <f>SUM(B120:B136)</f>
        <v>169708051</v>
      </c>
      <c r="C119" s="263">
        <f t="shared" ref="C119:H119" si="27">SUM(C120:C136)</f>
        <v>169708051</v>
      </c>
      <c r="D119" s="263">
        <f t="shared" si="27"/>
        <v>305675362</v>
      </c>
      <c r="E119" s="263">
        <f t="shared" si="27"/>
        <v>419446246</v>
      </c>
      <c r="F119" s="263">
        <f t="shared" si="27"/>
        <v>483787090</v>
      </c>
      <c r="G119" s="263">
        <f t="shared" si="27"/>
        <v>567028404</v>
      </c>
      <c r="H119" s="263">
        <f t="shared" si="27"/>
        <v>690894005</v>
      </c>
      <c r="I119" s="263">
        <f t="shared" ref="I119" si="28">SUM(I120:I136)</f>
        <v>690894005</v>
      </c>
    </row>
    <row r="120" spans="1:9" s="95" customFormat="1" x14ac:dyDescent="0.25">
      <c r="A120" s="142" t="s">
        <v>830</v>
      </c>
      <c r="B120" s="274">
        <v>95210891</v>
      </c>
      <c r="C120" s="298">
        <v>95210891</v>
      </c>
      <c r="D120" s="274">
        <v>181750332</v>
      </c>
      <c r="E120" s="274">
        <v>246438945</v>
      </c>
      <c r="F120" s="274">
        <v>318694105</v>
      </c>
      <c r="G120" s="274">
        <v>369165312</v>
      </c>
      <c r="H120" s="274">
        <v>487648570</v>
      </c>
      <c r="I120" s="274">
        <v>487648570</v>
      </c>
    </row>
    <row r="121" spans="1:9" s="95" customFormat="1" x14ac:dyDescent="0.25">
      <c r="A121" s="142" t="s">
        <v>1674</v>
      </c>
      <c r="B121" s="274">
        <v>7048517</v>
      </c>
      <c r="C121" s="298">
        <v>7048517</v>
      </c>
      <c r="D121" s="274">
        <v>407226</v>
      </c>
      <c r="E121" s="274">
        <v>88197</v>
      </c>
      <c r="F121" s="274">
        <v>895900</v>
      </c>
      <c r="G121" s="274">
        <v>1020000</v>
      </c>
      <c r="H121" s="274">
        <v>200319140</v>
      </c>
      <c r="I121" s="274">
        <v>200319140</v>
      </c>
    </row>
    <row r="122" spans="1:9" s="95" customFormat="1" x14ac:dyDescent="0.25">
      <c r="A122" s="142" t="s">
        <v>1675</v>
      </c>
      <c r="B122" s="274">
        <v>64431426</v>
      </c>
      <c r="C122" s="298">
        <v>64431426</v>
      </c>
      <c r="D122" s="274">
        <v>119070496</v>
      </c>
      <c r="E122" s="274">
        <v>168789795</v>
      </c>
      <c r="F122" s="274">
        <v>155876770</v>
      </c>
      <c r="G122" s="274">
        <v>186679143</v>
      </c>
      <c r="H122" s="274">
        <v>0</v>
      </c>
      <c r="I122" s="274">
        <v>0</v>
      </c>
    </row>
    <row r="123" spans="1:9" s="95" customFormat="1" x14ac:dyDescent="0.25">
      <c r="A123" s="142" t="s">
        <v>1676</v>
      </c>
      <c r="B123" s="274">
        <v>1345896</v>
      </c>
      <c r="C123" s="298">
        <v>1345896</v>
      </c>
      <c r="D123" s="274">
        <v>1200628</v>
      </c>
      <c r="E123" s="274">
        <v>2700223</v>
      </c>
      <c r="F123" s="274">
        <v>5799245</v>
      </c>
      <c r="G123" s="274">
        <v>7047921</v>
      </c>
      <c r="H123" s="274">
        <v>60470</v>
      </c>
      <c r="I123" s="274">
        <v>60470</v>
      </c>
    </row>
    <row r="124" spans="1:9" s="95" customFormat="1" x14ac:dyDescent="0.25">
      <c r="A124" s="142" t="s">
        <v>795</v>
      </c>
      <c r="B124" s="274">
        <v>692878</v>
      </c>
      <c r="C124" s="298">
        <v>692878</v>
      </c>
      <c r="D124" s="274">
        <v>2152588</v>
      </c>
      <c r="E124" s="274">
        <v>241793</v>
      </c>
      <c r="F124" s="274">
        <v>1077375</v>
      </c>
      <c r="G124" s="274">
        <v>1819590</v>
      </c>
      <c r="H124" s="274">
        <v>1325355</v>
      </c>
      <c r="I124" s="274">
        <v>1325355</v>
      </c>
    </row>
    <row r="125" spans="1:9" s="95" customFormat="1" x14ac:dyDescent="0.25">
      <c r="A125" s="142" t="s">
        <v>583</v>
      </c>
      <c r="B125" s="274">
        <v>2417</v>
      </c>
      <c r="C125" s="298">
        <v>2417</v>
      </c>
      <c r="D125" s="274">
        <v>1681</v>
      </c>
      <c r="E125" s="274">
        <v>6154</v>
      </c>
      <c r="F125" s="274">
        <v>0</v>
      </c>
      <c r="G125" s="274">
        <v>0</v>
      </c>
      <c r="H125" s="274">
        <v>0</v>
      </c>
      <c r="I125" s="274">
        <v>0</v>
      </c>
    </row>
    <row r="126" spans="1:9" s="95" customFormat="1" x14ac:dyDescent="0.25">
      <c r="A126" s="142" t="s">
        <v>804</v>
      </c>
      <c r="B126" s="274">
        <v>94</v>
      </c>
      <c r="C126" s="298">
        <v>94</v>
      </c>
      <c r="D126" s="274">
        <v>1294</v>
      </c>
      <c r="E126" s="274">
        <v>1052</v>
      </c>
      <c r="F126" s="274">
        <v>0</v>
      </c>
      <c r="G126" s="274">
        <v>0</v>
      </c>
      <c r="H126" s="274">
        <v>0</v>
      </c>
      <c r="I126" s="274">
        <v>0</v>
      </c>
    </row>
    <row r="127" spans="1:9" s="95" customFormat="1" x14ac:dyDescent="0.25">
      <c r="A127" s="142" t="s">
        <v>584</v>
      </c>
      <c r="B127" s="274">
        <v>6200</v>
      </c>
      <c r="C127" s="298">
        <v>6200</v>
      </c>
      <c r="D127" s="274">
        <v>1996</v>
      </c>
      <c r="E127" s="274">
        <v>30192</v>
      </c>
      <c r="F127" s="274">
        <v>0</v>
      </c>
      <c r="G127" s="274">
        <v>0</v>
      </c>
      <c r="H127" s="274">
        <v>0</v>
      </c>
      <c r="I127" s="274">
        <v>0</v>
      </c>
    </row>
    <row r="128" spans="1:9" s="95" customFormat="1" x14ac:dyDescent="0.25">
      <c r="A128" s="142" t="s">
        <v>585</v>
      </c>
      <c r="B128" s="274">
        <v>45125</v>
      </c>
      <c r="C128" s="298">
        <v>45125</v>
      </c>
      <c r="D128" s="274">
        <v>55048</v>
      </c>
      <c r="E128" s="274">
        <v>64373</v>
      </c>
      <c r="F128" s="274">
        <v>152500</v>
      </c>
      <c r="G128" s="274">
        <v>63100</v>
      </c>
      <c r="H128" s="274">
        <v>79650</v>
      </c>
      <c r="I128" s="274">
        <v>79650</v>
      </c>
    </row>
    <row r="129" spans="1:9" s="95" customFormat="1" x14ac:dyDescent="0.25">
      <c r="A129" s="142" t="s">
        <v>586</v>
      </c>
      <c r="B129" s="274">
        <v>8512</v>
      </c>
      <c r="C129" s="298">
        <v>8512</v>
      </c>
      <c r="D129" s="274">
        <v>1846</v>
      </c>
      <c r="E129" s="274">
        <v>3925</v>
      </c>
      <c r="F129" s="274">
        <v>0</v>
      </c>
      <c r="G129" s="274">
        <v>0</v>
      </c>
      <c r="H129" s="274">
        <v>3455</v>
      </c>
      <c r="I129" s="274">
        <v>3455</v>
      </c>
    </row>
    <row r="130" spans="1:9" s="95" customFormat="1" x14ac:dyDescent="0.25">
      <c r="A130" s="142" t="s">
        <v>1677</v>
      </c>
      <c r="B130" s="274">
        <v>0</v>
      </c>
      <c r="C130" s="298">
        <v>0</v>
      </c>
      <c r="D130" s="274">
        <v>0</v>
      </c>
      <c r="E130" s="274">
        <v>45802</v>
      </c>
      <c r="F130" s="274">
        <v>0</v>
      </c>
      <c r="G130" s="274">
        <v>0</v>
      </c>
      <c r="H130" s="274">
        <v>0</v>
      </c>
      <c r="I130" s="274">
        <v>0</v>
      </c>
    </row>
    <row r="131" spans="1:9" s="95" customFormat="1" x14ac:dyDescent="0.25">
      <c r="A131" s="142" t="s">
        <v>1678</v>
      </c>
      <c r="B131" s="274">
        <v>0</v>
      </c>
      <c r="C131" s="298">
        <v>0</v>
      </c>
      <c r="D131" s="274">
        <v>0</v>
      </c>
      <c r="E131" s="274">
        <v>0</v>
      </c>
      <c r="F131" s="274">
        <v>0</v>
      </c>
      <c r="G131" s="274">
        <v>0</v>
      </c>
      <c r="H131" s="274">
        <v>0</v>
      </c>
      <c r="I131" s="274">
        <v>0</v>
      </c>
    </row>
    <row r="132" spans="1:9" s="95" customFormat="1" x14ac:dyDescent="0.25">
      <c r="A132" s="142" t="s">
        <v>587</v>
      </c>
      <c r="B132" s="274">
        <v>1349</v>
      </c>
      <c r="C132" s="298">
        <v>1349</v>
      </c>
      <c r="D132" s="274">
        <v>2123</v>
      </c>
      <c r="E132" s="274">
        <v>4762</v>
      </c>
      <c r="F132" s="274">
        <v>0</v>
      </c>
      <c r="G132" s="274">
        <v>0</v>
      </c>
      <c r="H132" s="274">
        <v>1640</v>
      </c>
      <c r="I132" s="274">
        <v>1640</v>
      </c>
    </row>
    <row r="133" spans="1:9" s="95" customFormat="1" x14ac:dyDescent="0.25">
      <c r="A133" s="142" t="s">
        <v>1679</v>
      </c>
      <c r="B133" s="274">
        <v>37311</v>
      </c>
      <c r="C133" s="298">
        <v>37311</v>
      </c>
      <c r="D133" s="274">
        <v>19338</v>
      </c>
      <c r="E133" s="274">
        <v>20156</v>
      </c>
      <c r="F133" s="274">
        <v>253040</v>
      </c>
      <c r="G133" s="274">
        <v>200060</v>
      </c>
      <c r="H133" s="274">
        <v>156970</v>
      </c>
      <c r="I133" s="274">
        <v>156970</v>
      </c>
    </row>
    <row r="134" spans="1:9" s="95" customFormat="1" x14ac:dyDescent="0.25">
      <c r="A134" s="142" t="s">
        <v>41</v>
      </c>
      <c r="B134" s="274">
        <v>877435</v>
      </c>
      <c r="C134" s="298">
        <v>877435</v>
      </c>
      <c r="D134" s="274">
        <v>1010766</v>
      </c>
      <c r="E134" s="274">
        <v>1010877</v>
      </c>
      <c r="F134" s="274">
        <v>1038155</v>
      </c>
      <c r="G134" s="274">
        <v>1033278</v>
      </c>
      <c r="H134" s="274">
        <v>1298755</v>
      </c>
      <c r="I134" s="274">
        <v>1298755</v>
      </c>
    </row>
    <row r="135" spans="1:9" s="95" customFormat="1" x14ac:dyDescent="0.25">
      <c r="A135" s="142" t="s">
        <v>1680</v>
      </c>
      <c r="B135" s="274">
        <v>0</v>
      </c>
      <c r="C135" s="298">
        <v>0</v>
      </c>
      <c r="D135" s="274">
        <v>0</v>
      </c>
      <c r="E135" s="274">
        <v>0</v>
      </c>
      <c r="F135" s="274">
        <v>0</v>
      </c>
      <c r="G135" s="274">
        <v>0</v>
      </c>
      <c r="H135" s="274">
        <v>0</v>
      </c>
      <c r="I135" s="274">
        <v>0</v>
      </c>
    </row>
    <row r="136" spans="1:9" s="95" customFormat="1" x14ac:dyDescent="0.25">
      <c r="A136" s="142" t="s">
        <v>1681</v>
      </c>
      <c r="B136" s="274">
        <v>0</v>
      </c>
      <c r="C136" s="298">
        <v>0</v>
      </c>
      <c r="D136" s="274">
        <v>0</v>
      </c>
      <c r="E136" s="274">
        <v>0</v>
      </c>
      <c r="F136" s="274">
        <v>0</v>
      </c>
      <c r="G136" s="274">
        <v>0</v>
      </c>
      <c r="H136" s="274">
        <v>0</v>
      </c>
      <c r="I136" s="274">
        <v>0</v>
      </c>
    </row>
    <row r="137" spans="1:9" x14ac:dyDescent="0.25">
      <c r="A137" s="143"/>
      <c r="B137" s="263"/>
      <c r="C137" s="240"/>
      <c r="D137" s="263"/>
      <c r="E137" s="263"/>
      <c r="F137" s="263"/>
      <c r="G137" s="263"/>
      <c r="H137" s="263"/>
      <c r="I137" s="263"/>
    </row>
    <row r="138" spans="1:9" s="94" customFormat="1" x14ac:dyDescent="0.25">
      <c r="A138" s="46" t="s">
        <v>450</v>
      </c>
      <c r="B138" s="263">
        <f>SUM(B139:B151)</f>
        <v>51953141</v>
      </c>
      <c r="C138" s="263">
        <f t="shared" ref="C138:H138" si="29">SUM(C139:C151)</f>
        <v>51953141</v>
      </c>
      <c r="D138" s="263">
        <f t="shared" si="29"/>
        <v>85348564</v>
      </c>
      <c r="E138" s="263">
        <f t="shared" si="29"/>
        <v>130158765</v>
      </c>
      <c r="F138" s="263">
        <f t="shared" si="29"/>
        <v>216304420</v>
      </c>
      <c r="G138" s="263">
        <f t="shared" si="29"/>
        <v>217672643</v>
      </c>
      <c r="H138" s="263">
        <f t="shared" si="29"/>
        <v>241500995</v>
      </c>
      <c r="I138" s="263">
        <f t="shared" ref="I138" si="30">SUM(I139:I151)</f>
        <v>241500995</v>
      </c>
    </row>
    <row r="139" spans="1:9" s="95" customFormat="1" x14ac:dyDescent="0.25">
      <c r="A139" s="142" t="s">
        <v>608</v>
      </c>
      <c r="B139" s="274">
        <v>3281593</v>
      </c>
      <c r="C139" s="298">
        <v>3281593</v>
      </c>
      <c r="D139" s="274">
        <v>3747425</v>
      </c>
      <c r="E139" s="274">
        <v>3942457</v>
      </c>
      <c r="F139" s="274">
        <v>7286255</v>
      </c>
      <c r="G139" s="274">
        <v>5328125</v>
      </c>
      <c r="H139" s="274">
        <v>4227700</v>
      </c>
      <c r="I139" s="274">
        <v>4227700</v>
      </c>
    </row>
    <row r="140" spans="1:9" s="95" customFormat="1" x14ac:dyDescent="0.25">
      <c r="A140" s="142" t="s">
        <v>609</v>
      </c>
      <c r="B140" s="274">
        <v>62504</v>
      </c>
      <c r="C140" s="298">
        <v>62504</v>
      </c>
      <c r="D140" s="274">
        <v>169634</v>
      </c>
      <c r="E140" s="274">
        <v>8385</v>
      </c>
      <c r="F140" s="274">
        <v>18520</v>
      </c>
      <c r="G140" s="274">
        <v>25000</v>
      </c>
      <c r="H140" s="274">
        <v>157970</v>
      </c>
      <c r="I140" s="274">
        <v>157970</v>
      </c>
    </row>
    <row r="141" spans="1:9" s="95" customFormat="1" x14ac:dyDescent="0.25">
      <c r="A141" s="142" t="s">
        <v>1682</v>
      </c>
      <c r="B141" s="274">
        <v>18358799</v>
      </c>
      <c r="C141" s="298">
        <v>18358799</v>
      </c>
      <c r="D141" s="274">
        <v>26910933</v>
      </c>
      <c r="E141" s="274">
        <v>38230837</v>
      </c>
      <c r="F141" s="274">
        <v>58677870</v>
      </c>
      <c r="G141" s="274">
        <v>61457664</v>
      </c>
      <c r="H141" s="274">
        <v>73016630</v>
      </c>
      <c r="I141" s="274">
        <v>73016630</v>
      </c>
    </row>
    <row r="142" spans="1:9" s="95" customFormat="1" x14ac:dyDescent="0.25">
      <c r="A142" s="142" t="s">
        <v>831</v>
      </c>
      <c r="B142" s="274">
        <v>603148</v>
      </c>
      <c r="C142" s="298">
        <v>603148</v>
      </c>
      <c r="D142" s="274">
        <v>618947</v>
      </c>
      <c r="E142" s="274">
        <v>756947</v>
      </c>
      <c r="F142" s="274">
        <v>560130</v>
      </c>
      <c r="G142" s="274">
        <v>636867</v>
      </c>
      <c r="H142" s="274">
        <v>912015</v>
      </c>
      <c r="I142" s="274">
        <v>912015</v>
      </c>
    </row>
    <row r="143" spans="1:9" s="95" customFormat="1" x14ac:dyDescent="0.25">
      <c r="A143" s="142" t="s">
        <v>768</v>
      </c>
      <c r="B143" s="274">
        <v>1148776</v>
      </c>
      <c r="C143" s="298">
        <v>1148776</v>
      </c>
      <c r="D143" s="274">
        <v>1167712</v>
      </c>
      <c r="E143" s="274">
        <v>1518457</v>
      </c>
      <c r="F143" s="274">
        <v>1112120</v>
      </c>
      <c r="G143" s="274">
        <v>1078798</v>
      </c>
      <c r="H143" s="274">
        <v>1972860</v>
      </c>
      <c r="I143" s="274">
        <v>1972860</v>
      </c>
    </row>
    <row r="144" spans="1:9" s="95" customFormat="1" x14ac:dyDescent="0.25">
      <c r="A144" s="142" t="s">
        <v>1683</v>
      </c>
      <c r="B144" s="274">
        <v>1601190</v>
      </c>
      <c r="C144" s="298">
        <v>1601190</v>
      </c>
      <c r="D144" s="274">
        <v>564987</v>
      </c>
      <c r="E144" s="274">
        <v>719736</v>
      </c>
      <c r="F144" s="274">
        <v>1925630</v>
      </c>
      <c r="G144" s="274">
        <v>1206622</v>
      </c>
      <c r="H144" s="274">
        <v>892580</v>
      </c>
      <c r="I144" s="274">
        <v>892580</v>
      </c>
    </row>
    <row r="145" spans="1:9" s="95" customFormat="1" x14ac:dyDescent="0.25">
      <c r="A145" s="142" t="s">
        <v>1684</v>
      </c>
      <c r="B145" s="274">
        <v>26864139</v>
      </c>
      <c r="C145" s="298">
        <v>26864139</v>
      </c>
      <c r="D145" s="274">
        <v>51065709</v>
      </c>
      <c r="E145" s="274">
        <v>84945405</v>
      </c>
      <c r="F145" s="274">
        <v>146723895</v>
      </c>
      <c r="G145" s="274">
        <v>147939567</v>
      </c>
      <c r="H145" s="274">
        <v>160310755</v>
      </c>
      <c r="I145" s="274">
        <v>160310755</v>
      </c>
    </row>
    <row r="146" spans="1:9" s="95" customFormat="1" x14ac:dyDescent="0.25">
      <c r="A146" s="142" t="s">
        <v>796</v>
      </c>
      <c r="B146" s="274">
        <v>27584</v>
      </c>
      <c r="C146" s="298">
        <v>27584</v>
      </c>
      <c r="D146" s="274">
        <v>583489</v>
      </c>
      <c r="E146" s="274">
        <v>7067</v>
      </c>
      <c r="F146" s="274">
        <v>0</v>
      </c>
      <c r="G146" s="274">
        <v>0</v>
      </c>
      <c r="H146" s="274">
        <v>8265</v>
      </c>
      <c r="I146" s="274">
        <v>8265</v>
      </c>
    </row>
    <row r="147" spans="1:9" s="95" customFormat="1" x14ac:dyDescent="0.25">
      <c r="A147" s="142" t="s">
        <v>1685</v>
      </c>
      <c r="B147" s="274">
        <v>0</v>
      </c>
      <c r="C147" s="298">
        <v>0</v>
      </c>
      <c r="D147" s="274">
        <v>0</v>
      </c>
      <c r="E147" s="274">
        <v>0</v>
      </c>
      <c r="F147" s="274">
        <v>0</v>
      </c>
      <c r="G147" s="274">
        <v>0</v>
      </c>
      <c r="H147" s="274">
        <v>0</v>
      </c>
      <c r="I147" s="274">
        <v>0</v>
      </c>
    </row>
    <row r="148" spans="1:9" s="95" customFormat="1" x14ac:dyDescent="0.25">
      <c r="A148" s="142" t="s">
        <v>1210</v>
      </c>
      <c r="B148" s="274">
        <v>0</v>
      </c>
      <c r="C148" s="298">
        <v>0</v>
      </c>
      <c r="D148" s="274">
        <v>509510</v>
      </c>
      <c r="E148" s="274">
        <v>22753</v>
      </c>
      <c r="F148" s="274">
        <v>0</v>
      </c>
      <c r="G148" s="274">
        <v>0</v>
      </c>
      <c r="H148" s="274">
        <v>0</v>
      </c>
      <c r="I148" s="274">
        <v>0</v>
      </c>
    </row>
    <row r="149" spans="1:9" s="95" customFormat="1" x14ac:dyDescent="0.25">
      <c r="A149" s="142" t="s">
        <v>1686</v>
      </c>
      <c r="B149" s="274">
        <v>2208</v>
      </c>
      <c r="C149" s="298">
        <v>2208</v>
      </c>
      <c r="D149" s="274">
        <v>3656</v>
      </c>
      <c r="E149" s="274">
        <v>3985</v>
      </c>
      <c r="F149" s="274">
        <v>0</v>
      </c>
      <c r="G149" s="274">
        <v>0</v>
      </c>
      <c r="H149" s="274">
        <v>0</v>
      </c>
      <c r="I149" s="274">
        <v>0</v>
      </c>
    </row>
    <row r="150" spans="1:9" s="95" customFormat="1" x14ac:dyDescent="0.25">
      <c r="A150" s="142" t="s">
        <v>1687</v>
      </c>
      <c r="B150" s="274">
        <v>3200</v>
      </c>
      <c r="C150" s="298">
        <v>3200</v>
      </c>
      <c r="D150" s="274">
        <v>6562</v>
      </c>
      <c r="E150" s="274">
        <v>2736</v>
      </c>
      <c r="F150" s="274">
        <v>0</v>
      </c>
      <c r="G150" s="274">
        <v>0</v>
      </c>
      <c r="H150" s="274">
        <v>2220</v>
      </c>
      <c r="I150" s="274">
        <v>2220</v>
      </c>
    </row>
    <row r="151" spans="1:9" s="95" customFormat="1" x14ac:dyDescent="0.25">
      <c r="A151" s="142" t="s">
        <v>1688</v>
      </c>
      <c r="B151" s="274">
        <v>0</v>
      </c>
      <c r="C151" s="298">
        <v>0</v>
      </c>
      <c r="D151" s="274">
        <v>0</v>
      </c>
      <c r="E151" s="274">
        <v>0</v>
      </c>
      <c r="F151" s="274">
        <v>0</v>
      </c>
      <c r="G151" s="274">
        <v>0</v>
      </c>
      <c r="H151" s="274">
        <v>0</v>
      </c>
      <c r="I151" s="274">
        <v>0</v>
      </c>
    </row>
    <row r="152" spans="1:9" x14ac:dyDescent="0.25">
      <c r="A152" s="143"/>
      <c r="B152" s="263"/>
      <c r="C152" s="242"/>
      <c r="D152" s="263"/>
      <c r="E152" s="263"/>
      <c r="F152" s="263"/>
      <c r="G152" s="274"/>
      <c r="H152" s="263"/>
      <c r="I152" s="263"/>
    </row>
    <row r="153" spans="1:9" s="94" customFormat="1" x14ac:dyDescent="0.25">
      <c r="A153" s="46" t="s">
        <v>451</v>
      </c>
      <c r="B153" s="263">
        <f>VLOOKUP(A153:A911,'[3]1990'!A151:B652,2,FALSE)</f>
        <v>2095498151</v>
      </c>
      <c r="C153" s="240">
        <v>2095498151</v>
      </c>
      <c r="D153" s="263">
        <f>VLOOKUP(A153:A911,'[3]1992'!A151:B673,2,)</f>
        <v>4468953158</v>
      </c>
      <c r="E153" s="263">
        <v>8097196181</v>
      </c>
      <c r="F153" s="263">
        <f>VLOOKUP(A153:A959,'[3]1994'!A151:B686,2,)</f>
        <v>8649204310</v>
      </c>
      <c r="G153" s="263">
        <v>8359176252</v>
      </c>
      <c r="H153" s="263">
        <v>8954991645</v>
      </c>
      <c r="I153" s="263">
        <v>8954991645</v>
      </c>
    </row>
    <row r="154" spans="1:9" x14ac:dyDescent="0.25">
      <c r="A154" s="145"/>
      <c r="B154" s="263"/>
      <c r="C154" s="242"/>
      <c r="D154" s="263"/>
      <c r="E154" s="263"/>
      <c r="F154" s="263"/>
      <c r="G154" s="263"/>
      <c r="H154" s="263"/>
      <c r="I154" s="263"/>
    </row>
    <row r="155" spans="1:9" s="94" customFormat="1" x14ac:dyDescent="0.25">
      <c r="A155" s="46" t="s">
        <v>1191</v>
      </c>
      <c r="B155" s="263">
        <f t="shared" ref="B155:H155" si="31">B157+B162</f>
        <v>2016459147</v>
      </c>
      <c r="C155" s="263">
        <f t="shared" si="31"/>
        <v>2016459147</v>
      </c>
      <c r="D155" s="263">
        <f t="shared" si="31"/>
        <v>4465752279</v>
      </c>
      <c r="E155" s="263">
        <f t="shared" si="31"/>
        <v>8095557445</v>
      </c>
      <c r="F155" s="263">
        <f t="shared" si="31"/>
        <v>8647679435</v>
      </c>
      <c r="G155" s="263">
        <f t="shared" si="31"/>
        <v>8357715944</v>
      </c>
      <c r="H155" s="263">
        <f t="shared" si="31"/>
        <v>8951712740</v>
      </c>
      <c r="I155" s="263">
        <f t="shared" ref="I155" si="32">I157+I162</f>
        <v>8951712740</v>
      </c>
    </row>
    <row r="156" spans="1:9" x14ac:dyDescent="0.25">
      <c r="A156" s="143"/>
      <c r="B156" s="263"/>
      <c r="C156" s="242"/>
      <c r="D156" s="263"/>
      <c r="E156" s="263"/>
      <c r="F156" s="263"/>
      <c r="G156" s="263"/>
      <c r="H156" s="263"/>
      <c r="I156" s="263"/>
    </row>
    <row r="157" spans="1:9" s="94" customFormat="1" x14ac:dyDescent="0.25">
      <c r="A157" s="46" t="s">
        <v>216</v>
      </c>
      <c r="B157" s="263">
        <f>SUM(B158:B160)</f>
        <v>1103067290</v>
      </c>
      <c r="C157" s="263">
        <f>SUM(C158:C160)</f>
        <v>1103067290</v>
      </c>
      <c r="D157" s="263">
        <f>SUM(D158:D160)</f>
        <v>3353463285</v>
      </c>
      <c r="E157" s="263">
        <f t="shared" ref="E157:H157" si="33">SUM(E158:E160)</f>
        <v>6127134106</v>
      </c>
      <c r="F157" s="263">
        <f t="shared" si="33"/>
        <v>6566605720</v>
      </c>
      <c r="G157" s="263">
        <f t="shared" si="33"/>
        <v>6129790997</v>
      </c>
      <c r="H157" s="263">
        <f t="shared" si="33"/>
        <v>6555246360</v>
      </c>
      <c r="I157" s="263">
        <f t="shared" ref="I157" si="34">SUM(I158:I160)</f>
        <v>6555246360</v>
      </c>
    </row>
    <row r="158" spans="1:9" s="95" customFormat="1" x14ac:dyDescent="0.25">
      <c r="A158" s="142" t="s">
        <v>321</v>
      </c>
      <c r="B158" s="274">
        <f>VLOOKUP(A158:A916,'[3]1990'!A156:B657,2,FALSE)</f>
        <v>302439480</v>
      </c>
      <c r="C158" s="298">
        <v>302439480</v>
      </c>
      <c r="D158" s="274">
        <f>VLOOKUP(A158:A916,'[3]1992'!A156:B678,2,)</f>
        <v>1964041038</v>
      </c>
      <c r="E158" s="274">
        <v>5242937527</v>
      </c>
      <c r="F158" s="274">
        <f>VLOOKUP(A158:A964,'[3]1994'!A156:B691,2,)</f>
        <v>6278004800</v>
      </c>
      <c r="G158" s="274">
        <v>5975620002</v>
      </c>
      <c r="H158" s="274">
        <v>6555246360</v>
      </c>
      <c r="I158" s="274">
        <v>6555246360</v>
      </c>
    </row>
    <row r="159" spans="1:9" s="95" customFormat="1" x14ac:dyDescent="0.25">
      <c r="A159" s="142" t="s">
        <v>550</v>
      </c>
      <c r="B159" s="274">
        <f>VLOOKUP(A159:A917,'[3]1990'!A157:B658,2,FALSE)</f>
        <v>800627810</v>
      </c>
      <c r="C159" s="298">
        <v>800627810</v>
      </c>
      <c r="D159" s="274">
        <f>VLOOKUP(A159:A917,'[3]1992'!A157:B679,2,)</f>
        <v>1389422247</v>
      </c>
      <c r="E159" s="274">
        <v>0</v>
      </c>
      <c r="F159" s="274">
        <f>VLOOKUP(A159:A965,'[3]1994'!A157:B692,2,)</f>
        <v>288600920</v>
      </c>
      <c r="G159" s="274">
        <v>154170995</v>
      </c>
      <c r="H159" s="274">
        <v>0</v>
      </c>
      <c r="I159" s="274">
        <v>0</v>
      </c>
    </row>
    <row r="160" spans="1:9" s="95" customFormat="1" x14ac:dyDescent="0.25">
      <c r="A160" s="142" t="s">
        <v>1689</v>
      </c>
      <c r="B160" s="274">
        <v>0</v>
      </c>
      <c r="C160" s="274">
        <v>0</v>
      </c>
      <c r="D160" s="274">
        <v>0</v>
      </c>
      <c r="E160" s="274">
        <v>884196579</v>
      </c>
      <c r="F160" s="274">
        <v>0</v>
      </c>
      <c r="G160" s="274">
        <v>0</v>
      </c>
      <c r="H160" s="274">
        <v>0</v>
      </c>
      <c r="I160" s="274">
        <v>0</v>
      </c>
    </row>
    <row r="161" spans="1:9" x14ac:dyDescent="0.25">
      <c r="A161" s="143"/>
      <c r="B161" s="263"/>
      <c r="C161" s="242"/>
      <c r="D161" s="263"/>
      <c r="E161" s="263"/>
      <c r="F161" s="263"/>
      <c r="G161" s="263"/>
      <c r="H161" s="263"/>
      <c r="I161" s="263"/>
    </row>
    <row r="162" spans="1:9" s="94" customFormat="1" x14ac:dyDescent="0.25">
      <c r="A162" s="46" t="s">
        <v>886</v>
      </c>
      <c r="B162" s="263">
        <f>SUM(B163:B201)</f>
        <v>913391857</v>
      </c>
      <c r="C162" s="263">
        <f t="shared" ref="C162:H162" si="35">SUM(C163:C201)</f>
        <v>913391857</v>
      </c>
      <c r="D162" s="263">
        <f t="shared" si="35"/>
        <v>1112288994</v>
      </c>
      <c r="E162" s="263">
        <f t="shared" si="35"/>
        <v>1968423339</v>
      </c>
      <c r="F162" s="263">
        <f t="shared" si="35"/>
        <v>2081073715</v>
      </c>
      <c r="G162" s="263">
        <f t="shared" si="35"/>
        <v>2227924947</v>
      </c>
      <c r="H162" s="263">
        <f t="shared" si="35"/>
        <v>2396466380</v>
      </c>
      <c r="I162" s="263">
        <f t="shared" ref="I162" si="36">SUM(I163:I201)</f>
        <v>2396466380</v>
      </c>
    </row>
    <row r="163" spans="1:9" s="95" customFormat="1" x14ac:dyDescent="0.25">
      <c r="A163" s="142" t="s">
        <v>167</v>
      </c>
      <c r="B163" s="274">
        <v>512749978</v>
      </c>
      <c r="C163" s="298">
        <v>512749978</v>
      </c>
      <c r="D163" s="274">
        <v>507947599</v>
      </c>
      <c r="E163" s="274">
        <v>0</v>
      </c>
      <c r="F163" s="274">
        <v>0</v>
      </c>
      <c r="G163" s="274">
        <v>0</v>
      </c>
      <c r="H163" s="274">
        <v>0</v>
      </c>
      <c r="I163" s="274">
        <v>0</v>
      </c>
    </row>
    <row r="164" spans="1:9" s="95" customFormat="1" x14ac:dyDescent="0.25">
      <c r="A164" s="142" t="s">
        <v>854</v>
      </c>
      <c r="B164" s="274">
        <v>190137556</v>
      </c>
      <c r="C164" s="298">
        <v>190137556</v>
      </c>
      <c r="D164" s="274">
        <v>13243495</v>
      </c>
      <c r="E164" s="274">
        <v>0</v>
      </c>
      <c r="F164" s="274">
        <v>0</v>
      </c>
      <c r="G164" s="274">
        <v>0</v>
      </c>
      <c r="H164" s="274">
        <v>0</v>
      </c>
      <c r="I164" s="274">
        <v>0</v>
      </c>
    </row>
    <row r="165" spans="1:9" s="95" customFormat="1" x14ac:dyDescent="0.25">
      <c r="A165" s="142" t="s">
        <v>1690</v>
      </c>
      <c r="B165" s="274">
        <v>20467995</v>
      </c>
      <c r="C165" s="298">
        <v>20467995</v>
      </c>
      <c r="D165" s="274">
        <v>11703553</v>
      </c>
      <c r="E165" s="274">
        <v>0</v>
      </c>
      <c r="F165" s="274">
        <v>0</v>
      </c>
      <c r="G165" s="274">
        <v>0</v>
      </c>
      <c r="H165" s="274">
        <v>0</v>
      </c>
      <c r="I165" s="274">
        <v>0</v>
      </c>
    </row>
    <row r="166" spans="1:9" s="95" customFormat="1" x14ac:dyDescent="0.25">
      <c r="A166" s="142" t="s">
        <v>497</v>
      </c>
      <c r="B166" s="274">
        <v>50064795</v>
      </c>
      <c r="C166" s="298">
        <v>50064795</v>
      </c>
      <c r="D166" s="274">
        <v>4311835</v>
      </c>
      <c r="E166" s="274">
        <v>0</v>
      </c>
      <c r="F166" s="274">
        <v>0</v>
      </c>
      <c r="G166" s="274">
        <v>0</v>
      </c>
      <c r="H166" s="274">
        <v>0</v>
      </c>
      <c r="I166" s="274">
        <v>0</v>
      </c>
    </row>
    <row r="167" spans="1:9" s="95" customFormat="1" x14ac:dyDescent="0.25">
      <c r="A167" s="142" t="s">
        <v>217</v>
      </c>
      <c r="B167" s="274">
        <v>0</v>
      </c>
      <c r="C167" s="298">
        <v>0</v>
      </c>
      <c r="D167" s="274">
        <v>0</v>
      </c>
      <c r="E167" s="274">
        <v>0</v>
      </c>
      <c r="F167" s="274">
        <v>0</v>
      </c>
      <c r="G167" s="274">
        <v>0</v>
      </c>
      <c r="H167" s="274">
        <v>0</v>
      </c>
      <c r="I167" s="274">
        <v>0</v>
      </c>
    </row>
    <row r="168" spans="1:9" s="95" customFormat="1" x14ac:dyDescent="0.25">
      <c r="A168" s="142" t="s">
        <v>170</v>
      </c>
      <c r="B168" s="274">
        <v>36785</v>
      </c>
      <c r="C168" s="298">
        <v>36785</v>
      </c>
      <c r="D168" s="274">
        <v>0</v>
      </c>
      <c r="E168" s="274">
        <v>0</v>
      </c>
      <c r="F168" s="274">
        <v>0</v>
      </c>
      <c r="G168" s="274">
        <v>0</v>
      </c>
      <c r="H168" s="274">
        <v>0</v>
      </c>
      <c r="I168" s="274">
        <v>0</v>
      </c>
    </row>
    <row r="169" spans="1:9" s="95" customFormat="1" x14ac:dyDescent="0.25">
      <c r="A169" s="142" t="s">
        <v>873</v>
      </c>
      <c r="B169" s="274">
        <v>152401</v>
      </c>
      <c r="C169" s="298">
        <v>152401</v>
      </c>
      <c r="D169" s="274">
        <v>0</v>
      </c>
      <c r="E169" s="274">
        <v>0</v>
      </c>
      <c r="F169" s="274">
        <v>0</v>
      </c>
      <c r="G169" s="274">
        <v>0</v>
      </c>
      <c r="H169" s="274">
        <v>0</v>
      </c>
      <c r="I169" s="274">
        <v>0</v>
      </c>
    </row>
    <row r="170" spans="1:9" s="95" customFormat="1" x14ac:dyDescent="0.25">
      <c r="A170" s="142" t="s">
        <v>1691</v>
      </c>
      <c r="B170" s="274">
        <v>7834734</v>
      </c>
      <c r="C170" s="298">
        <v>7834734</v>
      </c>
      <c r="D170" s="274">
        <v>307988</v>
      </c>
      <c r="E170" s="274">
        <v>0</v>
      </c>
      <c r="F170" s="274">
        <v>0</v>
      </c>
      <c r="G170" s="274">
        <v>0</v>
      </c>
      <c r="H170" s="274">
        <v>0</v>
      </c>
      <c r="I170" s="274">
        <v>0</v>
      </c>
    </row>
    <row r="171" spans="1:9" s="95" customFormat="1" x14ac:dyDescent="0.25">
      <c r="A171" s="142" t="s">
        <v>1692</v>
      </c>
      <c r="B171" s="274">
        <v>2132269</v>
      </c>
      <c r="C171" s="298">
        <v>2132269</v>
      </c>
      <c r="D171" s="274">
        <v>0</v>
      </c>
      <c r="E171" s="274">
        <v>0</v>
      </c>
      <c r="F171" s="274">
        <v>0</v>
      </c>
      <c r="G171" s="274">
        <v>0</v>
      </c>
      <c r="H171" s="274">
        <v>0</v>
      </c>
      <c r="I171" s="274">
        <v>0</v>
      </c>
    </row>
    <row r="172" spans="1:9" s="95" customFormat="1" x14ac:dyDescent="0.25">
      <c r="A172" s="142" t="s">
        <v>452</v>
      </c>
      <c r="B172" s="274">
        <v>841839</v>
      </c>
      <c r="C172" s="298">
        <v>841839</v>
      </c>
      <c r="D172" s="274">
        <v>0</v>
      </c>
      <c r="E172" s="274">
        <v>0</v>
      </c>
      <c r="F172" s="274">
        <v>0</v>
      </c>
      <c r="G172" s="274">
        <v>0</v>
      </c>
      <c r="H172" s="274">
        <v>0</v>
      </c>
      <c r="I172" s="274">
        <v>0</v>
      </c>
    </row>
    <row r="173" spans="1:9" s="95" customFormat="1" x14ac:dyDescent="0.25">
      <c r="A173" s="142" t="s">
        <v>453</v>
      </c>
      <c r="B173" s="274">
        <v>2722085</v>
      </c>
      <c r="C173" s="298">
        <v>2722085</v>
      </c>
      <c r="D173" s="274">
        <v>1849358</v>
      </c>
      <c r="E173" s="274">
        <v>0</v>
      </c>
      <c r="F173" s="274">
        <v>0</v>
      </c>
      <c r="G173" s="274">
        <v>0</v>
      </c>
      <c r="H173" s="274">
        <v>0</v>
      </c>
      <c r="I173" s="274">
        <v>0</v>
      </c>
    </row>
    <row r="174" spans="1:9" s="95" customFormat="1" x14ac:dyDescent="0.25">
      <c r="A174" s="142" t="s">
        <v>1693</v>
      </c>
      <c r="B174" s="274">
        <v>10214009</v>
      </c>
      <c r="C174" s="274">
        <v>10214009</v>
      </c>
      <c r="D174" s="274">
        <v>14400345</v>
      </c>
      <c r="E174" s="274">
        <v>0</v>
      </c>
      <c r="F174" s="274">
        <v>0</v>
      </c>
      <c r="G174" s="274">
        <v>0</v>
      </c>
      <c r="H174" s="274">
        <v>0</v>
      </c>
      <c r="I174" s="274">
        <v>0</v>
      </c>
    </row>
    <row r="175" spans="1:9" s="95" customFormat="1" x14ac:dyDescent="0.25">
      <c r="A175" s="142" t="s">
        <v>1694</v>
      </c>
      <c r="B175" s="274">
        <v>3570215</v>
      </c>
      <c r="C175" s="298">
        <v>3570215</v>
      </c>
      <c r="D175" s="274">
        <v>0</v>
      </c>
      <c r="E175" s="274">
        <v>0</v>
      </c>
      <c r="F175" s="274">
        <v>0</v>
      </c>
      <c r="G175" s="274">
        <v>0</v>
      </c>
      <c r="H175" s="274">
        <v>0</v>
      </c>
      <c r="I175" s="274">
        <v>0</v>
      </c>
    </row>
    <row r="176" spans="1:9" s="95" customFormat="1" x14ac:dyDescent="0.25">
      <c r="A176" s="142" t="s">
        <v>454</v>
      </c>
      <c r="B176" s="274">
        <v>115144</v>
      </c>
      <c r="C176" s="298">
        <v>115144</v>
      </c>
      <c r="D176" s="274">
        <v>92639</v>
      </c>
      <c r="E176" s="274">
        <v>0</v>
      </c>
      <c r="F176" s="274">
        <v>0</v>
      </c>
      <c r="G176" s="274">
        <v>0</v>
      </c>
      <c r="H176" s="274">
        <v>0</v>
      </c>
      <c r="I176" s="274">
        <v>0</v>
      </c>
    </row>
    <row r="177" spans="1:9" s="95" customFormat="1" x14ac:dyDescent="0.25">
      <c r="A177" s="142" t="s">
        <v>1695</v>
      </c>
      <c r="B177" s="274">
        <v>25169</v>
      </c>
      <c r="C177" s="298">
        <v>25169</v>
      </c>
      <c r="D177" s="274">
        <v>33934</v>
      </c>
      <c r="E177" s="274">
        <v>0</v>
      </c>
      <c r="F177" s="274">
        <v>0</v>
      </c>
      <c r="G177" s="274">
        <v>0</v>
      </c>
      <c r="H177" s="274">
        <v>0</v>
      </c>
      <c r="I177" s="274">
        <v>0</v>
      </c>
    </row>
    <row r="178" spans="1:9" s="95" customFormat="1" x14ac:dyDescent="0.25">
      <c r="A178" s="142" t="s">
        <v>1696</v>
      </c>
      <c r="B178" s="274">
        <v>972892</v>
      </c>
      <c r="C178" s="298">
        <v>972892</v>
      </c>
      <c r="D178" s="274">
        <v>770190</v>
      </c>
      <c r="E178" s="274">
        <v>0</v>
      </c>
      <c r="F178" s="274">
        <v>0</v>
      </c>
      <c r="G178" s="274">
        <v>0</v>
      </c>
      <c r="H178" s="274">
        <v>0</v>
      </c>
      <c r="I178" s="274">
        <v>0</v>
      </c>
    </row>
    <row r="179" spans="1:9" s="95" customFormat="1" x14ac:dyDescent="0.25">
      <c r="A179" s="142" t="s">
        <v>322</v>
      </c>
      <c r="B179" s="274">
        <v>1146810</v>
      </c>
      <c r="C179" s="298">
        <v>1146810</v>
      </c>
      <c r="D179" s="274">
        <v>20019236</v>
      </c>
      <c r="E179" s="274">
        <v>0</v>
      </c>
      <c r="F179" s="274">
        <v>0</v>
      </c>
      <c r="G179" s="274">
        <v>0</v>
      </c>
      <c r="H179" s="274">
        <v>0</v>
      </c>
      <c r="I179" s="274">
        <v>0</v>
      </c>
    </row>
    <row r="180" spans="1:9" s="95" customFormat="1" x14ac:dyDescent="0.25">
      <c r="A180" s="142" t="s">
        <v>1697</v>
      </c>
      <c r="B180" s="274">
        <v>8658</v>
      </c>
      <c r="C180" s="298">
        <v>8658</v>
      </c>
      <c r="D180" s="274">
        <v>20000</v>
      </c>
      <c r="E180" s="274">
        <v>0</v>
      </c>
      <c r="F180" s="274">
        <v>0</v>
      </c>
      <c r="G180" s="274">
        <v>0</v>
      </c>
      <c r="H180" s="274">
        <v>0</v>
      </c>
      <c r="I180" s="274">
        <v>0</v>
      </c>
    </row>
    <row r="181" spans="1:9" s="95" customFormat="1" x14ac:dyDescent="0.25">
      <c r="A181" s="142" t="s">
        <v>323</v>
      </c>
      <c r="B181" s="274">
        <v>190777</v>
      </c>
      <c r="C181" s="298">
        <v>190777</v>
      </c>
      <c r="D181" s="274">
        <v>300980</v>
      </c>
      <c r="E181" s="274">
        <v>0</v>
      </c>
      <c r="F181" s="274">
        <v>0</v>
      </c>
      <c r="G181" s="274">
        <v>0</v>
      </c>
      <c r="H181" s="274">
        <v>0</v>
      </c>
      <c r="I181" s="274">
        <v>0</v>
      </c>
    </row>
    <row r="182" spans="1:9" s="95" customFormat="1" x14ac:dyDescent="0.25">
      <c r="A182" s="142" t="s">
        <v>1698</v>
      </c>
      <c r="B182" s="274">
        <v>0</v>
      </c>
      <c r="C182" s="298">
        <v>0</v>
      </c>
      <c r="D182" s="274">
        <v>0</v>
      </c>
      <c r="E182" s="274">
        <v>0</v>
      </c>
      <c r="F182" s="274">
        <v>0</v>
      </c>
      <c r="G182" s="274">
        <v>0</v>
      </c>
      <c r="H182" s="274">
        <v>0</v>
      </c>
      <c r="I182" s="274">
        <v>0</v>
      </c>
    </row>
    <row r="183" spans="1:9" s="95" customFormat="1" x14ac:dyDescent="0.25">
      <c r="A183" s="142" t="s">
        <v>887</v>
      </c>
      <c r="B183" s="274">
        <v>0</v>
      </c>
      <c r="C183" s="298">
        <v>0</v>
      </c>
      <c r="D183" s="274">
        <v>72841</v>
      </c>
      <c r="E183" s="274">
        <v>0</v>
      </c>
      <c r="F183" s="274">
        <v>0</v>
      </c>
      <c r="G183" s="274">
        <v>0</v>
      </c>
      <c r="H183" s="274">
        <v>0</v>
      </c>
      <c r="I183" s="274">
        <v>0</v>
      </c>
    </row>
    <row r="184" spans="1:9" s="95" customFormat="1" x14ac:dyDescent="0.25">
      <c r="A184" s="142" t="s">
        <v>455</v>
      </c>
      <c r="B184" s="274">
        <v>4412471</v>
      </c>
      <c r="C184" s="298">
        <v>4412471</v>
      </c>
      <c r="D184" s="274">
        <v>70529308</v>
      </c>
      <c r="E184" s="274">
        <v>0</v>
      </c>
      <c r="F184" s="274">
        <v>0</v>
      </c>
      <c r="G184" s="274">
        <v>0</v>
      </c>
      <c r="H184" s="274">
        <v>0</v>
      </c>
      <c r="I184" s="274">
        <v>0</v>
      </c>
    </row>
    <row r="185" spans="1:9" s="95" customFormat="1" x14ac:dyDescent="0.25">
      <c r="A185" s="142" t="s">
        <v>588</v>
      </c>
      <c r="B185" s="274">
        <v>46889</v>
      </c>
      <c r="C185" s="298">
        <v>46889</v>
      </c>
      <c r="D185" s="274">
        <v>0</v>
      </c>
      <c r="E185" s="274">
        <v>0</v>
      </c>
      <c r="F185" s="274">
        <v>0</v>
      </c>
      <c r="G185" s="274">
        <v>0</v>
      </c>
      <c r="H185" s="274">
        <v>0</v>
      </c>
      <c r="I185" s="274">
        <v>0</v>
      </c>
    </row>
    <row r="186" spans="1:9" s="95" customFormat="1" x14ac:dyDescent="0.25">
      <c r="A186" s="142" t="s">
        <v>1699</v>
      </c>
      <c r="B186" s="274">
        <v>0</v>
      </c>
      <c r="C186" s="298">
        <v>0</v>
      </c>
      <c r="D186" s="274">
        <v>0</v>
      </c>
      <c r="E186" s="274">
        <v>0</v>
      </c>
      <c r="F186" s="274">
        <v>0</v>
      </c>
      <c r="G186" s="274">
        <v>0</v>
      </c>
      <c r="H186" s="274">
        <v>0</v>
      </c>
      <c r="I186" s="274">
        <v>0</v>
      </c>
    </row>
    <row r="187" spans="1:9" s="95" customFormat="1" x14ac:dyDescent="0.25">
      <c r="A187" s="142" t="s">
        <v>1700</v>
      </c>
      <c r="B187" s="274">
        <v>0</v>
      </c>
      <c r="C187" s="298">
        <v>0</v>
      </c>
      <c r="D187" s="274">
        <v>0</v>
      </c>
      <c r="E187" s="274">
        <v>0</v>
      </c>
      <c r="F187" s="274">
        <v>0</v>
      </c>
      <c r="G187" s="274">
        <v>0</v>
      </c>
      <c r="H187" s="274">
        <v>0</v>
      </c>
      <c r="I187" s="274">
        <v>0</v>
      </c>
    </row>
    <row r="188" spans="1:9" s="95" customFormat="1" x14ac:dyDescent="0.25">
      <c r="A188" s="142" t="s">
        <v>1701</v>
      </c>
      <c r="B188" s="274">
        <v>10582</v>
      </c>
      <c r="C188" s="298">
        <v>10582</v>
      </c>
      <c r="D188" s="274">
        <v>0</v>
      </c>
      <c r="E188" s="274">
        <v>0</v>
      </c>
      <c r="F188" s="274">
        <v>0</v>
      </c>
      <c r="G188" s="274">
        <v>0</v>
      </c>
      <c r="H188" s="274">
        <v>0</v>
      </c>
      <c r="I188" s="274">
        <v>0</v>
      </c>
    </row>
    <row r="189" spans="1:9" s="95" customFormat="1" x14ac:dyDescent="0.25">
      <c r="A189" s="142" t="s">
        <v>1927</v>
      </c>
      <c r="B189" s="274">
        <v>0</v>
      </c>
      <c r="C189" s="298">
        <v>0</v>
      </c>
      <c r="D189" s="274">
        <v>0</v>
      </c>
      <c r="E189" s="274">
        <v>524218006</v>
      </c>
      <c r="F189" s="274">
        <v>309400000</v>
      </c>
      <c r="G189" s="274">
        <v>120526588</v>
      </c>
      <c r="H189" s="274">
        <v>45904185</v>
      </c>
      <c r="I189" s="274">
        <v>45904185</v>
      </c>
    </row>
    <row r="190" spans="1:9" s="95" customFormat="1" x14ac:dyDescent="0.25">
      <c r="A190" s="142" t="s">
        <v>1702</v>
      </c>
      <c r="B190" s="274">
        <v>0</v>
      </c>
      <c r="C190" s="298">
        <v>0</v>
      </c>
      <c r="D190" s="274">
        <v>0</v>
      </c>
      <c r="E190" s="274">
        <v>3219437</v>
      </c>
      <c r="F190" s="274">
        <v>3441300</v>
      </c>
      <c r="G190" s="274">
        <v>4438882</v>
      </c>
      <c r="H190" s="274">
        <v>3522850</v>
      </c>
      <c r="I190" s="274">
        <v>3522850</v>
      </c>
    </row>
    <row r="191" spans="1:9" s="95" customFormat="1" x14ac:dyDescent="0.25">
      <c r="A191" s="142" t="s">
        <v>1703</v>
      </c>
      <c r="B191" s="274">
        <v>0</v>
      </c>
      <c r="C191" s="298">
        <v>0</v>
      </c>
      <c r="D191" s="274">
        <v>0</v>
      </c>
      <c r="E191" s="274">
        <v>24020604</v>
      </c>
      <c r="F191" s="274">
        <v>16234705</v>
      </c>
      <c r="G191" s="274">
        <v>19373870</v>
      </c>
      <c r="H191" s="274">
        <v>18534970</v>
      </c>
      <c r="I191" s="274">
        <v>18534970</v>
      </c>
    </row>
    <row r="192" spans="1:9" s="95" customFormat="1" x14ac:dyDescent="0.25">
      <c r="A192" s="142" t="s">
        <v>1704</v>
      </c>
      <c r="B192" s="274">
        <v>0</v>
      </c>
      <c r="C192" s="298">
        <v>0</v>
      </c>
      <c r="D192" s="274">
        <v>0</v>
      </c>
      <c r="E192" s="274">
        <v>158584</v>
      </c>
      <c r="F192" s="274">
        <v>10130</v>
      </c>
      <c r="G192" s="274">
        <v>7253</v>
      </c>
      <c r="H192" s="274">
        <v>9060</v>
      </c>
      <c r="I192" s="274">
        <v>9060</v>
      </c>
    </row>
    <row r="193" spans="1:9" s="95" customFormat="1" x14ac:dyDescent="0.25">
      <c r="A193" s="142" t="s">
        <v>1705</v>
      </c>
      <c r="B193" s="274">
        <v>0</v>
      </c>
      <c r="C193" s="298">
        <v>0</v>
      </c>
      <c r="D193" s="274">
        <v>0</v>
      </c>
      <c r="E193" s="274">
        <v>0</v>
      </c>
      <c r="F193" s="274">
        <v>216805</v>
      </c>
      <c r="G193" s="274">
        <v>42533</v>
      </c>
      <c r="H193" s="274">
        <v>92970</v>
      </c>
      <c r="I193" s="274">
        <v>92970</v>
      </c>
    </row>
    <row r="194" spans="1:9" s="95" customFormat="1" x14ac:dyDescent="0.25">
      <c r="A194" s="142" t="s">
        <v>1706</v>
      </c>
      <c r="B194" s="274">
        <v>0</v>
      </c>
      <c r="C194" s="298">
        <v>0</v>
      </c>
      <c r="D194" s="274">
        <v>0</v>
      </c>
      <c r="E194" s="274">
        <v>0</v>
      </c>
      <c r="F194" s="274">
        <v>1323725</v>
      </c>
      <c r="G194" s="274">
        <v>2931574</v>
      </c>
      <c r="H194" s="274">
        <v>2849855</v>
      </c>
      <c r="I194" s="274">
        <v>2849855</v>
      </c>
    </row>
    <row r="195" spans="1:9" s="95" customFormat="1" x14ac:dyDescent="0.25">
      <c r="A195" s="142" t="s">
        <v>1707</v>
      </c>
      <c r="B195" s="274">
        <v>0</v>
      </c>
      <c r="C195" s="298">
        <v>0</v>
      </c>
      <c r="D195" s="274">
        <v>0</v>
      </c>
      <c r="E195" s="274">
        <v>19580681</v>
      </c>
      <c r="F195" s="274">
        <v>20616710</v>
      </c>
      <c r="G195" s="274">
        <v>14085535</v>
      </c>
      <c r="H195" s="274">
        <v>11938800</v>
      </c>
      <c r="I195" s="274">
        <v>11938800</v>
      </c>
    </row>
    <row r="196" spans="1:9" s="95" customFormat="1" x14ac:dyDescent="0.25">
      <c r="A196" s="142" t="s">
        <v>1708</v>
      </c>
      <c r="B196" s="274">
        <v>0</v>
      </c>
      <c r="C196" s="298">
        <v>0</v>
      </c>
      <c r="D196" s="274">
        <v>0</v>
      </c>
      <c r="E196" s="274">
        <v>0</v>
      </c>
      <c r="F196" s="274">
        <v>1780</v>
      </c>
      <c r="G196" s="274">
        <v>0</v>
      </c>
      <c r="H196" s="274">
        <v>0</v>
      </c>
      <c r="I196" s="274">
        <v>0</v>
      </c>
    </row>
    <row r="197" spans="1:9" s="95" customFormat="1" x14ac:dyDescent="0.25">
      <c r="A197" s="142" t="s">
        <v>1709</v>
      </c>
      <c r="B197" s="274">
        <v>0</v>
      </c>
      <c r="C197" s="298">
        <v>0</v>
      </c>
      <c r="D197" s="274">
        <v>0</v>
      </c>
      <c r="E197" s="274">
        <v>0</v>
      </c>
      <c r="F197" s="274">
        <v>58025</v>
      </c>
      <c r="G197" s="274">
        <v>0</v>
      </c>
      <c r="H197" s="274">
        <v>0</v>
      </c>
      <c r="I197" s="274">
        <v>0</v>
      </c>
    </row>
    <row r="198" spans="1:9" s="95" customFormat="1" x14ac:dyDescent="0.25">
      <c r="A198" s="142" t="s">
        <v>1710</v>
      </c>
      <c r="B198" s="274">
        <v>4854957</v>
      </c>
      <c r="C198" s="298">
        <v>4854957</v>
      </c>
      <c r="D198" s="274">
        <v>0</v>
      </c>
      <c r="E198" s="274">
        <v>0</v>
      </c>
      <c r="F198" s="274">
        <v>0</v>
      </c>
      <c r="G198" s="274">
        <v>0</v>
      </c>
      <c r="H198" s="274">
        <v>0</v>
      </c>
      <c r="I198" s="274">
        <v>0</v>
      </c>
    </row>
    <row r="199" spans="1:9" s="95" customFormat="1" x14ac:dyDescent="0.25">
      <c r="A199" s="142" t="s">
        <v>1711</v>
      </c>
      <c r="B199" s="274">
        <v>100682847</v>
      </c>
      <c r="C199" s="298">
        <v>100682847</v>
      </c>
      <c r="D199" s="274">
        <v>459210473</v>
      </c>
      <c r="E199" s="274">
        <v>1376070180</v>
      </c>
      <c r="F199" s="274">
        <v>1708055000</v>
      </c>
      <c r="G199" s="274">
        <v>2053833609</v>
      </c>
      <c r="H199" s="274">
        <v>2293567995</v>
      </c>
      <c r="I199" s="274">
        <v>2293567995</v>
      </c>
    </row>
    <row r="200" spans="1:9" s="95" customFormat="1" x14ac:dyDescent="0.25">
      <c r="A200" s="142" t="s">
        <v>1712</v>
      </c>
      <c r="B200" s="274">
        <v>0</v>
      </c>
      <c r="C200" s="298">
        <v>0</v>
      </c>
      <c r="D200" s="274">
        <v>1847929</v>
      </c>
      <c r="E200" s="274">
        <v>9921590</v>
      </c>
      <c r="F200" s="274">
        <v>12541770</v>
      </c>
      <c r="G200" s="274">
        <v>7304143</v>
      </c>
      <c r="H200" s="274">
        <v>14733415</v>
      </c>
      <c r="I200" s="274">
        <v>14733415</v>
      </c>
    </row>
    <row r="201" spans="1:9" s="95" customFormat="1" x14ac:dyDescent="0.25">
      <c r="A201" s="142" t="s">
        <v>1713</v>
      </c>
      <c r="B201" s="274">
        <v>0</v>
      </c>
      <c r="C201" s="298">
        <v>0</v>
      </c>
      <c r="D201" s="274">
        <v>5627291</v>
      </c>
      <c r="E201" s="274">
        <v>11234257</v>
      </c>
      <c r="F201" s="274">
        <v>9173765</v>
      </c>
      <c r="G201" s="274">
        <v>5380960</v>
      </c>
      <c r="H201" s="274">
        <v>5312280</v>
      </c>
      <c r="I201" s="274">
        <v>5312280</v>
      </c>
    </row>
    <row r="202" spans="1:9" x14ac:dyDescent="0.25">
      <c r="A202" s="143"/>
      <c r="B202" s="263"/>
      <c r="C202" s="240"/>
      <c r="D202" s="263"/>
      <c r="E202" s="263"/>
      <c r="F202" s="263"/>
      <c r="G202" s="263"/>
      <c r="H202" s="263"/>
      <c r="I202" s="263"/>
    </row>
    <row r="203" spans="1:9" s="94" customFormat="1" x14ac:dyDescent="0.25">
      <c r="A203" s="46" t="s">
        <v>770</v>
      </c>
      <c r="B203" s="263">
        <f>SUM(B204:B220)</f>
        <v>79039004</v>
      </c>
      <c r="C203" s="263">
        <f t="shared" ref="C203:H203" si="37">SUM(C204:C220)</f>
        <v>79039004</v>
      </c>
      <c r="D203" s="263">
        <f t="shared" si="37"/>
        <v>3200879</v>
      </c>
      <c r="E203" s="263">
        <f t="shared" si="37"/>
        <v>1638736</v>
      </c>
      <c r="F203" s="263">
        <f t="shared" si="37"/>
        <v>1524875</v>
      </c>
      <c r="G203" s="263">
        <f t="shared" si="37"/>
        <v>1460308</v>
      </c>
      <c r="H203" s="263">
        <f t="shared" si="37"/>
        <v>3278905</v>
      </c>
      <c r="I203" s="263">
        <f t="shared" ref="I203" si="38">SUM(I204:I220)</f>
        <v>3278905</v>
      </c>
    </row>
    <row r="204" spans="1:9" s="95" customFormat="1" x14ac:dyDescent="0.25">
      <c r="A204" s="142" t="s">
        <v>498</v>
      </c>
      <c r="B204" s="274">
        <v>0</v>
      </c>
      <c r="C204" s="298">
        <v>0</v>
      </c>
      <c r="D204" s="274">
        <v>0</v>
      </c>
      <c r="E204" s="274">
        <v>0</v>
      </c>
      <c r="F204" s="298">
        <v>0</v>
      </c>
      <c r="G204" s="274">
        <v>0</v>
      </c>
      <c r="H204" s="274">
        <v>0</v>
      </c>
      <c r="I204" s="274">
        <v>0</v>
      </c>
    </row>
    <row r="205" spans="1:9" s="95" customFormat="1" x14ac:dyDescent="0.25">
      <c r="A205" s="142" t="s">
        <v>701</v>
      </c>
      <c r="B205" s="274">
        <v>0</v>
      </c>
      <c r="C205" s="298">
        <v>0</v>
      </c>
      <c r="D205" s="274">
        <v>0</v>
      </c>
      <c r="E205" s="274">
        <v>0</v>
      </c>
      <c r="F205" s="298">
        <v>0</v>
      </c>
      <c r="G205" s="274">
        <v>0</v>
      </c>
      <c r="H205" s="274">
        <v>0</v>
      </c>
      <c r="I205" s="274">
        <v>0</v>
      </c>
    </row>
    <row r="206" spans="1:9" s="95" customFormat="1" x14ac:dyDescent="0.25">
      <c r="A206" s="142" t="s">
        <v>1714</v>
      </c>
      <c r="B206" s="274">
        <v>0</v>
      </c>
      <c r="C206" s="298">
        <v>0</v>
      </c>
      <c r="D206" s="274">
        <v>0</v>
      </c>
      <c r="E206" s="274">
        <v>0</v>
      </c>
      <c r="F206" s="298">
        <v>0</v>
      </c>
      <c r="G206" s="274">
        <v>0</v>
      </c>
      <c r="H206" s="274">
        <v>0</v>
      </c>
      <c r="I206" s="274">
        <v>0</v>
      </c>
    </row>
    <row r="207" spans="1:9" s="95" customFormat="1" x14ac:dyDescent="0.25">
      <c r="A207" s="142" t="s">
        <v>754</v>
      </c>
      <c r="B207" s="274">
        <v>1000</v>
      </c>
      <c r="C207" s="298">
        <v>1000</v>
      </c>
      <c r="D207" s="274">
        <v>0</v>
      </c>
      <c r="E207" s="274">
        <v>0</v>
      </c>
      <c r="F207" s="274">
        <v>0</v>
      </c>
      <c r="G207" s="274">
        <v>0</v>
      </c>
      <c r="H207" s="274">
        <v>0</v>
      </c>
      <c r="I207" s="274">
        <v>0</v>
      </c>
    </row>
    <row r="208" spans="1:9" s="95" customFormat="1" x14ac:dyDescent="0.25">
      <c r="A208" s="142" t="s">
        <v>771</v>
      </c>
      <c r="B208" s="274">
        <v>2019</v>
      </c>
      <c r="C208" s="298">
        <v>2019</v>
      </c>
      <c r="D208" s="274">
        <v>0</v>
      </c>
      <c r="E208" s="274">
        <v>0</v>
      </c>
      <c r="F208" s="274">
        <v>0</v>
      </c>
      <c r="G208" s="274">
        <v>0</v>
      </c>
      <c r="H208" s="274">
        <v>0</v>
      </c>
      <c r="I208" s="274">
        <v>0</v>
      </c>
    </row>
    <row r="209" spans="1:9" s="95" customFormat="1" x14ac:dyDescent="0.25">
      <c r="A209" s="142" t="s">
        <v>456</v>
      </c>
      <c r="B209" s="274">
        <v>256542</v>
      </c>
      <c r="C209" s="298">
        <v>256542</v>
      </c>
      <c r="D209" s="274">
        <v>79633</v>
      </c>
      <c r="E209" s="274">
        <v>4812</v>
      </c>
      <c r="F209" s="274">
        <v>154880</v>
      </c>
      <c r="G209" s="274">
        <v>65977</v>
      </c>
      <c r="H209" s="274">
        <v>183505</v>
      </c>
      <c r="I209" s="274">
        <v>183505</v>
      </c>
    </row>
    <row r="210" spans="1:9" s="95" customFormat="1" x14ac:dyDescent="0.25">
      <c r="A210" s="142" t="s">
        <v>302</v>
      </c>
      <c r="B210" s="274">
        <v>12182</v>
      </c>
      <c r="C210" s="298">
        <v>12182</v>
      </c>
      <c r="D210" s="274">
        <v>222340</v>
      </c>
      <c r="E210" s="274">
        <v>6346</v>
      </c>
      <c r="F210" s="274">
        <v>229200</v>
      </c>
      <c r="G210" s="274">
        <v>0</v>
      </c>
      <c r="H210" s="274">
        <v>0</v>
      </c>
      <c r="I210" s="274">
        <v>0</v>
      </c>
    </row>
    <row r="211" spans="1:9" s="95" customFormat="1" x14ac:dyDescent="0.25">
      <c r="A211" s="142" t="s">
        <v>888</v>
      </c>
      <c r="B211" s="274">
        <v>0</v>
      </c>
      <c r="C211" s="298">
        <v>0</v>
      </c>
      <c r="D211" s="274">
        <v>0</v>
      </c>
      <c r="E211" s="274">
        <v>1141931</v>
      </c>
      <c r="F211" s="274">
        <v>0</v>
      </c>
      <c r="G211" s="274">
        <v>0</v>
      </c>
      <c r="H211" s="274">
        <v>0</v>
      </c>
      <c r="I211" s="274">
        <v>0</v>
      </c>
    </row>
    <row r="212" spans="1:9" s="95" customFormat="1" x14ac:dyDescent="0.25">
      <c r="A212" s="142" t="s">
        <v>772</v>
      </c>
      <c r="B212" s="274">
        <v>1486059</v>
      </c>
      <c r="C212" s="298">
        <v>1486059</v>
      </c>
      <c r="D212" s="274">
        <v>2463906</v>
      </c>
      <c r="E212" s="274">
        <v>0</v>
      </c>
      <c r="F212" s="274">
        <v>503275</v>
      </c>
      <c r="G212" s="274">
        <v>1309631</v>
      </c>
      <c r="H212" s="274">
        <v>2945505</v>
      </c>
      <c r="I212" s="274">
        <v>2945505</v>
      </c>
    </row>
    <row r="213" spans="1:9" s="95" customFormat="1" x14ac:dyDescent="0.25">
      <c r="A213" s="142" t="s">
        <v>324</v>
      </c>
      <c r="B213" s="274">
        <v>0</v>
      </c>
      <c r="C213" s="298">
        <v>0</v>
      </c>
      <c r="D213" s="274">
        <v>0</v>
      </c>
      <c r="E213" s="274">
        <v>0</v>
      </c>
      <c r="F213" s="274">
        <v>426390</v>
      </c>
      <c r="G213" s="274">
        <v>2000</v>
      </c>
      <c r="H213" s="274">
        <v>0</v>
      </c>
      <c r="I213" s="274">
        <v>0</v>
      </c>
    </row>
    <row r="214" spans="1:9" s="95" customFormat="1" x14ac:dyDescent="0.25">
      <c r="A214" s="142" t="s">
        <v>1715</v>
      </c>
      <c r="B214" s="274">
        <v>210712</v>
      </c>
      <c r="C214" s="298">
        <v>210712</v>
      </c>
      <c r="D214" s="274">
        <v>315000</v>
      </c>
      <c r="E214" s="274">
        <v>428173</v>
      </c>
      <c r="F214" s="274">
        <v>144695</v>
      </c>
      <c r="G214" s="274">
        <v>13160</v>
      </c>
      <c r="H214" s="274">
        <v>129325</v>
      </c>
      <c r="I214" s="274">
        <v>129325</v>
      </c>
    </row>
    <row r="215" spans="1:9" s="95" customFormat="1" x14ac:dyDescent="0.25">
      <c r="A215" s="142" t="s">
        <v>457</v>
      </c>
      <c r="B215" s="274">
        <v>32309</v>
      </c>
      <c r="C215" s="298">
        <v>32309</v>
      </c>
      <c r="D215" s="274">
        <v>120000</v>
      </c>
      <c r="E215" s="274">
        <v>36215</v>
      </c>
      <c r="F215" s="274">
        <v>52005</v>
      </c>
      <c r="G215" s="274">
        <v>35800</v>
      </c>
      <c r="H215" s="274">
        <v>20570</v>
      </c>
      <c r="I215" s="274">
        <v>20570</v>
      </c>
    </row>
    <row r="216" spans="1:9" s="95" customFormat="1" x14ac:dyDescent="0.25">
      <c r="A216" s="142" t="s">
        <v>499</v>
      </c>
      <c r="B216" s="274">
        <v>0</v>
      </c>
      <c r="C216" s="298">
        <v>0</v>
      </c>
      <c r="D216" s="274">
        <v>0</v>
      </c>
      <c r="E216" s="274">
        <v>0</v>
      </c>
      <c r="F216" s="274">
        <v>0</v>
      </c>
      <c r="G216" s="274">
        <v>0</v>
      </c>
      <c r="H216" s="274">
        <v>0</v>
      </c>
      <c r="I216" s="274">
        <v>0</v>
      </c>
    </row>
    <row r="217" spans="1:9" s="95" customFormat="1" x14ac:dyDescent="0.25">
      <c r="A217" s="142" t="s">
        <v>1716</v>
      </c>
      <c r="B217" s="274">
        <v>12783</v>
      </c>
      <c r="C217" s="298">
        <v>12783</v>
      </c>
      <c r="D217" s="274">
        <v>0</v>
      </c>
      <c r="E217" s="274">
        <v>21259</v>
      </c>
      <c r="F217" s="274">
        <v>14430</v>
      </c>
      <c r="G217" s="274">
        <v>33740</v>
      </c>
      <c r="H217" s="274">
        <v>0</v>
      </c>
      <c r="I217" s="274">
        <v>0</v>
      </c>
    </row>
    <row r="218" spans="1:9" s="95" customFormat="1" x14ac:dyDescent="0.25">
      <c r="A218" s="142" t="s">
        <v>500</v>
      </c>
      <c r="B218" s="274">
        <v>34481686</v>
      </c>
      <c r="C218" s="298">
        <v>34481686</v>
      </c>
      <c r="D218" s="274">
        <v>0</v>
      </c>
      <c r="E218" s="274">
        <v>0</v>
      </c>
      <c r="F218" s="274">
        <v>0</v>
      </c>
      <c r="G218" s="274">
        <v>0</v>
      </c>
      <c r="H218" s="274">
        <v>0</v>
      </c>
      <c r="I218" s="274">
        <v>0</v>
      </c>
    </row>
    <row r="219" spans="1:9" s="95" customFormat="1" x14ac:dyDescent="0.25">
      <c r="A219" s="142" t="s">
        <v>1717</v>
      </c>
      <c r="B219" s="274">
        <v>0</v>
      </c>
      <c r="C219" s="298">
        <v>0</v>
      </c>
      <c r="D219" s="274">
        <v>0</v>
      </c>
      <c r="E219" s="274">
        <v>0</v>
      </c>
      <c r="F219" s="274">
        <v>0</v>
      </c>
      <c r="G219" s="274">
        <v>0</v>
      </c>
      <c r="H219" s="274">
        <v>0</v>
      </c>
      <c r="I219" s="274">
        <v>0</v>
      </c>
    </row>
    <row r="220" spans="1:9" s="95" customFormat="1" x14ac:dyDescent="0.25">
      <c r="A220" s="142" t="s">
        <v>458</v>
      </c>
      <c r="B220" s="274">
        <v>42543712</v>
      </c>
      <c r="C220" s="298">
        <v>42543712</v>
      </c>
      <c r="D220" s="274">
        <v>0</v>
      </c>
      <c r="E220" s="274">
        <v>0</v>
      </c>
      <c r="F220" s="274">
        <v>0</v>
      </c>
      <c r="G220" s="274">
        <v>0</v>
      </c>
      <c r="H220" s="274">
        <v>0</v>
      </c>
      <c r="I220" s="274">
        <v>0</v>
      </c>
    </row>
    <row r="221" spans="1:9" x14ac:dyDescent="0.25">
      <c r="A221" s="143"/>
      <c r="B221" s="263"/>
      <c r="C221" s="240"/>
      <c r="D221" s="263"/>
      <c r="E221" s="263"/>
      <c r="F221" s="263"/>
      <c r="G221" s="263"/>
      <c r="H221" s="263"/>
      <c r="I221" s="263"/>
    </row>
    <row r="222" spans="1:9" s="94" customFormat="1" x14ac:dyDescent="0.25">
      <c r="A222" s="46" t="s">
        <v>65</v>
      </c>
      <c r="B222" s="263">
        <f>SUM(B223:B228)</f>
        <v>116591450</v>
      </c>
      <c r="C222" s="263">
        <f t="shared" ref="C222:H222" si="39">SUM(C223:C228)</f>
        <v>116591450</v>
      </c>
      <c r="D222" s="263">
        <f t="shared" si="39"/>
        <v>190886939</v>
      </c>
      <c r="E222" s="263">
        <f t="shared" si="39"/>
        <v>301413425</v>
      </c>
      <c r="F222" s="263">
        <f t="shared" si="39"/>
        <v>476709730</v>
      </c>
      <c r="G222" s="263">
        <f t="shared" si="39"/>
        <v>435629822</v>
      </c>
      <c r="H222" s="263">
        <f t="shared" si="39"/>
        <v>482418660</v>
      </c>
      <c r="I222" s="263">
        <f t="shared" ref="I222" si="40">SUM(I223:I228)</f>
        <v>482418660</v>
      </c>
    </row>
    <row r="223" spans="1:9" s="95" customFormat="1" x14ac:dyDescent="0.25">
      <c r="A223" s="142" t="s">
        <v>828</v>
      </c>
      <c r="B223" s="274">
        <v>63398521</v>
      </c>
      <c r="C223" s="298">
        <v>63398521</v>
      </c>
      <c r="D223" s="274">
        <v>138693232</v>
      </c>
      <c r="E223" s="274">
        <v>224808413</v>
      </c>
      <c r="F223" s="274">
        <v>364435355</v>
      </c>
      <c r="G223" s="274">
        <v>310895061</v>
      </c>
      <c r="H223" s="274">
        <v>367075365</v>
      </c>
      <c r="I223" s="274">
        <v>367075365</v>
      </c>
    </row>
    <row r="224" spans="1:9" s="95" customFormat="1" x14ac:dyDescent="0.25">
      <c r="A224" s="142" t="s">
        <v>325</v>
      </c>
      <c r="B224" s="274">
        <v>35443</v>
      </c>
      <c r="C224" s="298">
        <v>35443</v>
      </c>
      <c r="D224" s="274">
        <v>244624</v>
      </c>
      <c r="E224" s="274">
        <v>164060</v>
      </c>
      <c r="F224" s="274">
        <v>85140</v>
      </c>
      <c r="G224" s="274">
        <v>25000</v>
      </c>
      <c r="H224" s="274">
        <v>37480</v>
      </c>
      <c r="I224" s="274">
        <v>37480</v>
      </c>
    </row>
    <row r="225" spans="1:9" s="95" customFormat="1" x14ac:dyDescent="0.25">
      <c r="A225" s="142" t="s">
        <v>326</v>
      </c>
      <c r="B225" s="274">
        <v>4604106</v>
      </c>
      <c r="C225" s="298">
        <v>4604106</v>
      </c>
      <c r="D225" s="274">
        <v>3684340</v>
      </c>
      <c r="E225" s="274">
        <v>4478837</v>
      </c>
      <c r="F225" s="274">
        <v>39522440</v>
      </c>
      <c r="G225" s="274">
        <v>34613808</v>
      </c>
      <c r="H225" s="274">
        <v>36770840</v>
      </c>
      <c r="I225" s="274">
        <v>36770840</v>
      </c>
    </row>
    <row r="226" spans="1:9" s="95" customFormat="1" x14ac:dyDescent="0.25">
      <c r="A226" s="142" t="s">
        <v>459</v>
      </c>
      <c r="B226" s="274">
        <v>32211524</v>
      </c>
      <c r="C226" s="298">
        <v>32211524</v>
      </c>
      <c r="D226" s="274">
        <v>31359189</v>
      </c>
      <c r="E226" s="274">
        <v>57020572</v>
      </c>
      <c r="F226" s="274">
        <v>50683500</v>
      </c>
      <c r="G226" s="274">
        <v>61937926</v>
      </c>
      <c r="H226" s="274">
        <v>60528410</v>
      </c>
      <c r="I226" s="274">
        <v>60528410</v>
      </c>
    </row>
    <row r="227" spans="1:9" s="95" customFormat="1" x14ac:dyDescent="0.25">
      <c r="A227" s="142" t="s">
        <v>727</v>
      </c>
      <c r="B227" s="274">
        <v>6150076</v>
      </c>
      <c r="C227" s="298">
        <v>6150076</v>
      </c>
      <c r="D227" s="274">
        <v>4942692</v>
      </c>
      <c r="E227" s="274">
        <v>10543650</v>
      </c>
      <c r="F227" s="274">
        <v>15620905</v>
      </c>
      <c r="G227" s="274">
        <v>16174095</v>
      </c>
      <c r="H227" s="274">
        <v>13587435</v>
      </c>
      <c r="I227" s="274">
        <v>13587435</v>
      </c>
    </row>
    <row r="228" spans="1:9" s="95" customFormat="1" x14ac:dyDescent="0.25">
      <c r="A228" s="142" t="s">
        <v>1718</v>
      </c>
      <c r="B228" s="274">
        <v>10191780</v>
      </c>
      <c r="C228" s="298">
        <v>10191780</v>
      </c>
      <c r="D228" s="274">
        <v>11962862</v>
      </c>
      <c r="E228" s="274">
        <v>4397893</v>
      </c>
      <c r="F228" s="274">
        <v>6362390</v>
      </c>
      <c r="G228" s="274">
        <v>11983932</v>
      </c>
      <c r="H228" s="274">
        <v>4419130</v>
      </c>
      <c r="I228" s="274">
        <v>4419130</v>
      </c>
    </row>
    <row r="229" spans="1:9" x14ac:dyDescent="0.25">
      <c r="A229" s="143"/>
      <c r="B229" s="263"/>
      <c r="C229" s="242"/>
      <c r="D229" s="263"/>
      <c r="E229" s="263"/>
      <c r="F229" s="263"/>
      <c r="G229" s="263"/>
      <c r="H229" s="263"/>
      <c r="I229" s="263"/>
    </row>
    <row r="230" spans="1:9" s="94" customFormat="1" x14ac:dyDescent="0.25">
      <c r="A230" s="141" t="s">
        <v>36</v>
      </c>
      <c r="B230" s="263">
        <f>B232+B242+B248+B253+B258+B271</f>
        <v>70358267</v>
      </c>
      <c r="C230" s="263">
        <f t="shared" ref="C230:H230" si="41">C232+C242+C248+C253+C258+C271</f>
        <v>70358267</v>
      </c>
      <c r="D230" s="263">
        <f t="shared" si="41"/>
        <v>289694732</v>
      </c>
      <c r="E230" s="263">
        <f t="shared" si="41"/>
        <v>2033264967</v>
      </c>
      <c r="F230" s="263">
        <f t="shared" si="41"/>
        <v>504670655</v>
      </c>
      <c r="G230" s="263">
        <f t="shared" si="41"/>
        <v>479372958</v>
      </c>
      <c r="H230" s="263">
        <f t="shared" si="41"/>
        <v>661390405</v>
      </c>
      <c r="I230" s="263">
        <f t="shared" ref="I230" si="42">I232+I242+I248+I253+I258+I271</f>
        <v>661390405</v>
      </c>
    </row>
    <row r="231" spans="1:9" x14ac:dyDescent="0.25">
      <c r="A231" s="143"/>
      <c r="B231" s="263"/>
      <c r="C231" s="242"/>
      <c r="D231" s="263"/>
      <c r="E231" s="263"/>
      <c r="F231" s="263"/>
      <c r="G231" s="263"/>
      <c r="H231" s="263"/>
      <c r="I231" s="263"/>
    </row>
    <row r="232" spans="1:9" s="94" customFormat="1" x14ac:dyDescent="0.25">
      <c r="A232" s="46" t="s">
        <v>1719</v>
      </c>
      <c r="B232" s="263">
        <f>SUM(B233:B240)</f>
        <v>4310186</v>
      </c>
      <c r="C232" s="263">
        <f t="shared" ref="C232:H232" si="43">SUM(C233:C240)</f>
        <v>4310186</v>
      </c>
      <c r="D232" s="263">
        <f t="shared" si="43"/>
        <v>9093748</v>
      </c>
      <c r="E232" s="263">
        <f t="shared" si="43"/>
        <v>808035662</v>
      </c>
      <c r="F232" s="263">
        <f t="shared" si="43"/>
        <v>12497455</v>
      </c>
      <c r="G232" s="263">
        <f t="shared" si="43"/>
        <v>14951177</v>
      </c>
      <c r="H232" s="263">
        <f t="shared" si="43"/>
        <v>32658735</v>
      </c>
      <c r="I232" s="263">
        <f t="shared" ref="I232" si="44">SUM(I233:I240)</f>
        <v>32658735</v>
      </c>
    </row>
    <row r="233" spans="1:9" s="95" customFormat="1" x14ac:dyDescent="0.25">
      <c r="A233" s="142" t="s">
        <v>327</v>
      </c>
      <c r="B233" s="274">
        <v>2022766</v>
      </c>
      <c r="C233" s="298">
        <v>2022766</v>
      </c>
      <c r="D233" s="274">
        <v>3290712</v>
      </c>
      <c r="E233" s="274">
        <v>3297035</v>
      </c>
      <c r="F233" s="274">
        <v>2850345</v>
      </c>
      <c r="G233" s="274">
        <v>4953205</v>
      </c>
      <c r="H233" s="274">
        <v>8793450</v>
      </c>
      <c r="I233" s="274">
        <v>8793450</v>
      </c>
    </row>
    <row r="234" spans="1:9" s="95" customFormat="1" x14ac:dyDescent="0.25">
      <c r="A234" s="142" t="s">
        <v>501</v>
      </c>
      <c r="B234" s="274">
        <v>46951</v>
      </c>
      <c r="C234" s="298">
        <v>46951</v>
      </c>
      <c r="D234" s="274">
        <v>28820</v>
      </c>
      <c r="E234" s="274">
        <v>87520</v>
      </c>
      <c r="F234" s="274">
        <v>128560</v>
      </c>
      <c r="G234" s="274">
        <v>100000</v>
      </c>
      <c r="H234" s="274">
        <v>684190</v>
      </c>
      <c r="I234" s="274">
        <v>684190</v>
      </c>
    </row>
    <row r="235" spans="1:9" s="95" customFormat="1" x14ac:dyDescent="0.25">
      <c r="A235" s="142" t="s">
        <v>1720</v>
      </c>
      <c r="B235" s="274">
        <v>1728280</v>
      </c>
      <c r="C235" s="298">
        <v>1728280</v>
      </c>
      <c r="D235" s="274">
        <v>4991449</v>
      </c>
      <c r="E235" s="274">
        <v>5461447</v>
      </c>
      <c r="F235" s="274">
        <v>8850405</v>
      </c>
      <c r="G235" s="274">
        <v>8931350</v>
      </c>
      <c r="H235" s="274">
        <v>20353330</v>
      </c>
      <c r="I235" s="274">
        <v>20353330</v>
      </c>
    </row>
    <row r="236" spans="1:9" s="95" customFormat="1" x14ac:dyDescent="0.25">
      <c r="A236" s="146" t="s">
        <v>307</v>
      </c>
      <c r="B236" s="274">
        <v>25630</v>
      </c>
      <c r="C236" s="298">
        <v>25630</v>
      </c>
      <c r="D236" s="274">
        <v>7659</v>
      </c>
      <c r="E236" s="274">
        <v>798594479</v>
      </c>
      <c r="F236" s="274">
        <v>8000</v>
      </c>
      <c r="G236" s="274">
        <v>0</v>
      </c>
      <c r="H236" s="274">
        <v>44850</v>
      </c>
      <c r="I236" s="274">
        <v>44850</v>
      </c>
    </row>
    <row r="237" spans="1:9" s="95" customFormat="1" x14ac:dyDescent="0.25">
      <c r="A237" s="146" t="s">
        <v>257</v>
      </c>
      <c r="B237" s="274">
        <v>39387</v>
      </c>
      <c r="C237" s="298">
        <v>39387</v>
      </c>
      <c r="D237" s="274">
        <v>170709</v>
      </c>
      <c r="E237" s="274">
        <v>7240</v>
      </c>
      <c r="F237" s="274">
        <v>1800</v>
      </c>
      <c r="G237" s="274">
        <v>0</v>
      </c>
      <c r="H237" s="274">
        <v>38995</v>
      </c>
      <c r="I237" s="274">
        <v>38995</v>
      </c>
    </row>
    <row r="238" spans="1:9" s="95" customFormat="1" x14ac:dyDescent="0.25">
      <c r="A238" s="146" t="s">
        <v>402</v>
      </c>
      <c r="B238" s="274">
        <v>228404</v>
      </c>
      <c r="C238" s="298">
        <v>228404</v>
      </c>
      <c r="D238" s="274">
        <v>244319</v>
      </c>
      <c r="E238" s="274">
        <v>368108</v>
      </c>
      <c r="F238" s="274">
        <v>469610</v>
      </c>
      <c r="G238" s="274">
        <v>578200</v>
      </c>
      <c r="H238" s="274">
        <v>2502090</v>
      </c>
      <c r="I238" s="274">
        <v>2502090</v>
      </c>
    </row>
    <row r="239" spans="1:9" s="95" customFormat="1" x14ac:dyDescent="0.25">
      <c r="A239" s="146" t="s">
        <v>502</v>
      </c>
      <c r="B239" s="274">
        <v>217494</v>
      </c>
      <c r="C239" s="298">
        <v>217494</v>
      </c>
      <c r="D239" s="274">
        <v>343660</v>
      </c>
      <c r="E239" s="274">
        <v>219319</v>
      </c>
      <c r="F239" s="274">
        <v>182235</v>
      </c>
      <c r="G239" s="274">
        <v>388422</v>
      </c>
      <c r="H239" s="274">
        <v>241830</v>
      </c>
      <c r="I239" s="274">
        <v>241830</v>
      </c>
    </row>
    <row r="240" spans="1:9" s="95" customFormat="1" x14ac:dyDescent="0.25">
      <c r="A240" s="146" t="s">
        <v>1721</v>
      </c>
      <c r="B240" s="274">
        <v>1274</v>
      </c>
      <c r="C240" s="298">
        <v>1274</v>
      </c>
      <c r="D240" s="274">
        <v>16420</v>
      </c>
      <c r="E240" s="274">
        <v>514</v>
      </c>
      <c r="F240" s="274">
        <v>6500</v>
      </c>
      <c r="G240" s="274">
        <v>0</v>
      </c>
      <c r="H240" s="274">
        <v>0</v>
      </c>
      <c r="I240" s="274">
        <v>0</v>
      </c>
    </row>
    <row r="241" spans="1:9" x14ac:dyDescent="0.25">
      <c r="A241" s="147"/>
      <c r="B241" s="263"/>
      <c r="C241" s="242"/>
      <c r="D241" s="263"/>
      <c r="E241" s="263"/>
      <c r="F241" s="263"/>
      <c r="G241" s="263"/>
      <c r="H241" s="263"/>
      <c r="I241" s="263"/>
    </row>
    <row r="242" spans="1:9" s="94" customFormat="1" x14ac:dyDescent="0.25">
      <c r="A242" s="46" t="s">
        <v>362</v>
      </c>
      <c r="B242" s="263">
        <f>SUM(B243:B246)</f>
        <v>1359337</v>
      </c>
      <c r="C242" s="263">
        <f t="shared" ref="C242:H242" si="45">SUM(C243:C246)</f>
        <v>1359337</v>
      </c>
      <c r="D242" s="263">
        <f t="shared" si="45"/>
        <v>3521655</v>
      </c>
      <c r="E242" s="263">
        <f t="shared" si="45"/>
        <v>798760825</v>
      </c>
      <c r="F242" s="263">
        <f t="shared" si="45"/>
        <v>393540</v>
      </c>
      <c r="G242" s="263">
        <f t="shared" si="45"/>
        <v>283412</v>
      </c>
      <c r="H242" s="263">
        <f t="shared" si="45"/>
        <v>35635</v>
      </c>
      <c r="I242" s="263">
        <f t="shared" ref="I242" si="46">SUM(I243:I246)</f>
        <v>35635</v>
      </c>
    </row>
    <row r="243" spans="1:9" s="95" customFormat="1" x14ac:dyDescent="0.25">
      <c r="A243" s="146" t="s">
        <v>1722</v>
      </c>
      <c r="B243" s="274">
        <v>289523</v>
      </c>
      <c r="C243" s="298">
        <v>289523</v>
      </c>
      <c r="D243" s="274">
        <v>437413</v>
      </c>
      <c r="E243" s="274">
        <v>798226371</v>
      </c>
      <c r="F243" s="274">
        <v>89105</v>
      </c>
      <c r="G243" s="274">
        <v>15146</v>
      </c>
      <c r="H243" s="274">
        <v>0</v>
      </c>
      <c r="I243" s="274">
        <v>0</v>
      </c>
    </row>
    <row r="244" spans="1:9" s="95" customFormat="1" x14ac:dyDescent="0.25">
      <c r="A244" s="146" t="s">
        <v>1723</v>
      </c>
      <c r="B244" s="274">
        <v>76520</v>
      </c>
      <c r="C244" s="298">
        <v>76520</v>
      </c>
      <c r="D244" s="274">
        <v>1847929</v>
      </c>
      <c r="E244" s="274">
        <v>140484</v>
      </c>
      <c r="F244" s="274">
        <v>92325</v>
      </c>
      <c r="G244" s="274">
        <v>49831</v>
      </c>
      <c r="H244" s="274">
        <v>24465</v>
      </c>
      <c r="I244" s="274">
        <v>24465</v>
      </c>
    </row>
    <row r="245" spans="1:9" s="95" customFormat="1" x14ac:dyDescent="0.25">
      <c r="A245" s="146" t="s">
        <v>503</v>
      </c>
      <c r="B245" s="274">
        <v>8642</v>
      </c>
      <c r="C245" s="298">
        <v>8642</v>
      </c>
      <c r="D245" s="274">
        <v>4360</v>
      </c>
      <c r="E245" s="274">
        <v>11892</v>
      </c>
      <c r="F245" s="274">
        <v>11585</v>
      </c>
      <c r="G245" s="274">
        <v>9294</v>
      </c>
      <c r="H245" s="274">
        <v>0</v>
      </c>
      <c r="I245" s="274">
        <v>0</v>
      </c>
    </row>
    <row r="246" spans="1:9" s="95" customFormat="1" x14ac:dyDescent="0.25">
      <c r="A246" s="146" t="s">
        <v>1724</v>
      </c>
      <c r="B246" s="274">
        <v>984652</v>
      </c>
      <c r="C246" s="298">
        <v>984652</v>
      </c>
      <c r="D246" s="274">
        <v>1231953</v>
      </c>
      <c r="E246" s="274">
        <v>382078</v>
      </c>
      <c r="F246" s="274">
        <v>200525</v>
      </c>
      <c r="G246" s="274">
        <v>209141</v>
      </c>
      <c r="H246" s="274">
        <v>11170</v>
      </c>
      <c r="I246" s="274">
        <v>11170</v>
      </c>
    </row>
    <row r="247" spans="1:9" s="94" customFormat="1" x14ac:dyDescent="0.25">
      <c r="A247" s="147"/>
      <c r="B247" s="263"/>
      <c r="C247" s="240"/>
      <c r="D247" s="263"/>
      <c r="E247" s="263"/>
      <c r="F247" s="263"/>
      <c r="G247" s="263"/>
      <c r="H247" s="263"/>
      <c r="I247" s="263"/>
    </row>
    <row r="248" spans="1:9" s="94" customFormat="1" x14ac:dyDescent="0.25">
      <c r="A248" s="46" t="s">
        <v>504</v>
      </c>
      <c r="B248" s="263">
        <f>SUM(B249:B251)</f>
        <v>266516</v>
      </c>
      <c r="C248" s="263">
        <f t="shared" ref="C248:H248" si="47">SUM(C249:C251)</f>
        <v>266516</v>
      </c>
      <c r="D248" s="263">
        <f t="shared" si="47"/>
        <v>269553</v>
      </c>
      <c r="E248" s="263">
        <f t="shared" si="47"/>
        <v>436155</v>
      </c>
      <c r="F248" s="263">
        <f t="shared" si="47"/>
        <v>500105</v>
      </c>
      <c r="G248" s="263">
        <f t="shared" si="47"/>
        <v>742255</v>
      </c>
      <c r="H248" s="263">
        <f t="shared" si="47"/>
        <v>730805</v>
      </c>
      <c r="I248" s="263">
        <f t="shared" ref="I248" si="48">SUM(I249:I251)</f>
        <v>730805</v>
      </c>
    </row>
    <row r="249" spans="1:9" s="95" customFormat="1" x14ac:dyDescent="0.25">
      <c r="A249" s="146" t="s">
        <v>293</v>
      </c>
      <c r="B249" s="274">
        <v>184332</v>
      </c>
      <c r="C249" s="298">
        <v>184332</v>
      </c>
      <c r="D249" s="274">
        <v>202129</v>
      </c>
      <c r="E249" s="274">
        <v>315785</v>
      </c>
      <c r="F249" s="274">
        <v>366895</v>
      </c>
      <c r="G249" s="274">
        <v>603210</v>
      </c>
      <c r="H249" s="274">
        <v>593545</v>
      </c>
      <c r="I249" s="274">
        <v>593545</v>
      </c>
    </row>
    <row r="250" spans="1:9" s="95" customFormat="1" x14ac:dyDescent="0.25">
      <c r="A250" s="146" t="s">
        <v>292</v>
      </c>
      <c r="B250" s="274">
        <v>5298</v>
      </c>
      <c r="C250" s="298">
        <v>5298</v>
      </c>
      <c r="D250" s="274">
        <v>6306</v>
      </c>
      <c r="E250" s="274">
        <v>6513</v>
      </c>
      <c r="F250" s="274">
        <v>8120</v>
      </c>
      <c r="G250" s="274">
        <v>8283</v>
      </c>
      <c r="H250" s="274">
        <v>7560</v>
      </c>
      <c r="I250" s="274">
        <v>7560</v>
      </c>
    </row>
    <row r="251" spans="1:9" s="95" customFormat="1" x14ac:dyDescent="0.25">
      <c r="A251" s="146" t="s">
        <v>294</v>
      </c>
      <c r="B251" s="274">
        <v>76886</v>
      </c>
      <c r="C251" s="298">
        <v>76886</v>
      </c>
      <c r="D251" s="274">
        <v>61118</v>
      </c>
      <c r="E251" s="274">
        <v>113857</v>
      </c>
      <c r="F251" s="274">
        <v>125090</v>
      </c>
      <c r="G251" s="274">
        <v>130762</v>
      </c>
      <c r="H251" s="274">
        <v>129700</v>
      </c>
      <c r="I251" s="274">
        <v>129700</v>
      </c>
    </row>
    <row r="252" spans="1:9" x14ac:dyDescent="0.25">
      <c r="A252" s="147"/>
      <c r="B252" s="263"/>
      <c r="C252" s="242"/>
      <c r="D252" s="263"/>
      <c r="E252" s="263"/>
      <c r="F252" s="263"/>
      <c r="G252" s="263"/>
      <c r="H252" s="263"/>
      <c r="I252" s="263"/>
    </row>
    <row r="253" spans="1:9" s="94" customFormat="1" x14ac:dyDescent="0.25">
      <c r="A253" s="46" t="s">
        <v>218</v>
      </c>
      <c r="B253" s="263">
        <f>SUM(B254:B256)</f>
        <v>547506</v>
      </c>
      <c r="C253" s="263">
        <f t="shared" ref="C253:H253" si="49">SUM(C254:C256)</f>
        <v>547506</v>
      </c>
      <c r="D253" s="263">
        <f t="shared" si="49"/>
        <v>23046223</v>
      </c>
      <c r="E253" s="263">
        <f t="shared" si="49"/>
        <v>5847417</v>
      </c>
      <c r="F253" s="263">
        <f t="shared" si="49"/>
        <v>8214260</v>
      </c>
      <c r="G253" s="263">
        <f t="shared" si="49"/>
        <v>8547676</v>
      </c>
      <c r="H253" s="263">
        <f t="shared" si="49"/>
        <v>8460230</v>
      </c>
      <c r="I253" s="263">
        <f t="shared" ref="I253" si="50">SUM(I254:I256)</f>
        <v>8460230</v>
      </c>
    </row>
    <row r="254" spans="1:9" s="95" customFormat="1" x14ac:dyDescent="0.25">
      <c r="A254" s="146" t="s">
        <v>160</v>
      </c>
      <c r="B254" s="274">
        <v>53381</v>
      </c>
      <c r="C254" s="298">
        <v>53381</v>
      </c>
      <c r="D254" s="274">
        <v>70224</v>
      </c>
      <c r="E254" s="274">
        <v>84700</v>
      </c>
      <c r="F254" s="274">
        <v>84755</v>
      </c>
      <c r="G254" s="274">
        <v>99729</v>
      </c>
      <c r="H254" s="274">
        <v>107325</v>
      </c>
      <c r="I254" s="274">
        <v>107325</v>
      </c>
    </row>
    <row r="255" spans="1:9" s="95" customFormat="1" x14ac:dyDescent="0.25">
      <c r="A255" s="146" t="s">
        <v>1725</v>
      </c>
      <c r="B255" s="274">
        <v>494125</v>
      </c>
      <c r="C255" s="298">
        <v>494125</v>
      </c>
      <c r="D255" s="274">
        <v>475999</v>
      </c>
      <c r="E255" s="274">
        <v>797865</v>
      </c>
      <c r="F255" s="274">
        <v>646150</v>
      </c>
      <c r="G255" s="274">
        <v>617652</v>
      </c>
      <c r="H255" s="274">
        <v>680035</v>
      </c>
      <c r="I255" s="274">
        <v>680035</v>
      </c>
    </row>
    <row r="256" spans="1:9" s="95" customFormat="1" x14ac:dyDescent="0.25">
      <c r="A256" s="146" t="s">
        <v>1726</v>
      </c>
      <c r="B256" s="274">
        <v>0</v>
      </c>
      <c r="C256" s="298">
        <v>0</v>
      </c>
      <c r="D256" s="274">
        <v>22500000</v>
      </c>
      <c r="E256" s="274">
        <v>4964852</v>
      </c>
      <c r="F256" s="274">
        <v>7483355</v>
      </c>
      <c r="G256" s="274">
        <v>7830295</v>
      </c>
      <c r="H256" s="274">
        <v>7672870</v>
      </c>
      <c r="I256" s="274">
        <v>7672870</v>
      </c>
    </row>
    <row r="257" spans="1:9" s="94" customFormat="1" x14ac:dyDescent="0.25">
      <c r="A257" s="147"/>
      <c r="B257" s="263"/>
      <c r="C257" s="240"/>
      <c r="D257" s="263"/>
      <c r="E257" s="263"/>
      <c r="F257" s="263"/>
      <c r="G257" s="263"/>
      <c r="H257" s="263"/>
      <c r="I257" s="263"/>
    </row>
    <row r="258" spans="1:9" s="94" customFormat="1" x14ac:dyDescent="0.25">
      <c r="A258" s="46" t="s">
        <v>662</v>
      </c>
      <c r="B258" s="263">
        <f>SUM(B259:B269)</f>
        <v>18144433</v>
      </c>
      <c r="C258" s="263">
        <f t="shared" ref="C258:H258" si="51">SUM(C259:C269)</f>
        <v>18144433</v>
      </c>
      <c r="D258" s="263">
        <f t="shared" si="51"/>
        <v>220950635</v>
      </c>
      <c r="E258" s="263">
        <f t="shared" si="51"/>
        <v>349462726</v>
      </c>
      <c r="F258" s="263">
        <f t="shared" si="51"/>
        <v>402110220</v>
      </c>
      <c r="G258" s="263">
        <f t="shared" si="51"/>
        <v>371421784</v>
      </c>
      <c r="H258" s="263">
        <f t="shared" si="51"/>
        <v>524832465</v>
      </c>
      <c r="I258" s="263">
        <f t="shared" ref="I258" si="52">SUM(I259:I269)</f>
        <v>524832465</v>
      </c>
    </row>
    <row r="259" spans="1:9" s="95" customFormat="1" x14ac:dyDescent="0.25">
      <c r="A259" s="146" t="s">
        <v>589</v>
      </c>
      <c r="B259" s="274">
        <v>141243</v>
      </c>
      <c r="C259" s="298">
        <v>141243</v>
      </c>
      <c r="D259" s="274">
        <v>1858031</v>
      </c>
      <c r="E259" s="274">
        <v>1139040</v>
      </c>
      <c r="F259" s="274">
        <v>278370</v>
      </c>
      <c r="G259" s="274">
        <v>20000</v>
      </c>
      <c r="H259" s="274">
        <v>6350</v>
      </c>
      <c r="I259" s="274">
        <v>6350</v>
      </c>
    </row>
    <row r="260" spans="1:9" s="95" customFormat="1" x14ac:dyDescent="0.25">
      <c r="A260" s="146" t="s">
        <v>809</v>
      </c>
      <c r="B260" s="274">
        <v>11317</v>
      </c>
      <c r="C260" s="298">
        <v>11317</v>
      </c>
      <c r="D260" s="274">
        <v>489496</v>
      </c>
      <c r="E260" s="274">
        <v>260972</v>
      </c>
      <c r="F260" s="274">
        <v>0</v>
      </c>
      <c r="G260" s="274">
        <v>2000</v>
      </c>
      <c r="H260" s="274">
        <v>4945</v>
      </c>
      <c r="I260" s="274">
        <v>4945</v>
      </c>
    </row>
    <row r="261" spans="1:9" s="95" customFormat="1" x14ac:dyDescent="0.25">
      <c r="A261" s="146" t="s">
        <v>663</v>
      </c>
      <c r="B261" s="274">
        <v>8881827</v>
      </c>
      <c r="C261" s="298">
        <v>8881827</v>
      </c>
      <c r="D261" s="274">
        <v>58123206</v>
      </c>
      <c r="E261" s="274">
        <v>97264797</v>
      </c>
      <c r="F261" s="274">
        <v>86847155</v>
      </c>
      <c r="G261" s="274">
        <v>83834596</v>
      </c>
      <c r="H261" s="274">
        <v>97797080</v>
      </c>
      <c r="I261" s="274">
        <v>97797080</v>
      </c>
    </row>
    <row r="262" spans="1:9" s="95" customFormat="1" x14ac:dyDescent="0.25">
      <c r="A262" s="146" t="s">
        <v>889</v>
      </c>
      <c r="B262" s="274">
        <v>210520</v>
      </c>
      <c r="C262" s="298">
        <v>210520</v>
      </c>
      <c r="D262" s="274">
        <v>202063</v>
      </c>
      <c r="E262" s="274">
        <v>148087</v>
      </c>
      <c r="F262" s="274">
        <v>139700</v>
      </c>
      <c r="G262" s="274">
        <v>289504</v>
      </c>
      <c r="H262" s="274">
        <v>239870</v>
      </c>
      <c r="I262" s="274">
        <v>239870</v>
      </c>
    </row>
    <row r="263" spans="1:9" s="95" customFormat="1" x14ac:dyDescent="0.25">
      <c r="A263" s="146" t="s">
        <v>667</v>
      </c>
      <c r="B263" s="274">
        <v>2000</v>
      </c>
      <c r="C263" s="298">
        <v>2000</v>
      </c>
      <c r="D263" s="274">
        <v>135534</v>
      </c>
      <c r="E263" s="274">
        <v>19580</v>
      </c>
      <c r="F263" s="274">
        <v>0</v>
      </c>
      <c r="G263" s="274">
        <v>0</v>
      </c>
      <c r="H263" s="274">
        <v>20240</v>
      </c>
      <c r="I263" s="274">
        <v>20240</v>
      </c>
    </row>
    <row r="264" spans="1:9" s="95" customFormat="1" x14ac:dyDescent="0.25">
      <c r="A264" s="148" t="s">
        <v>576</v>
      </c>
      <c r="B264" s="274">
        <v>3000</v>
      </c>
      <c r="C264" s="298">
        <v>3000</v>
      </c>
      <c r="D264" s="274">
        <v>146875</v>
      </c>
      <c r="E264" s="274">
        <v>0</v>
      </c>
      <c r="F264" s="274">
        <v>0</v>
      </c>
      <c r="G264" s="274">
        <v>0</v>
      </c>
      <c r="H264" s="274">
        <v>0</v>
      </c>
      <c r="I264" s="274">
        <v>0</v>
      </c>
    </row>
    <row r="265" spans="1:9" s="95" customFormat="1" x14ac:dyDescent="0.25">
      <c r="A265" s="146" t="s">
        <v>659</v>
      </c>
      <c r="B265" s="274">
        <v>110826</v>
      </c>
      <c r="C265" s="298">
        <v>110826</v>
      </c>
      <c r="D265" s="274">
        <v>81368</v>
      </c>
      <c r="E265" s="274">
        <v>55820</v>
      </c>
      <c r="F265" s="274">
        <v>11106305</v>
      </c>
      <c r="G265" s="274">
        <v>9169309</v>
      </c>
      <c r="H265" s="274">
        <v>6763980</v>
      </c>
      <c r="I265" s="274">
        <v>6763980</v>
      </c>
    </row>
    <row r="266" spans="1:9" s="95" customFormat="1" x14ac:dyDescent="0.25">
      <c r="A266" s="146" t="s">
        <v>814</v>
      </c>
      <c r="B266" s="274">
        <v>0</v>
      </c>
      <c r="C266" s="298">
        <v>0</v>
      </c>
      <c r="D266" s="274">
        <v>0</v>
      </c>
      <c r="E266" s="274">
        <v>0</v>
      </c>
      <c r="F266" s="274">
        <v>0</v>
      </c>
      <c r="G266" s="274">
        <v>0</v>
      </c>
      <c r="H266" s="274">
        <v>0</v>
      </c>
      <c r="I266" s="274">
        <v>0</v>
      </c>
    </row>
    <row r="267" spans="1:9" s="95" customFormat="1" x14ac:dyDescent="0.25">
      <c r="A267" s="146" t="s">
        <v>1727</v>
      </c>
      <c r="B267" s="274">
        <v>8783700</v>
      </c>
      <c r="C267" s="298">
        <v>8783700</v>
      </c>
      <c r="D267" s="274">
        <v>159914062</v>
      </c>
      <c r="E267" s="274">
        <v>250562280</v>
      </c>
      <c r="F267" s="274">
        <v>303738690</v>
      </c>
      <c r="G267" s="274">
        <v>278106375</v>
      </c>
      <c r="H267" s="274">
        <v>420000000</v>
      </c>
      <c r="I267" s="274">
        <v>420000000</v>
      </c>
    </row>
    <row r="268" spans="1:9" s="95" customFormat="1" x14ac:dyDescent="0.25">
      <c r="A268" s="146" t="s">
        <v>1728</v>
      </c>
      <c r="B268" s="274">
        <v>0</v>
      </c>
      <c r="C268" s="298">
        <v>0</v>
      </c>
      <c r="D268" s="274">
        <v>0</v>
      </c>
      <c r="E268" s="298">
        <v>0</v>
      </c>
      <c r="F268" s="274">
        <v>0</v>
      </c>
      <c r="G268" s="298">
        <v>0</v>
      </c>
      <c r="H268" s="274">
        <v>0</v>
      </c>
      <c r="I268" s="274">
        <v>0</v>
      </c>
    </row>
    <row r="269" spans="1:9" s="95" customFormat="1" x14ac:dyDescent="0.25">
      <c r="A269" s="146" t="s">
        <v>1729</v>
      </c>
      <c r="B269" s="274">
        <v>0</v>
      </c>
      <c r="C269" s="298">
        <v>0</v>
      </c>
      <c r="D269" s="274">
        <v>0</v>
      </c>
      <c r="E269" s="274">
        <v>12150</v>
      </c>
      <c r="F269" s="274">
        <v>0</v>
      </c>
      <c r="G269" s="298">
        <v>0</v>
      </c>
      <c r="H269" s="274">
        <v>0</v>
      </c>
      <c r="I269" s="274">
        <v>0</v>
      </c>
    </row>
    <row r="270" spans="1:9" x14ac:dyDescent="0.25">
      <c r="A270" s="147"/>
      <c r="B270" s="263"/>
      <c r="C270" s="242"/>
      <c r="D270" s="263"/>
      <c r="E270" s="263"/>
      <c r="F270" s="263"/>
      <c r="G270" s="263"/>
      <c r="H270" s="263"/>
      <c r="I270" s="263"/>
    </row>
    <row r="271" spans="1:9" s="94" customFormat="1" x14ac:dyDescent="0.25">
      <c r="A271" s="46" t="s">
        <v>219</v>
      </c>
      <c r="B271" s="263">
        <f t="shared" ref="B271:H271" si="53">SUM(B272:B288)</f>
        <v>45730289</v>
      </c>
      <c r="C271" s="263">
        <f t="shared" si="53"/>
        <v>45730289</v>
      </c>
      <c r="D271" s="263">
        <f t="shared" si="53"/>
        <v>32812918</v>
      </c>
      <c r="E271" s="263">
        <f t="shared" si="53"/>
        <v>70722182</v>
      </c>
      <c r="F271" s="263">
        <f t="shared" si="53"/>
        <v>80955075</v>
      </c>
      <c r="G271" s="263">
        <f t="shared" si="53"/>
        <v>83426654</v>
      </c>
      <c r="H271" s="263">
        <f t="shared" si="53"/>
        <v>94672535</v>
      </c>
      <c r="I271" s="263">
        <f t="shared" ref="I271" si="54">SUM(I272:I288)</f>
        <v>94672535</v>
      </c>
    </row>
    <row r="272" spans="1:9" s="95" customFormat="1" x14ac:dyDescent="0.25">
      <c r="A272" s="146" t="s">
        <v>590</v>
      </c>
      <c r="B272" s="274">
        <v>5590</v>
      </c>
      <c r="C272" s="298">
        <v>5590</v>
      </c>
      <c r="D272" s="274">
        <v>22474</v>
      </c>
      <c r="E272" s="274">
        <v>2222</v>
      </c>
      <c r="F272" s="274">
        <v>0</v>
      </c>
      <c r="G272" s="274">
        <v>0</v>
      </c>
      <c r="H272" s="274">
        <v>4150</v>
      </c>
      <c r="I272" s="274">
        <v>4150</v>
      </c>
    </row>
    <row r="273" spans="1:9" s="95" customFormat="1" x14ac:dyDescent="0.25">
      <c r="A273" s="146" t="s">
        <v>575</v>
      </c>
      <c r="B273" s="274">
        <v>105170</v>
      </c>
      <c r="C273" s="298">
        <v>105170</v>
      </c>
      <c r="D273" s="274">
        <v>141891</v>
      </c>
      <c r="E273" s="274">
        <v>93867</v>
      </c>
      <c r="F273" s="274">
        <v>115990</v>
      </c>
      <c r="G273" s="274">
        <v>79477</v>
      </c>
      <c r="H273" s="274">
        <v>96055</v>
      </c>
      <c r="I273" s="274">
        <v>96055</v>
      </c>
    </row>
    <row r="274" spans="1:9" s="95" customFormat="1" x14ac:dyDescent="0.25">
      <c r="A274" s="146" t="s">
        <v>460</v>
      </c>
      <c r="B274" s="274">
        <v>3996674</v>
      </c>
      <c r="C274" s="298">
        <v>3996674</v>
      </c>
      <c r="D274" s="274">
        <v>2775854</v>
      </c>
      <c r="E274" s="274">
        <v>2495120</v>
      </c>
      <c r="F274" s="274">
        <v>5220765</v>
      </c>
      <c r="G274" s="274">
        <v>5000000</v>
      </c>
      <c r="H274" s="274">
        <v>3840400</v>
      </c>
      <c r="I274" s="274">
        <v>3840400</v>
      </c>
    </row>
    <row r="275" spans="1:9" s="95" customFormat="1" x14ac:dyDescent="0.25">
      <c r="A275" s="146" t="s">
        <v>461</v>
      </c>
      <c r="B275" s="274">
        <v>397809</v>
      </c>
      <c r="C275" s="298">
        <v>397809</v>
      </c>
      <c r="D275" s="274">
        <v>360237</v>
      </c>
      <c r="E275" s="274">
        <v>65034</v>
      </c>
      <c r="F275" s="274">
        <v>0</v>
      </c>
      <c r="G275" s="274">
        <v>0</v>
      </c>
      <c r="H275" s="274">
        <v>14420</v>
      </c>
      <c r="I275" s="274">
        <v>14420</v>
      </c>
    </row>
    <row r="276" spans="1:9" s="95" customFormat="1" x14ac:dyDescent="0.25">
      <c r="A276" s="146" t="s">
        <v>328</v>
      </c>
      <c r="B276" s="274">
        <v>7091631</v>
      </c>
      <c r="C276" s="298">
        <v>7091631</v>
      </c>
      <c r="D276" s="274">
        <v>0</v>
      </c>
      <c r="E276" s="274">
        <v>149128</v>
      </c>
      <c r="F276" s="274">
        <v>0</v>
      </c>
      <c r="G276" s="274">
        <v>0</v>
      </c>
      <c r="H276" s="274">
        <v>0</v>
      </c>
      <c r="I276" s="274">
        <v>0</v>
      </c>
    </row>
    <row r="277" spans="1:9" s="95" customFormat="1" x14ac:dyDescent="0.25">
      <c r="A277" s="146" t="s">
        <v>299</v>
      </c>
      <c r="B277" s="274">
        <v>43079</v>
      </c>
      <c r="C277" s="298">
        <v>43079</v>
      </c>
      <c r="D277" s="274">
        <v>15463</v>
      </c>
      <c r="E277" s="274">
        <v>2215</v>
      </c>
      <c r="F277" s="274">
        <v>0</v>
      </c>
      <c r="G277" s="274">
        <v>0</v>
      </c>
      <c r="H277" s="274">
        <v>38005</v>
      </c>
      <c r="I277" s="274">
        <v>38005</v>
      </c>
    </row>
    <row r="278" spans="1:9" s="95" customFormat="1" x14ac:dyDescent="0.25">
      <c r="A278" s="146" t="s">
        <v>329</v>
      </c>
      <c r="B278" s="274">
        <v>2623986</v>
      </c>
      <c r="C278" s="298">
        <v>2623986</v>
      </c>
      <c r="D278" s="274">
        <v>2342744</v>
      </c>
      <c r="E278" s="274">
        <v>1692184</v>
      </c>
      <c r="F278" s="274">
        <v>72785</v>
      </c>
      <c r="G278" s="274">
        <v>470936</v>
      </c>
      <c r="H278" s="274">
        <v>113340</v>
      </c>
      <c r="I278" s="274">
        <v>113340</v>
      </c>
    </row>
    <row r="279" spans="1:9" s="95" customFormat="1" x14ac:dyDescent="0.25">
      <c r="A279" s="146" t="s">
        <v>297</v>
      </c>
      <c r="B279" s="274">
        <v>743872</v>
      </c>
      <c r="C279" s="298">
        <v>743872</v>
      </c>
      <c r="D279" s="274">
        <v>238140</v>
      </c>
      <c r="E279" s="274">
        <v>563746</v>
      </c>
      <c r="F279" s="274">
        <v>236520</v>
      </c>
      <c r="G279" s="274">
        <v>100000</v>
      </c>
      <c r="H279" s="274">
        <v>69210</v>
      </c>
      <c r="I279" s="274">
        <v>69210</v>
      </c>
    </row>
    <row r="280" spans="1:9" s="95" customFormat="1" x14ac:dyDescent="0.25">
      <c r="A280" s="146" t="s">
        <v>591</v>
      </c>
      <c r="B280" s="274">
        <v>9138177</v>
      </c>
      <c r="C280" s="298">
        <v>9138177</v>
      </c>
      <c r="D280" s="274">
        <v>10843902</v>
      </c>
      <c r="E280" s="274">
        <v>10201097</v>
      </c>
      <c r="F280" s="274">
        <v>10450390</v>
      </c>
      <c r="G280" s="274">
        <v>11741063</v>
      </c>
      <c r="H280" s="274">
        <v>12601415</v>
      </c>
      <c r="I280" s="274">
        <v>12601415</v>
      </c>
    </row>
    <row r="281" spans="1:9" s="95" customFormat="1" x14ac:dyDescent="0.25">
      <c r="A281" s="146" t="s">
        <v>185</v>
      </c>
      <c r="B281" s="274">
        <v>474810</v>
      </c>
      <c r="C281" s="298">
        <v>474810</v>
      </c>
      <c r="D281" s="274">
        <v>0</v>
      </c>
      <c r="E281" s="274">
        <v>0</v>
      </c>
      <c r="F281" s="274">
        <v>0</v>
      </c>
      <c r="G281" s="274">
        <v>0</v>
      </c>
      <c r="H281" s="274">
        <v>0</v>
      </c>
      <c r="I281" s="274">
        <v>0</v>
      </c>
    </row>
    <row r="282" spans="1:9" s="95" customFormat="1" x14ac:dyDescent="0.25">
      <c r="A282" s="146" t="s">
        <v>483</v>
      </c>
      <c r="B282" s="274">
        <v>9739585</v>
      </c>
      <c r="C282" s="298">
        <v>9739585</v>
      </c>
      <c r="D282" s="274">
        <v>0</v>
      </c>
      <c r="E282" s="274">
        <v>0</v>
      </c>
      <c r="F282" s="274">
        <v>0</v>
      </c>
      <c r="G282" s="274">
        <v>0</v>
      </c>
      <c r="H282" s="274">
        <v>0</v>
      </c>
      <c r="I282" s="274">
        <v>0</v>
      </c>
    </row>
    <row r="283" spans="1:9" s="95" customFormat="1" x14ac:dyDescent="0.25">
      <c r="A283" s="146" t="s">
        <v>592</v>
      </c>
      <c r="B283" s="274">
        <v>269268</v>
      </c>
      <c r="C283" s="298">
        <v>269268</v>
      </c>
      <c r="D283" s="274">
        <v>0</v>
      </c>
      <c r="E283" s="274">
        <v>0</v>
      </c>
      <c r="F283" s="274">
        <v>0</v>
      </c>
      <c r="G283" s="274">
        <v>0</v>
      </c>
      <c r="H283" s="274">
        <v>0</v>
      </c>
      <c r="I283" s="274">
        <v>0</v>
      </c>
    </row>
    <row r="284" spans="1:9" s="95" customFormat="1" x14ac:dyDescent="0.25">
      <c r="A284" s="146" t="s">
        <v>702</v>
      </c>
      <c r="B284" s="274">
        <v>104169</v>
      </c>
      <c r="C284" s="298">
        <v>104169</v>
      </c>
      <c r="D284" s="274">
        <v>49822</v>
      </c>
      <c r="E284" s="274">
        <v>86960</v>
      </c>
      <c r="F284" s="274">
        <v>95570</v>
      </c>
      <c r="G284" s="274">
        <v>77823</v>
      </c>
      <c r="H284" s="274">
        <v>95925</v>
      </c>
      <c r="I284" s="274">
        <v>95925</v>
      </c>
    </row>
    <row r="285" spans="1:9" s="95" customFormat="1" x14ac:dyDescent="0.25">
      <c r="A285" s="146" t="s">
        <v>1730</v>
      </c>
      <c r="B285" s="274">
        <v>23159</v>
      </c>
      <c r="C285" s="298">
        <v>23159</v>
      </c>
      <c r="D285" s="274">
        <v>9355</v>
      </c>
      <c r="E285" s="274">
        <v>12998</v>
      </c>
      <c r="F285" s="274">
        <v>0</v>
      </c>
      <c r="G285" s="274">
        <v>0</v>
      </c>
      <c r="H285" s="274">
        <v>16155</v>
      </c>
      <c r="I285" s="274">
        <v>16155</v>
      </c>
    </row>
    <row r="286" spans="1:9" s="95" customFormat="1" x14ac:dyDescent="0.25">
      <c r="A286" s="146" t="s">
        <v>1731</v>
      </c>
      <c r="B286" s="274">
        <v>72434</v>
      </c>
      <c r="C286" s="298">
        <v>72434</v>
      </c>
      <c r="D286" s="274">
        <v>17603</v>
      </c>
      <c r="E286" s="274">
        <v>112568</v>
      </c>
      <c r="F286" s="274">
        <v>0</v>
      </c>
      <c r="G286" s="274">
        <v>0</v>
      </c>
      <c r="H286" s="274">
        <v>75580</v>
      </c>
      <c r="I286" s="274">
        <v>75580</v>
      </c>
    </row>
    <row r="287" spans="1:9" s="95" customFormat="1" x14ac:dyDescent="0.25">
      <c r="A287" s="146" t="s">
        <v>330</v>
      </c>
      <c r="B287" s="274">
        <v>9494648</v>
      </c>
      <c r="C287" s="298">
        <v>9494648</v>
      </c>
      <c r="D287" s="274">
        <v>14716679</v>
      </c>
      <c r="E287" s="274">
        <v>53669158</v>
      </c>
      <c r="F287" s="274">
        <v>63199070</v>
      </c>
      <c r="G287" s="274">
        <v>64414910</v>
      </c>
      <c r="H287" s="274">
        <v>76094510</v>
      </c>
      <c r="I287" s="274">
        <v>76094510</v>
      </c>
    </row>
    <row r="288" spans="1:9" s="95" customFormat="1" x14ac:dyDescent="0.25">
      <c r="A288" s="146" t="s">
        <v>1732</v>
      </c>
      <c r="B288" s="274">
        <v>1406228</v>
      </c>
      <c r="C288" s="298">
        <v>1406228</v>
      </c>
      <c r="D288" s="274">
        <v>1278754</v>
      </c>
      <c r="E288" s="274">
        <v>1575885</v>
      </c>
      <c r="F288" s="274">
        <v>1563985</v>
      </c>
      <c r="G288" s="274">
        <v>1542445</v>
      </c>
      <c r="H288" s="274">
        <v>1613370</v>
      </c>
      <c r="I288" s="274">
        <v>1613370</v>
      </c>
    </row>
    <row r="289" spans="1:9" x14ac:dyDescent="0.25">
      <c r="A289" s="147"/>
      <c r="B289" s="263"/>
      <c r="C289" s="242"/>
      <c r="D289" s="263"/>
      <c r="E289" s="263"/>
      <c r="F289" s="263"/>
      <c r="G289" s="263"/>
      <c r="H289" s="263"/>
      <c r="I289" s="263"/>
    </row>
    <row r="290" spans="1:9" s="94" customFormat="1" x14ac:dyDescent="0.25">
      <c r="A290" s="38" t="s">
        <v>220</v>
      </c>
      <c r="B290" s="263">
        <f>B292+B321+B342+B369</f>
        <v>310210179</v>
      </c>
      <c r="C290" s="263">
        <f t="shared" ref="C290:H290" si="55">C292+C321+C342+C369</f>
        <v>310210179</v>
      </c>
      <c r="D290" s="263">
        <f t="shared" si="55"/>
        <v>257753449</v>
      </c>
      <c r="E290" s="263">
        <f t="shared" si="55"/>
        <v>326776475</v>
      </c>
      <c r="F290" s="263">
        <f t="shared" si="55"/>
        <v>563059560</v>
      </c>
      <c r="G290" s="263">
        <f t="shared" si="55"/>
        <v>568696160</v>
      </c>
      <c r="H290" s="263">
        <f t="shared" si="55"/>
        <v>596545505</v>
      </c>
      <c r="I290" s="263">
        <f t="shared" ref="I290" si="56">I292+I321+I342+I369</f>
        <v>596545505</v>
      </c>
    </row>
    <row r="291" spans="1:9" x14ac:dyDescent="0.25">
      <c r="A291" s="143"/>
      <c r="B291" s="263"/>
      <c r="C291" s="242"/>
      <c r="D291" s="263"/>
      <c r="E291" s="263"/>
      <c r="F291" s="263"/>
      <c r="G291" s="263"/>
      <c r="H291" s="263"/>
      <c r="I291" s="263"/>
    </row>
    <row r="292" spans="1:9" s="94" customFormat="1" x14ac:dyDescent="0.25">
      <c r="A292" s="46" t="s">
        <v>551</v>
      </c>
      <c r="B292" s="263">
        <f>SUM(B293:B319)</f>
        <v>1838866</v>
      </c>
      <c r="C292" s="263">
        <f t="shared" ref="C292:H292" si="57">SUM(C293:C319)</f>
        <v>1838866</v>
      </c>
      <c r="D292" s="263">
        <f t="shared" si="57"/>
        <v>22122129</v>
      </c>
      <c r="E292" s="263">
        <f t="shared" si="57"/>
        <v>36396428</v>
      </c>
      <c r="F292" s="263">
        <f t="shared" si="57"/>
        <v>52143780</v>
      </c>
      <c r="G292" s="263">
        <f t="shared" si="57"/>
        <v>38797573</v>
      </c>
      <c r="H292" s="263">
        <f t="shared" si="57"/>
        <v>43124125</v>
      </c>
      <c r="I292" s="263">
        <f t="shared" ref="I292" si="58">SUM(I293:I319)</f>
        <v>43124125</v>
      </c>
    </row>
    <row r="293" spans="1:9" s="95" customFormat="1" x14ac:dyDescent="0.25">
      <c r="A293" s="142" t="s">
        <v>755</v>
      </c>
      <c r="B293" s="274">
        <v>4808</v>
      </c>
      <c r="C293" s="298">
        <v>4808</v>
      </c>
      <c r="D293" s="274">
        <v>0</v>
      </c>
      <c r="E293" s="274">
        <v>0</v>
      </c>
      <c r="F293" s="274">
        <v>0</v>
      </c>
      <c r="G293" s="274">
        <v>0</v>
      </c>
      <c r="H293" s="274">
        <v>0</v>
      </c>
      <c r="I293" s="274">
        <v>0</v>
      </c>
    </row>
    <row r="294" spans="1:9" s="95" customFormat="1" x14ac:dyDescent="0.25">
      <c r="A294" s="142" t="s">
        <v>703</v>
      </c>
      <c r="B294" s="274">
        <v>873849</v>
      </c>
      <c r="C294" s="298">
        <v>873849</v>
      </c>
      <c r="D294" s="274">
        <v>149839</v>
      </c>
      <c r="E294" s="274">
        <v>93960</v>
      </c>
      <c r="F294" s="274">
        <v>0</v>
      </c>
      <c r="G294" s="274">
        <v>0</v>
      </c>
      <c r="H294" s="274">
        <v>0</v>
      </c>
      <c r="I294" s="274">
        <v>0</v>
      </c>
    </row>
    <row r="295" spans="1:9" s="95" customFormat="1" x14ac:dyDescent="0.25">
      <c r="A295" s="142" t="s">
        <v>1733</v>
      </c>
      <c r="B295" s="274">
        <v>0</v>
      </c>
      <c r="C295" s="298">
        <v>0</v>
      </c>
      <c r="D295" s="274">
        <v>185992</v>
      </c>
      <c r="E295" s="274">
        <v>53300</v>
      </c>
      <c r="F295" s="274">
        <v>28160</v>
      </c>
      <c r="G295" s="274">
        <v>50000</v>
      </c>
      <c r="H295" s="274">
        <v>39315</v>
      </c>
      <c r="I295" s="274">
        <v>39315</v>
      </c>
    </row>
    <row r="296" spans="1:9" s="95" customFormat="1" x14ac:dyDescent="0.25">
      <c r="A296" s="142" t="s">
        <v>1734</v>
      </c>
      <c r="B296" s="274">
        <v>0</v>
      </c>
      <c r="C296" s="298">
        <v>0</v>
      </c>
      <c r="D296" s="274">
        <v>0</v>
      </c>
      <c r="E296" s="274">
        <v>0</v>
      </c>
      <c r="F296" s="274">
        <v>0</v>
      </c>
      <c r="G296" s="274">
        <v>0</v>
      </c>
      <c r="H296" s="274">
        <v>0</v>
      </c>
      <c r="I296" s="274">
        <v>0</v>
      </c>
    </row>
    <row r="297" spans="1:9" s="95" customFormat="1" x14ac:dyDescent="0.25">
      <c r="A297" s="142" t="s">
        <v>704</v>
      </c>
      <c r="B297" s="274">
        <v>0</v>
      </c>
      <c r="C297" s="298">
        <v>0</v>
      </c>
      <c r="D297" s="274">
        <v>0</v>
      </c>
      <c r="E297" s="274">
        <v>0</v>
      </c>
      <c r="F297" s="274">
        <v>7120</v>
      </c>
      <c r="G297" s="274">
        <v>0</v>
      </c>
      <c r="H297" s="274">
        <v>0</v>
      </c>
      <c r="I297" s="274">
        <v>0</v>
      </c>
    </row>
    <row r="298" spans="1:9" s="95" customFormat="1" x14ac:dyDescent="0.25">
      <c r="A298" s="142" t="s">
        <v>705</v>
      </c>
      <c r="B298" s="274">
        <v>0</v>
      </c>
      <c r="C298" s="298">
        <v>0</v>
      </c>
      <c r="D298" s="274">
        <v>0</v>
      </c>
      <c r="E298" s="274">
        <v>1223</v>
      </c>
      <c r="F298" s="274">
        <v>0</v>
      </c>
      <c r="G298" s="274">
        <v>0</v>
      </c>
      <c r="H298" s="274">
        <v>0</v>
      </c>
      <c r="I298" s="274">
        <v>0</v>
      </c>
    </row>
    <row r="299" spans="1:9" s="95" customFormat="1" x14ac:dyDescent="0.25">
      <c r="A299" s="142" t="s">
        <v>671</v>
      </c>
      <c r="B299" s="274">
        <v>35677</v>
      </c>
      <c r="C299" s="298">
        <v>35677</v>
      </c>
      <c r="D299" s="274">
        <v>15311</v>
      </c>
      <c r="E299" s="274">
        <v>19388</v>
      </c>
      <c r="F299" s="274">
        <v>15140</v>
      </c>
      <c r="G299" s="274">
        <v>25500</v>
      </c>
      <c r="H299" s="274">
        <v>22345</v>
      </c>
      <c r="I299" s="274">
        <v>22345</v>
      </c>
    </row>
    <row r="300" spans="1:9" s="95" customFormat="1" x14ac:dyDescent="0.25">
      <c r="A300" s="142" t="s">
        <v>331</v>
      </c>
      <c r="B300" s="274">
        <v>306128</v>
      </c>
      <c r="C300" s="298">
        <v>306128</v>
      </c>
      <c r="D300" s="274">
        <v>465420</v>
      </c>
      <c r="E300" s="274">
        <v>1043859</v>
      </c>
      <c r="F300" s="274">
        <v>934615</v>
      </c>
      <c r="G300" s="274">
        <v>1040043</v>
      </c>
      <c r="H300" s="274">
        <v>979205</v>
      </c>
      <c r="I300" s="274">
        <v>979205</v>
      </c>
    </row>
    <row r="301" spans="1:9" s="95" customFormat="1" x14ac:dyDescent="0.25">
      <c r="A301" s="142" t="s">
        <v>706</v>
      </c>
      <c r="B301" s="274">
        <v>0</v>
      </c>
      <c r="C301" s="298">
        <v>0</v>
      </c>
      <c r="D301" s="274">
        <v>0</v>
      </c>
      <c r="E301" s="274">
        <v>0</v>
      </c>
      <c r="F301" s="274">
        <v>0</v>
      </c>
      <c r="G301" s="274">
        <v>0</v>
      </c>
      <c r="H301" s="274">
        <v>0</v>
      </c>
      <c r="I301" s="274">
        <v>0</v>
      </c>
    </row>
    <row r="302" spans="1:9" s="95" customFormat="1" x14ac:dyDescent="0.25">
      <c r="A302" s="142" t="s">
        <v>332</v>
      </c>
      <c r="B302" s="274">
        <v>0</v>
      </c>
      <c r="C302" s="298">
        <v>0</v>
      </c>
      <c r="D302" s="274">
        <v>0</v>
      </c>
      <c r="E302" s="274">
        <v>0</v>
      </c>
      <c r="F302" s="274">
        <v>0</v>
      </c>
      <c r="G302" s="274">
        <v>0</v>
      </c>
      <c r="H302" s="274">
        <v>0</v>
      </c>
      <c r="I302" s="274">
        <v>0</v>
      </c>
    </row>
    <row r="303" spans="1:9" s="95" customFormat="1" x14ac:dyDescent="0.25">
      <c r="A303" s="142" t="s">
        <v>829</v>
      </c>
      <c r="B303" s="274">
        <v>86390</v>
      </c>
      <c r="C303" s="298">
        <v>86390</v>
      </c>
      <c r="D303" s="274">
        <v>77782</v>
      </c>
      <c r="E303" s="274">
        <v>121187</v>
      </c>
      <c r="F303" s="274">
        <v>157210</v>
      </c>
      <c r="G303" s="274">
        <v>154467</v>
      </c>
      <c r="H303" s="274">
        <v>177700</v>
      </c>
      <c r="I303" s="274">
        <v>177700</v>
      </c>
    </row>
    <row r="304" spans="1:9" s="95" customFormat="1" x14ac:dyDescent="0.25">
      <c r="A304" s="142" t="s">
        <v>462</v>
      </c>
      <c r="B304" s="274">
        <v>24644</v>
      </c>
      <c r="C304" s="298">
        <v>24644</v>
      </c>
      <c r="D304" s="274">
        <v>0</v>
      </c>
      <c r="E304" s="274">
        <v>0</v>
      </c>
      <c r="F304" s="274">
        <v>0</v>
      </c>
      <c r="G304" s="274">
        <v>0</v>
      </c>
      <c r="H304" s="274">
        <v>0</v>
      </c>
      <c r="I304" s="274">
        <v>0</v>
      </c>
    </row>
    <row r="305" spans="1:9" s="95" customFormat="1" x14ac:dyDescent="0.25">
      <c r="A305" s="142" t="s">
        <v>221</v>
      </c>
      <c r="B305" s="274">
        <v>333065</v>
      </c>
      <c r="C305" s="298">
        <v>333065</v>
      </c>
      <c r="D305" s="274">
        <v>112890</v>
      </c>
      <c r="E305" s="274">
        <v>152356</v>
      </c>
      <c r="F305" s="274">
        <v>208660</v>
      </c>
      <c r="G305" s="274">
        <v>150000</v>
      </c>
      <c r="H305" s="274">
        <v>120705</v>
      </c>
      <c r="I305" s="274">
        <v>120705</v>
      </c>
    </row>
    <row r="306" spans="1:9" s="95" customFormat="1" x14ac:dyDescent="0.25">
      <c r="A306" s="142" t="s">
        <v>1735</v>
      </c>
      <c r="B306" s="274">
        <v>0</v>
      </c>
      <c r="C306" s="298">
        <v>0</v>
      </c>
      <c r="D306" s="274">
        <v>0</v>
      </c>
      <c r="E306" s="274">
        <v>0</v>
      </c>
      <c r="F306" s="274">
        <v>0</v>
      </c>
      <c r="G306" s="274">
        <v>0</v>
      </c>
      <c r="H306" s="274">
        <v>0</v>
      </c>
      <c r="I306" s="274">
        <v>0</v>
      </c>
    </row>
    <row r="307" spans="1:9" s="95" customFormat="1" x14ac:dyDescent="0.25">
      <c r="A307" s="142" t="s">
        <v>333</v>
      </c>
      <c r="B307" s="274">
        <v>174305</v>
      </c>
      <c r="C307" s="298">
        <v>174305</v>
      </c>
      <c r="D307" s="274">
        <v>259149</v>
      </c>
      <c r="E307" s="274">
        <v>234630</v>
      </c>
      <c r="F307" s="274">
        <v>1537775</v>
      </c>
      <c r="G307" s="274">
        <v>530763</v>
      </c>
      <c r="H307" s="274">
        <v>884855</v>
      </c>
      <c r="I307" s="274">
        <v>884855</v>
      </c>
    </row>
    <row r="308" spans="1:9" s="95" customFormat="1" x14ac:dyDescent="0.25">
      <c r="A308" s="142" t="s">
        <v>1736</v>
      </c>
      <c r="B308" s="274">
        <v>0</v>
      </c>
      <c r="C308" s="298">
        <v>0</v>
      </c>
      <c r="D308" s="274">
        <v>0</v>
      </c>
      <c r="E308" s="274">
        <v>0</v>
      </c>
      <c r="F308" s="274">
        <v>0</v>
      </c>
      <c r="G308" s="274">
        <v>0</v>
      </c>
      <c r="H308" s="274">
        <v>0</v>
      </c>
      <c r="I308" s="274">
        <v>0</v>
      </c>
    </row>
    <row r="309" spans="1:9" s="95" customFormat="1" x14ac:dyDescent="0.25">
      <c r="A309" s="142" t="s">
        <v>345</v>
      </c>
      <c r="B309" s="274">
        <v>0</v>
      </c>
      <c r="C309" s="298">
        <v>0</v>
      </c>
      <c r="D309" s="274">
        <v>0</v>
      </c>
      <c r="E309" s="274">
        <v>0</v>
      </c>
      <c r="F309" s="274">
        <v>0</v>
      </c>
      <c r="G309" s="274">
        <v>0</v>
      </c>
      <c r="H309" s="274">
        <v>0</v>
      </c>
      <c r="I309" s="274">
        <v>0</v>
      </c>
    </row>
    <row r="310" spans="1:9" s="95" customFormat="1" x14ac:dyDescent="0.25">
      <c r="A310" s="142" t="s">
        <v>334</v>
      </c>
      <c r="B310" s="274">
        <v>0</v>
      </c>
      <c r="C310" s="298">
        <v>0</v>
      </c>
      <c r="D310" s="274">
        <v>0</v>
      </c>
      <c r="E310" s="274">
        <v>0</v>
      </c>
      <c r="F310" s="274">
        <v>0</v>
      </c>
      <c r="G310" s="274">
        <v>0</v>
      </c>
      <c r="H310" s="274">
        <v>0</v>
      </c>
      <c r="I310" s="274">
        <v>0</v>
      </c>
    </row>
    <row r="311" spans="1:9" s="95" customFormat="1" x14ac:dyDescent="0.25">
      <c r="A311" s="142" t="s">
        <v>42</v>
      </c>
      <c r="B311" s="274">
        <v>0</v>
      </c>
      <c r="C311" s="298">
        <v>0</v>
      </c>
      <c r="D311" s="274">
        <v>0</v>
      </c>
      <c r="E311" s="274">
        <v>0</v>
      </c>
      <c r="F311" s="274">
        <v>0</v>
      </c>
      <c r="G311" s="274">
        <v>0</v>
      </c>
      <c r="H311" s="274">
        <v>0</v>
      </c>
      <c r="I311" s="274">
        <v>0</v>
      </c>
    </row>
    <row r="312" spans="1:9" s="95" customFormat="1" x14ac:dyDescent="0.25">
      <c r="A312" s="142" t="s">
        <v>1737</v>
      </c>
      <c r="B312" s="274">
        <v>0</v>
      </c>
      <c r="C312" s="298">
        <v>0</v>
      </c>
      <c r="D312" s="274">
        <v>0</v>
      </c>
      <c r="E312" s="274">
        <v>0</v>
      </c>
      <c r="F312" s="274">
        <v>0</v>
      </c>
      <c r="G312" s="274">
        <v>0</v>
      </c>
      <c r="H312" s="274">
        <v>0</v>
      </c>
      <c r="I312" s="274">
        <v>0</v>
      </c>
    </row>
    <row r="313" spans="1:9" s="95" customFormat="1" x14ac:dyDescent="0.25">
      <c r="A313" s="142" t="s">
        <v>1738</v>
      </c>
      <c r="B313" s="274">
        <v>0</v>
      </c>
      <c r="C313" s="298">
        <v>0</v>
      </c>
      <c r="D313" s="274">
        <v>0</v>
      </c>
      <c r="E313" s="274">
        <v>0</v>
      </c>
      <c r="F313" s="274">
        <v>0</v>
      </c>
      <c r="G313" s="274">
        <v>0</v>
      </c>
      <c r="H313" s="274">
        <v>0</v>
      </c>
      <c r="I313" s="274">
        <v>0</v>
      </c>
    </row>
    <row r="314" spans="1:9" s="95" customFormat="1" x14ac:dyDescent="0.25">
      <c r="A314" s="142" t="s">
        <v>222</v>
      </c>
      <c r="B314" s="274">
        <v>0</v>
      </c>
      <c r="C314" s="298">
        <v>0</v>
      </c>
      <c r="D314" s="274">
        <v>0</v>
      </c>
      <c r="E314" s="274">
        <v>0</v>
      </c>
      <c r="F314" s="274">
        <v>0</v>
      </c>
      <c r="G314" s="274">
        <v>0</v>
      </c>
      <c r="H314" s="274">
        <v>0</v>
      </c>
      <c r="I314" s="274">
        <v>0</v>
      </c>
    </row>
    <row r="315" spans="1:9" s="95" customFormat="1" x14ac:dyDescent="0.25">
      <c r="A315" s="142" t="s">
        <v>564</v>
      </c>
      <c r="B315" s="274">
        <v>0</v>
      </c>
      <c r="C315" s="298">
        <v>0</v>
      </c>
      <c r="D315" s="274">
        <v>0</v>
      </c>
      <c r="E315" s="274">
        <v>0</v>
      </c>
      <c r="F315" s="274">
        <v>0</v>
      </c>
      <c r="G315" s="274">
        <v>0</v>
      </c>
      <c r="H315" s="274">
        <v>0</v>
      </c>
      <c r="I315" s="274">
        <v>0</v>
      </c>
    </row>
    <row r="316" spans="1:9" s="95" customFormat="1" x14ac:dyDescent="0.25">
      <c r="A316" s="142" t="s">
        <v>1739</v>
      </c>
      <c r="B316" s="274">
        <v>0</v>
      </c>
      <c r="C316" s="298">
        <v>0</v>
      </c>
      <c r="D316" s="274">
        <v>16574</v>
      </c>
      <c r="E316" s="274">
        <v>10522</v>
      </c>
      <c r="F316" s="274">
        <v>0</v>
      </c>
      <c r="G316" s="274">
        <v>0</v>
      </c>
      <c r="H316" s="274">
        <v>0</v>
      </c>
      <c r="I316" s="274">
        <v>0</v>
      </c>
    </row>
    <row r="317" spans="1:9" s="95" customFormat="1" x14ac:dyDescent="0.25">
      <c r="A317" s="142" t="s">
        <v>1740</v>
      </c>
      <c r="B317" s="274">
        <v>0</v>
      </c>
      <c r="C317" s="298">
        <v>0</v>
      </c>
      <c r="D317" s="274">
        <v>678900</v>
      </c>
      <c r="E317" s="274">
        <v>569955</v>
      </c>
      <c r="F317" s="274">
        <v>2768790</v>
      </c>
      <c r="G317" s="274">
        <v>1000000</v>
      </c>
      <c r="H317" s="274">
        <v>500000</v>
      </c>
      <c r="I317" s="274">
        <v>500000</v>
      </c>
    </row>
    <row r="318" spans="1:9" s="95" customFormat="1" x14ac:dyDescent="0.25">
      <c r="A318" s="142" t="s">
        <v>1741</v>
      </c>
      <c r="B318" s="274">
        <v>0</v>
      </c>
      <c r="C318" s="298">
        <v>0</v>
      </c>
      <c r="D318" s="274">
        <v>20160272</v>
      </c>
      <c r="E318" s="274">
        <v>34096048</v>
      </c>
      <c r="F318" s="274">
        <v>46486310</v>
      </c>
      <c r="G318" s="274">
        <v>35846800</v>
      </c>
      <c r="H318" s="274">
        <v>40000000</v>
      </c>
      <c r="I318" s="274">
        <v>40000000</v>
      </c>
    </row>
    <row r="319" spans="1:9" s="95" customFormat="1" x14ac:dyDescent="0.25">
      <c r="A319" s="142" t="s">
        <v>1742</v>
      </c>
      <c r="B319" s="274">
        <v>0</v>
      </c>
      <c r="C319" s="298">
        <v>0</v>
      </c>
      <c r="D319" s="274">
        <v>0</v>
      </c>
      <c r="E319" s="274">
        <v>0</v>
      </c>
      <c r="F319" s="274">
        <v>0</v>
      </c>
      <c r="G319" s="274">
        <v>0</v>
      </c>
      <c r="H319" s="274">
        <v>400000</v>
      </c>
      <c r="I319" s="274">
        <v>400000</v>
      </c>
    </row>
    <row r="320" spans="1:9" s="163" customFormat="1" x14ac:dyDescent="0.25">
      <c r="A320" s="162"/>
      <c r="B320" s="272"/>
      <c r="C320" s="251"/>
      <c r="D320" s="272"/>
      <c r="E320" s="272"/>
      <c r="F320" s="272"/>
      <c r="G320" s="272"/>
      <c r="H320" s="272"/>
      <c r="I320" s="272"/>
    </row>
    <row r="321" spans="1:9" s="94" customFormat="1" x14ac:dyDescent="0.25">
      <c r="A321" s="46" t="s">
        <v>552</v>
      </c>
      <c r="B321" s="263">
        <f>SUM(B322:B340)</f>
        <v>37045442</v>
      </c>
      <c r="C321" s="263">
        <f t="shared" ref="C321:H321" si="59">SUM(C322:C340)</f>
        <v>37045442</v>
      </c>
      <c r="D321" s="263">
        <f t="shared" si="59"/>
        <v>16135247</v>
      </c>
      <c r="E321" s="263">
        <f t="shared" si="59"/>
        <v>4687804</v>
      </c>
      <c r="F321" s="263">
        <f t="shared" si="59"/>
        <v>6440250</v>
      </c>
      <c r="G321" s="263">
        <f t="shared" si="59"/>
        <v>10228199</v>
      </c>
      <c r="H321" s="263">
        <f t="shared" si="59"/>
        <v>17977415</v>
      </c>
      <c r="I321" s="263">
        <f t="shared" ref="I321" si="60">SUM(I322:I340)</f>
        <v>17977415</v>
      </c>
    </row>
    <row r="322" spans="1:9" s="95" customFormat="1" x14ac:dyDescent="0.25">
      <c r="A322" s="142" t="s">
        <v>344</v>
      </c>
      <c r="B322" s="274">
        <v>18833</v>
      </c>
      <c r="C322" s="298">
        <v>18833</v>
      </c>
      <c r="D322" s="274">
        <v>26881</v>
      </c>
      <c r="E322" s="274">
        <v>118201</v>
      </c>
      <c r="F322" s="274">
        <v>129900</v>
      </c>
      <c r="G322" s="274">
        <v>172628</v>
      </c>
      <c r="H322" s="274">
        <v>145280</v>
      </c>
      <c r="I322" s="274">
        <v>145280</v>
      </c>
    </row>
    <row r="323" spans="1:9" s="95" customFormat="1" x14ac:dyDescent="0.25">
      <c r="A323" s="142" t="s">
        <v>811</v>
      </c>
      <c r="B323" s="274">
        <v>18320</v>
      </c>
      <c r="C323" s="298">
        <v>18320</v>
      </c>
      <c r="D323" s="274">
        <v>22576</v>
      </c>
      <c r="E323" s="274">
        <v>35407</v>
      </c>
      <c r="F323" s="274">
        <v>13100</v>
      </c>
      <c r="G323" s="274">
        <v>3000</v>
      </c>
      <c r="H323" s="274">
        <v>2980</v>
      </c>
      <c r="I323" s="274">
        <v>2980</v>
      </c>
    </row>
    <row r="324" spans="1:9" s="95" customFormat="1" x14ac:dyDescent="0.25">
      <c r="A324" s="142" t="s">
        <v>1743</v>
      </c>
      <c r="B324" s="274">
        <v>637665</v>
      </c>
      <c r="C324" s="298">
        <v>637665</v>
      </c>
      <c r="D324" s="274">
        <v>1724242</v>
      </c>
      <c r="E324" s="274">
        <v>2118425</v>
      </c>
      <c r="F324" s="274">
        <v>1100905</v>
      </c>
      <c r="G324" s="274">
        <v>1423311</v>
      </c>
      <c r="H324" s="274">
        <v>1004975</v>
      </c>
      <c r="I324" s="274">
        <v>1004975</v>
      </c>
    </row>
    <row r="325" spans="1:9" s="95" customFormat="1" x14ac:dyDescent="0.25">
      <c r="A325" s="142" t="s">
        <v>1744</v>
      </c>
      <c r="B325" s="274">
        <v>0</v>
      </c>
      <c r="C325" s="298">
        <v>0</v>
      </c>
      <c r="D325" s="274">
        <v>0</v>
      </c>
      <c r="E325" s="274">
        <v>0</v>
      </c>
      <c r="F325" s="274">
        <v>0</v>
      </c>
      <c r="G325" s="274">
        <v>0</v>
      </c>
      <c r="H325" s="274">
        <v>0</v>
      </c>
      <c r="I325" s="274">
        <v>0</v>
      </c>
    </row>
    <row r="326" spans="1:9" s="95" customFormat="1" x14ac:dyDescent="0.25">
      <c r="A326" s="142" t="s">
        <v>335</v>
      </c>
      <c r="B326" s="274">
        <v>0</v>
      </c>
      <c r="C326" s="298">
        <v>0</v>
      </c>
      <c r="D326" s="274">
        <v>0</v>
      </c>
      <c r="E326" s="274">
        <v>0</v>
      </c>
      <c r="F326" s="274">
        <v>0</v>
      </c>
      <c r="G326" s="274">
        <v>0</v>
      </c>
      <c r="H326" s="274">
        <v>0</v>
      </c>
      <c r="I326" s="274">
        <v>0</v>
      </c>
    </row>
    <row r="327" spans="1:9" s="95" customFormat="1" x14ac:dyDescent="0.25">
      <c r="A327" s="142" t="s">
        <v>336</v>
      </c>
      <c r="B327" s="274">
        <v>2466706</v>
      </c>
      <c r="C327" s="298">
        <v>2466706</v>
      </c>
      <c r="D327" s="274">
        <v>1300000</v>
      </c>
      <c r="E327" s="274">
        <v>0</v>
      </c>
      <c r="F327" s="274">
        <v>0</v>
      </c>
      <c r="G327" s="274">
        <v>0</v>
      </c>
      <c r="H327" s="274">
        <v>0</v>
      </c>
      <c r="I327" s="274">
        <v>0</v>
      </c>
    </row>
    <row r="328" spans="1:9" s="95" customFormat="1" x14ac:dyDescent="0.25">
      <c r="A328" s="142" t="s">
        <v>337</v>
      </c>
      <c r="B328" s="274">
        <v>0</v>
      </c>
      <c r="C328" s="298">
        <v>0</v>
      </c>
      <c r="D328" s="274">
        <v>0</v>
      </c>
      <c r="E328" s="274">
        <v>0</v>
      </c>
      <c r="F328" s="274">
        <v>0</v>
      </c>
      <c r="G328" s="274">
        <v>0</v>
      </c>
      <c r="H328" s="274">
        <v>0</v>
      </c>
      <c r="I328" s="274">
        <v>0</v>
      </c>
    </row>
    <row r="329" spans="1:9" s="95" customFormat="1" x14ac:dyDescent="0.25">
      <c r="A329" s="142" t="s">
        <v>1745</v>
      </c>
      <c r="B329" s="274">
        <v>0</v>
      </c>
      <c r="C329" s="298">
        <v>0</v>
      </c>
      <c r="D329" s="274">
        <v>0</v>
      </c>
      <c r="E329" s="274">
        <v>0</v>
      </c>
      <c r="F329" s="274">
        <v>0</v>
      </c>
      <c r="G329" s="274">
        <v>0</v>
      </c>
      <c r="H329" s="274">
        <v>0</v>
      </c>
      <c r="I329" s="274">
        <v>0</v>
      </c>
    </row>
    <row r="330" spans="1:9" s="95" customFormat="1" x14ac:dyDescent="0.25">
      <c r="A330" s="142" t="s">
        <v>338</v>
      </c>
      <c r="B330" s="274">
        <v>4916756</v>
      </c>
      <c r="C330" s="298">
        <v>4916756</v>
      </c>
      <c r="D330" s="274">
        <v>1809612</v>
      </c>
      <c r="E330" s="274">
        <v>280696</v>
      </c>
      <c r="F330" s="274">
        <v>300250</v>
      </c>
      <c r="G330" s="274">
        <v>240000</v>
      </c>
      <c r="H330" s="274">
        <v>633520</v>
      </c>
      <c r="I330" s="274">
        <v>633520</v>
      </c>
    </row>
    <row r="331" spans="1:9" s="95" customFormat="1" x14ac:dyDescent="0.25">
      <c r="A331" s="142" t="s">
        <v>1746</v>
      </c>
      <c r="B331" s="274">
        <v>0</v>
      </c>
      <c r="C331" s="298">
        <v>0</v>
      </c>
      <c r="D331" s="274">
        <v>0</v>
      </c>
      <c r="E331" s="274">
        <v>0</v>
      </c>
      <c r="F331" s="274">
        <v>0</v>
      </c>
      <c r="G331" s="274">
        <v>0</v>
      </c>
      <c r="H331" s="274">
        <v>0</v>
      </c>
      <c r="I331" s="274">
        <v>0</v>
      </c>
    </row>
    <row r="332" spans="1:9" s="95" customFormat="1" x14ac:dyDescent="0.25">
      <c r="A332" s="142" t="s">
        <v>1747</v>
      </c>
      <c r="B332" s="274">
        <v>0</v>
      </c>
      <c r="C332" s="298">
        <v>0</v>
      </c>
      <c r="D332" s="274">
        <v>0</v>
      </c>
      <c r="E332" s="274">
        <v>0</v>
      </c>
      <c r="F332" s="274">
        <v>0</v>
      </c>
      <c r="G332" s="274">
        <v>0</v>
      </c>
      <c r="H332" s="274">
        <v>0</v>
      </c>
      <c r="I332" s="274">
        <v>0</v>
      </c>
    </row>
    <row r="333" spans="1:9" s="95" customFormat="1" x14ac:dyDescent="0.25">
      <c r="A333" s="142" t="s">
        <v>1748</v>
      </c>
      <c r="B333" s="274">
        <v>0</v>
      </c>
      <c r="C333" s="298">
        <v>0</v>
      </c>
      <c r="D333" s="274">
        <v>0</v>
      </c>
      <c r="E333" s="274">
        <v>0</v>
      </c>
      <c r="F333" s="274">
        <v>0</v>
      </c>
      <c r="G333" s="274">
        <v>0</v>
      </c>
      <c r="H333" s="274">
        <v>0</v>
      </c>
      <c r="I333" s="274">
        <v>0</v>
      </c>
    </row>
    <row r="334" spans="1:9" s="95" customFormat="1" x14ac:dyDescent="0.25">
      <c r="A334" s="142" t="s">
        <v>1749</v>
      </c>
      <c r="B334" s="274">
        <v>0</v>
      </c>
      <c r="C334" s="298">
        <v>0</v>
      </c>
      <c r="D334" s="274">
        <v>0</v>
      </c>
      <c r="E334" s="274">
        <v>0</v>
      </c>
      <c r="F334" s="274">
        <v>0</v>
      </c>
      <c r="G334" s="274">
        <v>0</v>
      </c>
      <c r="H334" s="274">
        <v>0</v>
      </c>
      <c r="I334" s="274">
        <v>0</v>
      </c>
    </row>
    <row r="335" spans="1:9" s="95" customFormat="1" x14ac:dyDescent="0.25">
      <c r="A335" s="142" t="s">
        <v>707</v>
      </c>
      <c r="B335" s="274">
        <v>0</v>
      </c>
      <c r="C335" s="298">
        <v>0</v>
      </c>
      <c r="D335" s="274">
        <v>0</v>
      </c>
      <c r="E335" s="274">
        <v>0</v>
      </c>
      <c r="F335" s="274">
        <v>0</v>
      </c>
      <c r="G335" s="274">
        <v>0</v>
      </c>
      <c r="H335" s="274">
        <v>0</v>
      </c>
      <c r="I335" s="274">
        <v>0</v>
      </c>
    </row>
    <row r="336" spans="1:9" s="95" customFormat="1" x14ac:dyDescent="0.25">
      <c r="A336" s="142" t="s">
        <v>1750</v>
      </c>
      <c r="B336" s="274">
        <v>0</v>
      </c>
      <c r="C336" s="298">
        <v>0</v>
      </c>
      <c r="D336" s="274">
        <v>0</v>
      </c>
      <c r="E336" s="274">
        <v>0</v>
      </c>
      <c r="F336" s="274">
        <v>0</v>
      </c>
      <c r="G336" s="274">
        <v>0</v>
      </c>
      <c r="H336" s="274">
        <v>0</v>
      </c>
      <c r="I336" s="274">
        <v>0</v>
      </c>
    </row>
    <row r="337" spans="1:9" s="95" customFormat="1" x14ac:dyDescent="0.25">
      <c r="A337" s="142" t="s">
        <v>346</v>
      </c>
      <c r="B337" s="274">
        <v>0</v>
      </c>
      <c r="C337" s="298">
        <v>0</v>
      </c>
      <c r="D337" s="274">
        <v>0</v>
      </c>
      <c r="E337" s="274">
        <v>0</v>
      </c>
      <c r="F337" s="274">
        <v>0</v>
      </c>
      <c r="G337" s="274">
        <v>0</v>
      </c>
      <c r="H337" s="274">
        <v>0</v>
      </c>
      <c r="I337" s="274">
        <v>0</v>
      </c>
    </row>
    <row r="338" spans="1:9" s="95" customFormat="1" x14ac:dyDescent="0.25">
      <c r="A338" s="142" t="s">
        <v>1751</v>
      </c>
      <c r="B338" s="274">
        <v>103165</v>
      </c>
      <c r="C338" s="298">
        <v>103165</v>
      </c>
      <c r="D338" s="274">
        <v>3106</v>
      </c>
      <c r="E338" s="274">
        <v>3075</v>
      </c>
      <c r="F338" s="274">
        <v>0</v>
      </c>
      <c r="G338" s="274">
        <v>0</v>
      </c>
      <c r="H338" s="274">
        <v>0</v>
      </c>
      <c r="I338" s="274">
        <v>0</v>
      </c>
    </row>
    <row r="339" spans="1:9" s="95" customFormat="1" x14ac:dyDescent="0.25">
      <c r="A339" s="142" t="s">
        <v>339</v>
      </c>
      <c r="B339" s="274">
        <v>8571426</v>
      </c>
      <c r="C339" s="298">
        <v>8571426</v>
      </c>
      <c r="D339" s="274">
        <v>11248830</v>
      </c>
      <c r="E339" s="274">
        <v>2132000</v>
      </c>
      <c r="F339" s="274">
        <v>4896095</v>
      </c>
      <c r="G339" s="274">
        <v>8389260</v>
      </c>
      <c r="H339" s="274">
        <v>16190660</v>
      </c>
      <c r="I339" s="274">
        <v>16190660</v>
      </c>
    </row>
    <row r="340" spans="1:9" s="95" customFormat="1" x14ac:dyDescent="0.25">
      <c r="A340" s="142" t="s">
        <v>340</v>
      </c>
      <c r="B340" s="274">
        <v>20312571</v>
      </c>
      <c r="C340" s="298">
        <v>20312571</v>
      </c>
      <c r="D340" s="274">
        <v>0</v>
      </c>
      <c r="E340" s="274">
        <v>0</v>
      </c>
      <c r="F340" s="274">
        <v>0</v>
      </c>
      <c r="G340" s="274">
        <v>0</v>
      </c>
      <c r="H340" s="274">
        <v>0</v>
      </c>
      <c r="I340" s="274">
        <v>0</v>
      </c>
    </row>
    <row r="341" spans="1:9" x14ac:dyDescent="0.25">
      <c r="A341" s="143"/>
      <c r="B341" s="263"/>
      <c r="C341" s="240"/>
      <c r="D341" s="263"/>
      <c r="E341" s="263"/>
      <c r="F341" s="263"/>
      <c r="G341" s="263"/>
      <c r="H341" s="263"/>
      <c r="I341" s="263"/>
    </row>
    <row r="342" spans="1:9" x14ac:dyDescent="0.25">
      <c r="A342" s="46" t="s">
        <v>1177</v>
      </c>
      <c r="B342" s="263">
        <f>SUM(B343:B367)</f>
        <v>251183866</v>
      </c>
      <c r="C342" s="263">
        <f t="shared" ref="C342:H342" si="61">SUM(C343:C367)</f>
        <v>251183866</v>
      </c>
      <c r="D342" s="263">
        <f t="shared" si="61"/>
        <v>152515200</v>
      </c>
      <c r="E342" s="263">
        <f t="shared" si="61"/>
        <v>238223095</v>
      </c>
      <c r="F342" s="263">
        <f t="shared" si="61"/>
        <v>405905850</v>
      </c>
      <c r="G342" s="263">
        <f t="shared" si="61"/>
        <v>399126106</v>
      </c>
      <c r="H342" s="263">
        <f t="shared" si="61"/>
        <v>391492455</v>
      </c>
      <c r="I342" s="263">
        <f t="shared" ref="I342" si="62">SUM(I343:I367)</f>
        <v>391492455</v>
      </c>
    </row>
    <row r="343" spans="1:9" s="95" customFormat="1" x14ac:dyDescent="0.25">
      <c r="A343" s="149" t="s">
        <v>1752</v>
      </c>
      <c r="B343" s="274">
        <v>126760000</v>
      </c>
      <c r="C343" s="298">
        <v>126760000</v>
      </c>
      <c r="D343" s="274">
        <v>150000000</v>
      </c>
      <c r="E343" s="274">
        <v>213200000</v>
      </c>
      <c r="F343" s="274">
        <v>377258545</v>
      </c>
      <c r="G343" s="274">
        <v>226585636</v>
      </c>
      <c r="H343" s="274">
        <v>156000000</v>
      </c>
      <c r="I343" s="274">
        <v>156000000</v>
      </c>
    </row>
    <row r="344" spans="1:9" s="95" customFormat="1" x14ac:dyDescent="0.25">
      <c r="A344" s="149" t="s">
        <v>1753</v>
      </c>
      <c r="B344" s="274">
        <v>0</v>
      </c>
      <c r="C344" s="298">
        <v>0</v>
      </c>
      <c r="D344" s="274">
        <v>0</v>
      </c>
      <c r="E344" s="274">
        <v>0</v>
      </c>
      <c r="F344" s="274">
        <v>0</v>
      </c>
      <c r="G344" s="274">
        <v>0</v>
      </c>
      <c r="H344" s="274">
        <v>0</v>
      </c>
      <c r="I344" s="274">
        <v>0</v>
      </c>
    </row>
    <row r="345" spans="1:9" s="95" customFormat="1" x14ac:dyDescent="0.25">
      <c r="A345" s="149" t="s">
        <v>1754</v>
      </c>
      <c r="B345" s="274">
        <v>0</v>
      </c>
      <c r="C345" s="298">
        <v>0</v>
      </c>
      <c r="D345" s="274">
        <v>0</v>
      </c>
      <c r="E345" s="274">
        <v>0</v>
      </c>
      <c r="F345" s="274">
        <v>0</v>
      </c>
      <c r="G345" s="274">
        <v>0</v>
      </c>
      <c r="H345" s="274">
        <v>0</v>
      </c>
      <c r="I345" s="274">
        <v>0</v>
      </c>
    </row>
    <row r="346" spans="1:9" s="95" customFormat="1" x14ac:dyDescent="0.25">
      <c r="A346" s="149" t="s">
        <v>1755</v>
      </c>
      <c r="B346" s="274">
        <v>2871025</v>
      </c>
      <c r="C346" s="298">
        <v>2871025</v>
      </c>
      <c r="D346" s="274">
        <v>0</v>
      </c>
      <c r="E346" s="274">
        <v>0</v>
      </c>
      <c r="F346" s="274">
        <v>0</v>
      </c>
      <c r="G346" s="274">
        <v>0</v>
      </c>
      <c r="H346" s="274">
        <v>0</v>
      </c>
      <c r="I346" s="274">
        <v>0</v>
      </c>
    </row>
    <row r="347" spans="1:9" s="95" customFormat="1" x14ac:dyDescent="0.25">
      <c r="A347" s="149" t="s">
        <v>1756</v>
      </c>
      <c r="B347" s="274">
        <v>0</v>
      </c>
      <c r="C347" s="298">
        <v>0</v>
      </c>
      <c r="D347" s="274">
        <v>0</v>
      </c>
      <c r="E347" s="274">
        <v>0</v>
      </c>
      <c r="F347" s="274">
        <v>0</v>
      </c>
      <c r="G347" s="274">
        <v>0</v>
      </c>
      <c r="H347" s="274">
        <v>0</v>
      </c>
      <c r="I347" s="274">
        <v>0</v>
      </c>
    </row>
    <row r="348" spans="1:9" s="95" customFormat="1" x14ac:dyDescent="0.25">
      <c r="A348" s="149" t="s">
        <v>1757</v>
      </c>
      <c r="B348" s="274">
        <v>6296436</v>
      </c>
      <c r="C348" s="298">
        <v>6296436</v>
      </c>
      <c r="D348" s="274">
        <v>0</v>
      </c>
      <c r="E348" s="274">
        <v>22386000</v>
      </c>
      <c r="F348" s="274">
        <v>25000000</v>
      </c>
      <c r="G348" s="274">
        <v>115000000</v>
      </c>
      <c r="H348" s="274">
        <v>125000000</v>
      </c>
      <c r="I348" s="274">
        <v>125000000</v>
      </c>
    </row>
    <row r="349" spans="1:9" s="95" customFormat="1" x14ac:dyDescent="0.25">
      <c r="A349" s="149" t="s">
        <v>347</v>
      </c>
      <c r="B349" s="274">
        <v>0</v>
      </c>
      <c r="C349" s="298">
        <v>0</v>
      </c>
      <c r="D349" s="274">
        <v>0</v>
      </c>
      <c r="E349" s="274">
        <v>0</v>
      </c>
      <c r="F349" s="274">
        <v>0</v>
      </c>
      <c r="G349" s="274">
        <v>0</v>
      </c>
      <c r="H349" s="274">
        <v>0</v>
      </c>
      <c r="I349" s="274">
        <v>0</v>
      </c>
    </row>
    <row r="350" spans="1:9" s="95" customFormat="1" x14ac:dyDescent="0.25">
      <c r="A350" s="149" t="s">
        <v>756</v>
      </c>
      <c r="B350" s="274">
        <v>0</v>
      </c>
      <c r="C350" s="298">
        <v>0</v>
      </c>
      <c r="D350" s="274">
        <v>0</v>
      </c>
      <c r="E350" s="274">
        <v>0</v>
      </c>
      <c r="F350" s="274">
        <v>0</v>
      </c>
      <c r="G350" s="274">
        <v>0</v>
      </c>
      <c r="H350" s="274">
        <v>0</v>
      </c>
      <c r="I350" s="274">
        <v>0</v>
      </c>
    </row>
    <row r="351" spans="1:9" s="95" customFormat="1" x14ac:dyDescent="0.25">
      <c r="A351" s="149" t="s">
        <v>1758</v>
      </c>
      <c r="B351" s="274">
        <v>246482</v>
      </c>
      <c r="C351" s="298">
        <v>246482</v>
      </c>
      <c r="D351" s="274">
        <v>0</v>
      </c>
      <c r="E351" s="274">
        <v>0</v>
      </c>
      <c r="F351" s="274">
        <v>0</v>
      </c>
      <c r="G351" s="274">
        <v>0</v>
      </c>
      <c r="H351" s="274">
        <v>0</v>
      </c>
      <c r="I351" s="274">
        <v>0</v>
      </c>
    </row>
    <row r="352" spans="1:9" s="95" customFormat="1" x14ac:dyDescent="0.25">
      <c r="A352" s="149" t="s">
        <v>736</v>
      </c>
      <c r="B352" s="274">
        <v>2425</v>
      </c>
      <c r="C352" s="298">
        <v>2425</v>
      </c>
      <c r="D352" s="274">
        <v>0</v>
      </c>
      <c r="E352" s="274">
        <v>0</v>
      </c>
      <c r="F352" s="274">
        <v>0</v>
      </c>
      <c r="G352" s="274">
        <v>0</v>
      </c>
      <c r="H352" s="274">
        <v>0</v>
      </c>
      <c r="I352" s="274">
        <v>0</v>
      </c>
    </row>
    <row r="353" spans="1:9" s="95" customFormat="1" x14ac:dyDescent="0.25">
      <c r="A353" s="149" t="s">
        <v>1759</v>
      </c>
      <c r="B353" s="274">
        <v>197186</v>
      </c>
      <c r="C353" s="298">
        <v>197186</v>
      </c>
      <c r="D353" s="274">
        <v>0</v>
      </c>
      <c r="E353" s="274">
        <v>0</v>
      </c>
      <c r="F353" s="274">
        <v>0</v>
      </c>
      <c r="G353" s="274">
        <v>0</v>
      </c>
      <c r="H353" s="274">
        <v>0</v>
      </c>
      <c r="I353" s="274">
        <v>0</v>
      </c>
    </row>
    <row r="354" spans="1:9" s="95" customFormat="1" x14ac:dyDescent="0.25">
      <c r="A354" s="149" t="s">
        <v>1760</v>
      </c>
      <c r="B354" s="274">
        <v>0</v>
      </c>
      <c r="C354" s="298">
        <v>0</v>
      </c>
      <c r="D354" s="274">
        <v>0</v>
      </c>
      <c r="E354" s="274">
        <v>0</v>
      </c>
      <c r="F354" s="274">
        <v>0</v>
      </c>
      <c r="G354" s="274">
        <v>0</v>
      </c>
      <c r="H354" s="274">
        <v>0</v>
      </c>
      <c r="I354" s="274">
        <v>0</v>
      </c>
    </row>
    <row r="355" spans="1:9" s="95" customFormat="1" x14ac:dyDescent="0.25">
      <c r="A355" s="149" t="s">
        <v>348</v>
      </c>
      <c r="B355" s="274">
        <v>0</v>
      </c>
      <c r="C355" s="298">
        <v>0</v>
      </c>
      <c r="D355" s="274">
        <v>0</v>
      </c>
      <c r="E355" s="274">
        <v>0</v>
      </c>
      <c r="F355" s="274">
        <v>0</v>
      </c>
      <c r="G355" s="274">
        <v>0</v>
      </c>
      <c r="H355" s="274">
        <v>32000000</v>
      </c>
      <c r="I355" s="274">
        <v>32000000</v>
      </c>
    </row>
    <row r="356" spans="1:9" s="95" customFormat="1" x14ac:dyDescent="0.25">
      <c r="A356" s="149" t="s">
        <v>1761</v>
      </c>
      <c r="B356" s="274">
        <v>1217861</v>
      </c>
      <c r="C356" s="298">
        <v>1217861</v>
      </c>
      <c r="D356" s="274">
        <v>491004</v>
      </c>
      <c r="E356" s="274">
        <v>0</v>
      </c>
      <c r="F356" s="274">
        <v>0</v>
      </c>
      <c r="G356" s="274">
        <v>0</v>
      </c>
      <c r="H356" s="274">
        <v>0</v>
      </c>
      <c r="I356" s="274">
        <v>0</v>
      </c>
    </row>
    <row r="357" spans="1:9" s="95" customFormat="1" x14ac:dyDescent="0.25">
      <c r="A357" s="149" t="s">
        <v>1762</v>
      </c>
      <c r="B357" s="274">
        <v>0</v>
      </c>
      <c r="C357" s="298">
        <v>0</v>
      </c>
      <c r="D357" s="274">
        <v>0</v>
      </c>
      <c r="E357" s="274">
        <v>0</v>
      </c>
      <c r="F357" s="274">
        <v>0</v>
      </c>
      <c r="G357" s="274">
        <v>12000000</v>
      </c>
      <c r="H357" s="274">
        <v>12000000</v>
      </c>
      <c r="I357" s="274">
        <v>12000000</v>
      </c>
    </row>
    <row r="358" spans="1:9" s="95" customFormat="1" x14ac:dyDescent="0.25">
      <c r="A358" s="149" t="s">
        <v>1763</v>
      </c>
      <c r="B358" s="274">
        <v>0</v>
      </c>
      <c r="C358" s="298">
        <v>0</v>
      </c>
      <c r="D358" s="274">
        <v>0</v>
      </c>
      <c r="E358" s="274">
        <v>0</v>
      </c>
      <c r="F358" s="274">
        <v>0</v>
      </c>
      <c r="G358" s="274">
        <v>30000000</v>
      </c>
      <c r="H358" s="274">
        <v>36000000</v>
      </c>
      <c r="I358" s="274">
        <v>36000000</v>
      </c>
    </row>
    <row r="359" spans="1:9" s="95" customFormat="1" x14ac:dyDescent="0.25">
      <c r="A359" s="149" t="s">
        <v>1764</v>
      </c>
      <c r="B359" s="274">
        <v>0</v>
      </c>
      <c r="C359" s="298">
        <v>0</v>
      </c>
      <c r="D359" s="274">
        <v>0</v>
      </c>
      <c r="E359" s="274">
        <v>0</v>
      </c>
      <c r="F359" s="274">
        <v>0</v>
      </c>
      <c r="G359" s="274">
        <v>9000000</v>
      </c>
      <c r="H359" s="274">
        <v>18000000</v>
      </c>
      <c r="I359" s="274">
        <v>18000000</v>
      </c>
    </row>
    <row r="360" spans="1:9" s="95" customFormat="1" x14ac:dyDescent="0.25">
      <c r="A360" s="149" t="s">
        <v>349</v>
      </c>
      <c r="B360" s="274">
        <v>0</v>
      </c>
      <c r="C360" s="298">
        <v>0</v>
      </c>
      <c r="D360" s="274">
        <v>0</v>
      </c>
      <c r="E360" s="274">
        <v>0</v>
      </c>
      <c r="F360" s="274">
        <v>0</v>
      </c>
      <c r="G360" s="274">
        <v>0</v>
      </c>
      <c r="H360" s="274">
        <v>0</v>
      </c>
      <c r="I360" s="274">
        <v>0</v>
      </c>
    </row>
    <row r="361" spans="1:9" s="95" customFormat="1" x14ac:dyDescent="0.25">
      <c r="A361" s="149" t="s">
        <v>773</v>
      </c>
      <c r="B361" s="274">
        <v>1774451</v>
      </c>
      <c r="C361" s="298">
        <v>1774451</v>
      </c>
      <c r="D361" s="274">
        <v>504317</v>
      </c>
      <c r="E361" s="274">
        <v>528469</v>
      </c>
      <c r="F361" s="274">
        <v>366455</v>
      </c>
      <c r="G361" s="274">
        <v>189750</v>
      </c>
      <c r="H361" s="274">
        <v>289100</v>
      </c>
      <c r="I361" s="274">
        <v>289100</v>
      </c>
    </row>
    <row r="362" spans="1:9" s="95" customFormat="1" x14ac:dyDescent="0.25">
      <c r="A362" s="149" t="s">
        <v>387</v>
      </c>
      <c r="B362" s="274">
        <v>0</v>
      </c>
      <c r="C362" s="298">
        <v>0</v>
      </c>
      <c r="D362" s="274">
        <v>0</v>
      </c>
      <c r="E362" s="274">
        <v>0</v>
      </c>
      <c r="F362" s="274">
        <v>0</v>
      </c>
      <c r="G362" s="274">
        <v>0</v>
      </c>
      <c r="H362" s="274">
        <v>0</v>
      </c>
      <c r="I362" s="274">
        <v>0</v>
      </c>
    </row>
    <row r="363" spans="1:9" s="95" customFormat="1" x14ac:dyDescent="0.25">
      <c r="A363" s="149" t="s">
        <v>1765</v>
      </c>
      <c r="B363" s="274">
        <v>10000</v>
      </c>
      <c r="C363" s="298">
        <v>10000</v>
      </c>
      <c r="D363" s="274">
        <v>0</v>
      </c>
      <c r="E363" s="274">
        <v>102336</v>
      </c>
      <c r="F363" s="274">
        <v>130000</v>
      </c>
      <c r="G363" s="274">
        <v>38000</v>
      </c>
      <c r="H363" s="274">
        <v>42390</v>
      </c>
      <c r="I363" s="274">
        <v>42390</v>
      </c>
    </row>
    <row r="364" spans="1:9" s="95" customFormat="1" x14ac:dyDescent="0.25">
      <c r="A364" s="149" t="s">
        <v>668</v>
      </c>
      <c r="B364" s="274">
        <v>1000000</v>
      </c>
      <c r="C364" s="298">
        <v>1000000</v>
      </c>
      <c r="D364" s="274">
        <v>1519879</v>
      </c>
      <c r="E364" s="274">
        <v>2006290</v>
      </c>
      <c r="F364" s="274">
        <v>3150850</v>
      </c>
      <c r="G364" s="274">
        <v>6312720</v>
      </c>
      <c r="H364" s="274">
        <v>3160965</v>
      </c>
      <c r="I364" s="274">
        <v>3160965</v>
      </c>
    </row>
    <row r="365" spans="1:9" s="95" customFormat="1" x14ac:dyDescent="0.25">
      <c r="A365" s="149" t="s">
        <v>1766</v>
      </c>
      <c r="B365" s="274">
        <v>110808000</v>
      </c>
      <c r="C365" s="298">
        <v>110808000</v>
      </c>
      <c r="D365" s="274">
        <v>0</v>
      </c>
      <c r="E365" s="274">
        <v>0</v>
      </c>
      <c r="F365" s="274">
        <v>0</v>
      </c>
      <c r="G365" s="274">
        <v>0</v>
      </c>
      <c r="H365" s="274">
        <v>0</v>
      </c>
      <c r="I365" s="274">
        <v>0</v>
      </c>
    </row>
    <row r="366" spans="1:9" s="95" customFormat="1" x14ac:dyDescent="0.25">
      <c r="A366" s="149" t="s">
        <v>43</v>
      </c>
      <c r="B366" s="274">
        <v>0</v>
      </c>
      <c r="C366" s="298">
        <v>0</v>
      </c>
      <c r="D366" s="274">
        <v>0</v>
      </c>
      <c r="E366" s="274">
        <v>0</v>
      </c>
      <c r="F366" s="274">
        <v>0</v>
      </c>
      <c r="G366" s="274">
        <v>0</v>
      </c>
      <c r="H366" s="274">
        <v>0</v>
      </c>
      <c r="I366" s="274">
        <v>0</v>
      </c>
    </row>
    <row r="367" spans="1:9" s="95" customFormat="1" x14ac:dyDescent="0.25">
      <c r="A367" s="149" t="s">
        <v>1767</v>
      </c>
      <c r="B367" s="274">
        <v>0</v>
      </c>
      <c r="C367" s="298">
        <v>0</v>
      </c>
      <c r="D367" s="274">
        <v>0</v>
      </c>
      <c r="E367" s="274">
        <v>0</v>
      </c>
      <c r="F367" s="274">
        <v>0</v>
      </c>
      <c r="G367" s="274">
        <v>0</v>
      </c>
      <c r="H367" s="274">
        <v>9000000</v>
      </c>
      <c r="I367" s="274">
        <v>9000000</v>
      </c>
    </row>
    <row r="368" spans="1:9" x14ac:dyDescent="0.25">
      <c r="A368" s="143"/>
      <c r="B368" s="263"/>
      <c r="C368" s="240"/>
      <c r="D368" s="263"/>
      <c r="E368" s="263"/>
      <c r="F368" s="263"/>
      <c r="G368" s="263"/>
      <c r="H368" s="263"/>
      <c r="I368" s="263"/>
    </row>
    <row r="369" spans="1:9" x14ac:dyDescent="0.25">
      <c r="A369" s="38" t="s">
        <v>223</v>
      </c>
      <c r="B369" s="263">
        <f>VLOOKUP(A369:A1121,'[3]1990'!A361:B862,2,FALSE)</f>
        <v>20142005</v>
      </c>
      <c r="C369" s="240">
        <v>20142005</v>
      </c>
      <c r="D369" s="263">
        <f>VLOOKUP(A369:A1121,'[3]1992'!A361:B883,2,)</f>
        <v>66980873</v>
      </c>
      <c r="E369" s="263">
        <v>47469148</v>
      </c>
      <c r="F369" s="263">
        <f>VLOOKUP(A369:A1169,'[3]1994'!A361:B896,2,)</f>
        <v>98569680</v>
      </c>
      <c r="G369" s="263">
        <v>120544282</v>
      </c>
      <c r="H369" s="263">
        <v>143951510</v>
      </c>
      <c r="I369" s="263">
        <v>143951510</v>
      </c>
    </row>
    <row r="370" spans="1:9" x14ac:dyDescent="0.25">
      <c r="A370" s="143"/>
      <c r="B370" s="263"/>
      <c r="C370" s="240"/>
      <c r="D370" s="263"/>
      <c r="E370" s="263"/>
      <c r="F370" s="263"/>
      <c r="G370" s="263"/>
      <c r="H370" s="263"/>
      <c r="I370" s="263"/>
    </row>
    <row r="371" spans="1:9" s="94" customFormat="1" x14ac:dyDescent="0.25">
      <c r="A371" s="46" t="s">
        <v>708</v>
      </c>
      <c r="B371" s="263">
        <f>SUM(B372:B386)</f>
        <v>15176398</v>
      </c>
      <c r="C371" s="263">
        <f t="shared" ref="C371:H371" si="63">SUM(C372:C386)</f>
        <v>15176398</v>
      </c>
      <c r="D371" s="263">
        <f t="shared" si="63"/>
        <v>61171953</v>
      </c>
      <c r="E371" s="263">
        <f t="shared" si="63"/>
        <v>41616465</v>
      </c>
      <c r="F371" s="263">
        <f t="shared" si="63"/>
        <v>91362160</v>
      </c>
      <c r="G371" s="263">
        <f t="shared" si="63"/>
        <v>111811638</v>
      </c>
      <c r="H371" s="263">
        <f t="shared" si="63"/>
        <v>135208945</v>
      </c>
      <c r="I371" s="263">
        <f t="shared" ref="I371" si="64">SUM(I372:I386)</f>
        <v>135208945</v>
      </c>
    </row>
    <row r="372" spans="1:9" s="95" customFormat="1" x14ac:dyDescent="0.25">
      <c r="A372" s="149" t="s">
        <v>709</v>
      </c>
      <c r="B372" s="274">
        <v>9785142</v>
      </c>
      <c r="C372" s="298">
        <v>9785142</v>
      </c>
      <c r="D372" s="274">
        <v>53170423</v>
      </c>
      <c r="E372" s="274">
        <v>25856400</v>
      </c>
      <c r="F372" s="274">
        <f>VLOOKUP(A372:A1172,'[3]1994'!A364:B899,2,)</f>
        <v>59525435</v>
      </c>
      <c r="G372" s="274">
        <v>73906912</v>
      </c>
      <c r="H372" s="274">
        <v>80318000</v>
      </c>
      <c r="I372" s="274">
        <v>80318000</v>
      </c>
    </row>
    <row r="373" spans="1:9" s="95" customFormat="1" x14ac:dyDescent="0.25">
      <c r="A373" s="149" t="s">
        <v>1768</v>
      </c>
      <c r="B373" s="274">
        <v>0</v>
      </c>
      <c r="C373" s="298">
        <v>0</v>
      </c>
      <c r="D373" s="274">
        <v>0</v>
      </c>
      <c r="E373" s="274">
        <v>0</v>
      </c>
      <c r="F373" s="274">
        <v>0</v>
      </c>
      <c r="G373" s="274">
        <v>0</v>
      </c>
      <c r="H373" s="274">
        <v>5019470</v>
      </c>
      <c r="I373" s="274">
        <v>5019470</v>
      </c>
    </row>
    <row r="374" spans="1:9" s="95" customFormat="1" x14ac:dyDescent="0.25">
      <c r="A374" s="149" t="s">
        <v>797</v>
      </c>
      <c r="B374" s="274">
        <v>1231367</v>
      </c>
      <c r="C374" s="298">
        <v>1231367</v>
      </c>
      <c r="D374" s="274">
        <v>1124465</v>
      </c>
      <c r="E374" s="274">
        <v>0</v>
      </c>
      <c r="F374" s="274">
        <f>VLOOKUP(A374:A1173,'[3]1994'!A365:B900,2,)</f>
        <v>2545475</v>
      </c>
      <c r="G374" s="274">
        <v>9832728</v>
      </c>
      <c r="H374" s="274">
        <v>5030</v>
      </c>
      <c r="I374" s="274">
        <v>5030</v>
      </c>
    </row>
    <row r="375" spans="1:9" s="95" customFormat="1" x14ac:dyDescent="0.25">
      <c r="A375" s="149" t="s">
        <v>1769</v>
      </c>
      <c r="B375" s="274">
        <v>337674</v>
      </c>
      <c r="C375" s="298">
        <v>337674</v>
      </c>
      <c r="D375" s="274">
        <v>5807</v>
      </c>
      <c r="E375" s="274">
        <v>0</v>
      </c>
      <c r="F375" s="274">
        <f>VLOOKUP(A375:A1174,'[3]1994'!A366:B901,2,)</f>
        <v>0</v>
      </c>
      <c r="G375" s="274">
        <v>0</v>
      </c>
      <c r="H375" s="274">
        <v>0</v>
      </c>
      <c r="I375" s="274">
        <v>0</v>
      </c>
    </row>
    <row r="376" spans="1:9" s="95" customFormat="1" x14ac:dyDescent="0.25">
      <c r="A376" s="149" t="s">
        <v>710</v>
      </c>
      <c r="B376" s="274">
        <f>VLOOKUP(A376:A1127,'[3]1990'!A367:B868,2,FALSE)</f>
        <v>213213</v>
      </c>
      <c r="C376" s="298">
        <v>213213</v>
      </c>
      <c r="D376" s="274">
        <f>VLOOKUP(A376:A1127,'[3]1992'!A367:B889,2,)</f>
        <v>101616</v>
      </c>
      <c r="E376" s="274">
        <v>80948</v>
      </c>
      <c r="F376" s="274">
        <f>VLOOKUP(A376:A1175,'[3]1994'!A367:B902,2,)</f>
        <v>79775</v>
      </c>
      <c r="G376" s="274">
        <v>70955</v>
      </c>
      <c r="H376" s="274">
        <v>86345</v>
      </c>
      <c r="I376" s="274">
        <v>86345</v>
      </c>
    </row>
    <row r="377" spans="1:9" s="95" customFormat="1" x14ac:dyDescent="0.25">
      <c r="A377" s="149" t="s">
        <v>1770</v>
      </c>
      <c r="B377" s="274">
        <f>VLOOKUP(A377:A1128,'[3]1990'!A368:B869,2,FALSE)</f>
        <v>1668</v>
      </c>
      <c r="C377" s="298">
        <v>1668</v>
      </c>
      <c r="D377" s="274">
        <f>VLOOKUP(A377:A1128,'[3]1992'!A368:B890,2,)</f>
        <v>3666</v>
      </c>
      <c r="E377" s="274">
        <v>2835</v>
      </c>
      <c r="F377" s="274">
        <f>VLOOKUP(A377:A1176,'[3]1994'!A368:B903,2,)</f>
        <v>0</v>
      </c>
      <c r="G377" s="274">
        <v>0</v>
      </c>
      <c r="H377" s="274">
        <v>5365</v>
      </c>
      <c r="I377" s="274">
        <v>5365</v>
      </c>
    </row>
    <row r="378" spans="1:9" s="95" customFormat="1" x14ac:dyDescent="0.25">
      <c r="A378" s="149" t="s">
        <v>1771</v>
      </c>
      <c r="B378" s="274">
        <f>VLOOKUP(A378:A1129,'[3]1990'!A369:B870,2,FALSE)</f>
        <v>166095</v>
      </c>
      <c r="C378" s="298">
        <v>166095</v>
      </c>
      <c r="D378" s="274">
        <f>VLOOKUP(A378:A1129,'[3]1992'!A369:B891,2,)</f>
        <v>278740</v>
      </c>
      <c r="E378" s="274">
        <v>888789</v>
      </c>
      <c r="F378" s="274">
        <f>VLOOKUP(A378:A1177,'[3]1994'!A369:B904,2,)</f>
        <v>552235</v>
      </c>
      <c r="G378" s="274">
        <v>500000</v>
      </c>
      <c r="H378" s="274">
        <v>1171685</v>
      </c>
      <c r="I378" s="274">
        <v>1171685</v>
      </c>
    </row>
    <row r="379" spans="1:9" s="95" customFormat="1" x14ac:dyDescent="0.25">
      <c r="A379" s="149" t="s">
        <v>1772</v>
      </c>
      <c r="B379" s="274">
        <f>VLOOKUP(A379:A1130,'[3]1990'!A370:B871,2,FALSE)</f>
        <v>26393</v>
      </c>
      <c r="C379" s="298">
        <v>26393</v>
      </c>
      <c r="D379" s="274">
        <f>VLOOKUP(A379:A1130,'[3]1992'!A370:B892,2,)</f>
        <v>1113</v>
      </c>
      <c r="E379" s="274">
        <v>28703</v>
      </c>
      <c r="F379" s="274">
        <f>VLOOKUP(A379:A1178,'[3]1994'!A370:B905,2,)</f>
        <v>0</v>
      </c>
      <c r="G379" s="274">
        <v>0</v>
      </c>
      <c r="H379" s="274">
        <v>0</v>
      </c>
      <c r="I379" s="274">
        <v>0</v>
      </c>
    </row>
    <row r="380" spans="1:9" s="95" customFormat="1" x14ac:dyDescent="0.25">
      <c r="A380" s="149" t="s">
        <v>798</v>
      </c>
      <c r="B380" s="274">
        <f>VLOOKUP(A380:A1131,'[3]1990'!A371:B872,2,FALSE)</f>
        <v>50489</v>
      </c>
      <c r="C380" s="298">
        <v>50489</v>
      </c>
      <c r="D380" s="274">
        <f>VLOOKUP(A380:A1131,'[3]1992'!A371:B893,2,)</f>
        <v>38297</v>
      </c>
      <c r="E380" s="274">
        <v>94125</v>
      </c>
      <c r="F380" s="274">
        <f>VLOOKUP(A380:A1179,'[3]1994'!A371:B906,2,)</f>
        <v>197855</v>
      </c>
      <c r="G380" s="274">
        <v>197793</v>
      </c>
      <c r="H380" s="274">
        <v>206070</v>
      </c>
      <c r="I380" s="274">
        <v>206070</v>
      </c>
    </row>
    <row r="381" spans="1:9" s="95" customFormat="1" x14ac:dyDescent="0.25">
      <c r="A381" s="149" t="s">
        <v>1773</v>
      </c>
      <c r="B381" s="274">
        <f>VLOOKUP(A381:A1132,'[3]1990'!A372:B873,2,FALSE)</f>
        <v>482463</v>
      </c>
      <c r="C381" s="298">
        <v>482463</v>
      </c>
      <c r="D381" s="274">
        <f>VLOOKUP(A381:A1132,'[3]1992'!A372:B894,2,)</f>
        <v>215026</v>
      </c>
      <c r="E381" s="274">
        <v>580118</v>
      </c>
      <c r="F381" s="274">
        <f>VLOOKUP(A381:A1180,'[3]1994'!A372:B907,2,)</f>
        <v>170235</v>
      </c>
      <c r="G381" s="274">
        <v>155472</v>
      </c>
      <c r="H381" s="274">
        <v>104960</v>
      </c>
      <c r="I381" s="274">
        <v>104960</v>
      </c>
    </row>
    <row r="382" spans="1:9" s="95" customFormat="1" x14ac:dyDescent="0.25">
      <c r="A382" s="149" t="s">
        <v>758</v>
      </c>
      <c r="B382" s="274">
        <f>VLOOKUP(A382:A1133,'[3]1990'!A373:B874,2,FALSE)</f>
        <v>495175</v>
      </c>
      <c r="C382" s="298">
        <v>495175</v>
      </c>
      <c r="D382" s="274">
        <f>VLOOKUP(A382:A1133,'[3]1992'!A373:B895,2,)</f>
        <v>920096</v>
      </c>
      <c r="E382" s="274">
        <v>1274521</v>
      </c>
      <c r="F382" s="274">
        <f>VLOOKUP(A382:A1181,'[3]1994'!A373:B908,2,)</f>
        <v>3183815</v>
      </c>
      <c r="G382" s="274">
        <v>4900000</v>
      </c>
      <c r="H382" s="274">
        <v>6935770</v>
      </c>
      <c r="I382" s="274">
        <v>6935770</v>
      </c>
    </row>
    <row r="383" spans="1:9" s="95" customFormat="1" x14ac:dyDescent="0.25">
      <c r="A383" s="149" t="s">
        <v>1774</v>
      </c>
      <c r="B383" s="274">
        <v>2103135</v>
      </c>
      <c r="C383" s="298">
        <v>2103135</v>
      </c>
      <c r="D383" s="274">
        <v>4568013</v>
      </c>
      <c r="E383" s="274">
        <v>11759967</v>
      </c>
      <c r="F383" s="274">
        <f>VLOOKUP(A383:A1182,'[3]1994'!A374:B909,2,)</f>
        <v>21332315</v>
      </c>
      <c r="G383" s="274">
        <v>15573908</v>
      </c>
      <c r="H383" s="274">
        <v>35597620</v>
      </c>
      <c r="I383" s="274">
        <v>35597620</v>
      </c>
    </row>
    <row r="384" spans="1:9" s="95" customFormat="1" x14ac:dyDescent="0.25">
      <c r="A384" s="149" t="s">
        <v>1775</v>
      </c>
      <c r="B384" s="274">
        <f>VLOOKUP(A384:A1135,'[3]1990'!A375:B876,2,FALSE)</f>
        <v>283584</v>
      </c>
      <c r="C384" s="298">
        <v>283584</v>
      </c>
      <c r="D384" s="274">
        <f>VLOOKUP(A384:A1135,'[3]1992'!A375:B897,2,)</f>
        <v>741197</v>
      </c>
      <c r="E384" s="274">
        <v>1050059</v>
      </c>
      <c r="F384" s="274">
        <f>VLOOKUP(A384:A1183,'[3]1994'!A375:B910,2,)</f>
        <v>2916325</v>
      </c>
      <c r="G384" s="274">
        <v>3836981</v>
      </c>
      <c r="H384" s="274">
        <v>4639995</v>
      </c>
      <c r="I384" s="274">
        <v>4639995</v>
      </c>
    </row>
    <row r="385" spans="1:9" s="95" customFormat="1" x14ac:dyDescent="0.25">
      <c r="A385" s="149" t="s">
        <v>1776</v>
      </c>
      <c r="B385" s="274">
        <f>VLOOKUP(A385:A1136,'[3]1990'!A376:B877,2,FALSE)</f>
        <v>0</v>
      </c>
      <c r="C385" s="298">
        <v>0</v>
      </c>
      <c r="D385" s="274">
        <f>VLOOKUP(A385:A1136,'[3]1992'!A376:B898,2,)</f>
        <v>3494</v>
      </c>
      <c r="E385" s="274">
        <v>0</v>
      </c>
      <c r="F385" s="274">
        <f>VLOOKUP(A385:A1184,'[3]1994'!A376:B911,2,)</f>
        <v>23150</v>
      </c>
      <c r="G385" s="274">
        <v>70863</v>
      </c>
      <c r="H385" s="274">
        <v>17585</v>
      </c>
      <c r="I385" s="274">
        <v>17585</v>
      </c>
    </row>
    <row r="386" spans="1:9" s="95" customFormat="1" x14ac:dyDescent="0.25">
      <c r="A386" s="149" t="s">
        <v>1777</v>
      </c>
      <c r="B386" s="274">
        <f>VLOOKUP(A386:A1137,'[3]1990'!A377:B878,2,FALSE)</f>
        <v>0</v>
      </c>
      <c r="C386" s="298">
        <v>0</v>
      </c>
      <c r="D386" s="274">
        <f>VLOOKUP(A386:A1137,'[3]1992'!A377:B899,2,)</f>
        <v>0</v>
      </c>
      <c r="E386" s="274">
        <v>0</v>
      </c>
      <c r="F386" s="274">
        <f>VLOOKUP(A386:A1185,'[3]1994'!A377:B912,2,)</f>
        <v>835545</v>
      </c>
      <c r="G386" s="274">
        <v>2766026</v>
      </c>
      <c r="H386" s="274">
        <v>1101050</v>
      </c>
      <c r="I386" s="274">
        <v>1101050</v>
      </c>
    </row>
    <row r="387" spans="1:9" x14ac:dyDescent="0.25">
      <c r="A387" s="143"/>
      <c r="B387" s="263"/>
      <c r="C387" s="242"/>
      <c r="D387" s="263"/>
      <c r="E387" s="263"/>
      <c r="F387" s="263"/>
      <c r="G387" s="263"/>
      <c r="H387" s="263"/>
      <c r="I387" s="263"/>
    </row>
    <row r="388" spans="1:9" s="94" customFormat="1" x14ac:dyDescent="0.25">
      <c r="A388" s="46" t="s">
        <v>1778</v>
      </c>
      <c r="B388" s="263">
        <f>SUM(B389:B400)</f>
        <v>4965607</v>
      </c>
      <c r="C388" s="263">
        <f t="shared" ref="C388:H388" si="65">SUM(C389:C400)</f>
        <v>4965607</v>
      </c>
      <c r="D388" s="263">
        <f t="shared" si="65"/>
        <v>5808920</v>
      </c>
      <c r="E388" s="263">
        <f t="shared" si="65"/>
        <v>5852683</v>
      </c>
      <c r="F388" s="263">
        <f t="shared" si="65"/>
        <v>7207520</v>
      </c>
      <c r="G388" s="263">
        <f t="shared" si="65"/>
        <v>8732644</v>
      </c>
      <c r="H388" s="263">
        <f t="shared" si="65"/>
        <v>8742565</v>
      </c>
      <c r="I388" s="263">
        <f t="shared" ref="I388" si="66">SUM(I389:I400)</f>
        <v>8742565</v>
      </c>
    </row>
    <row r="389" spans="1:9" s="95" customFormat="1" x14ac:dyDescent="0.25">
      <c r="A389" s="149" t="s">
        <v>88</v>
      </c>
      <c r="B389" s="274">
        <f>VLOOKUP(A389:A1140,'[3]1990'!A380:B881,2,FALSE)</f>
        <v>109485</v>
      </c>
      <c r="C389" s="298">
        <v>109485</v>
      </c>
      <c r="D389" s="274">
        <f>VLOOKUP(A389:A1140,'[3]1992'!A380:B902,2,)</f>
        <v>242722</v>
      </c>
      <c r="E389" s="274">
        <v>91133</v>
      </c>
      <c r="F389" s="274">
        <f>VLOOKUP(A389:A1188,'[3]1994'!A380:B915,2,)</f>
        <v>113820</v>
      </c>
      <c r="G389" s="274">
        <v>510000</v>
      </c>
      <c r="H389" s="274">
        <v>1003130</v>
      </c>
      <c r="I389" s="274">
        <v>1003130</v>
      </c>
    </row>
    <row r="390" spans="1:9" s="95" customFormat="1" x14ac:dyDescent="0.25">
      <c r="A390" s="149" t="s">
        <v>197</v>
      </c>
      <c r="B390" s="274">
        <f>VLOOKUP(A390:A1141,'[3]1990'!A381:B882,2,FALSE)</f>
        <v>1006127</v>
      </c>
      <c r="C390" s="298">
        <v>1006127</v>
      </c>
      <c r="D390" s="274">
        <f>VLOOKUP(A390:A1141,'[3]1992'!A381:B903,2,)</f>
        <v>661668</v>
      </c>
      <c r="E390" s="274">
        <v>797575</v>
      </c>
      <c r="F390" s="274">
        <f>VLOOKUP(A390:A1189,'[3]1994'!A381:B916,2,)</f>
        <v>673000</v>
      </c>
      <c r="G390" s="274">
        <v>1021915</v>
      </c>
      <c r="H390" s="274">
        <v>719145</v>
      </c>
      <c r="I390" s="274">
        <v>719145</v>
      </c>
    </row>
    <row r="391" spans="1:9" s="95" customFormat="1" x14ac:dyDescent="0.25">
      <c r="A391" s="149" t="s">
        <v>198</v>
      </c>
      <c r="B391" s="274">
        <f>VLOOKUP(A391:A1142,'[3]1990'!A382:B883,2,FALSE)</f>
        <v>6414</v>
      </c>
      <c r="C391" s="298">
        <v>6414</v>
      </c>
      <c r="D391" s="274">
        <f>VLOOKUP(A391:A1142,'[3]1992'!A382:B904,2,)</f>
        <v>6380</v>
      </c>
      <c r="E391" s="274">
        <v>961</v>
      </c>
      <c r="F391" s="274">
        <f>VLOOKUP(A391:A1190,'[3]1994'!A382:B917,2,)</f>
        <v>0</v>
      </c>
      <c r="G391" s="274">
        <v>0</v>
      </c>
      <c r="H391" s="274">
        <v>0</v>
      </c>
      <c r="I391" s="274">
        <v>0</v>
      </c>
    </row>
    <row r="392" spans="1:9" s="95" customFormat="1" x14ac:dyDescent="0.25">
      <c r="A392" s="150" t="s">
        <v>31</v>
      </c>
      <c r="B392" s="274">
        <f>VLOOKUP(A392:A1143,'[3]1990'!A383:B884,2,FALSE)</f>
        <v>883</v>
      </c>
      <c r="C392" s="298">
        <v>883</v>
      </c>
      <c r="D392" s="274">
        <f>VLOOKUP(A392:A1143,'[3]1992'!A383:B905,2,)</f>
        <v>5743</v>
      </c>
      <c r="E392" s="274">
        <v>3414</v>
      </c>
      <c r="F392" s="274">
        <f>VLOOKUP(A392:A1191,'[3]1994'!A383:B918,2,)</f>
        <v>0</v>
      </c>
      <c r="G392" s="274">
        <v>0</v>
      </c>
      <c r="H392" s="274">
        <v>0</v>
      </c>
      <c r="I392" s="274">
        <v>0</v>
      </c>
    </row>
    <row r="393" spans="1:9" s="95" customFormat="1" x14ac:dyDescent="0.25">
      <c r="A393" s="150" t="s">
        <v>724</v>
      </c>
      <c r="B393" s="274">
        <f>VLOOKUP(A393:A1144,'[3]1990'!A384:B885,2,FALSE)</f>
        <v>5871</v>
      </c>
      <c r="C393" s="298">
        <v>5871</v>
      </c>
      <c r="D393" s="274">
        <f>VLOOKUP(A393:A1144,'[3]1992'!A384:B906,2,)</f>
        <v>8885</v>
      </c>
      <c r="E393" s="274">
        <v>2317</v>
      </c>
      <c r="F393" s="274">
        <f>VLOOKUP(A393:A1192,'[3]1994'!A384:B919,2,)</f>
        <v>3500</v>
      </c>
      <c r="G393" s="274">
        <v>0</v>
      </c>
      <c r="H393" s="274">
        <v>0</v>
      </c>
      <c r="I393" s="274">
        <v>0</v>
      </c>
    </row>
    <row r="394" spans="1:9" s="95" customFormat="1" x14ac:dyDescent="0.25">
      <c r="A394" s="150" t="s">
        <v>199</v>
      </c>
      <c r="B394" s="274">
        <f>VLOOKUP(A394:A1145,'[3]1990'!A385:B886,2,FALSE)</f>
        <v>184893</v>
      </c>
      <c r="C394" s="298">
        <v>184893</v>
      </c>
      <c r="D394" s="274">
        <f>VLOOKUP(A394:A1145,'[3]1992'!A385:B907,2,)</f>
        <v>32991</v>
      </c>
      <c r="E394" s="274">
        <v>24323</v>
      </c>
      <c r="F394" s="274">
        <f>VLOOKUP(A394:A1193,'[3]1994'!A385:B920,2,)</f>
        <v>25115</v>
      </c>
      <c r="G394" s="274">
        <v>0</v>
      </c>
      <c r="H394" s="274">
        <v>6190</v>
      </c>
      <c r="I394" s="274">
        <v>6190</v>
      </c>
    </row>
    <row r="395" spans="1:9" s="95" customFormat="1" x14ac:dyDescent="0.25">
      <c r="A395" s="150" t="s">
        <v>224</v>
      </c>
      <c r="B395" s="274">
        <f>VLOOKUP(A395:A1146,'[3]1990'!A386:B887,2,FALSE)</f>
        <v>0</v>
      </c>
      <c r="C395" s="298">
        <v>0</v>
      </c>
      <c r="D395" s="274">
        <f>VLOOKUP(A395:A1146,'[3]1992'!A386:B908,2,)</f>
        <v>0</v>
      </c>
      <c r="E395" s="274">
        <v>0</v>
      </c>
      <c r="F395" s="274">
        <f>VLOOKUP(A395:A1194,'[3]1994'!A386:B921,2,)</f>
        <v>0</v>
      </c>
      <c r="G395" s="274">
        <v>0</v>
      </c>
      <c r="H395" s="274">
        <v>0</v>
      </c>
      <c r="I395" s="274">
        <v>0</v>
      </c>
    </row>
    <row r="396" spans="1:9" s="95" customFormat="1" x14ac:dyDescent="0.25">
      <c r="A396" s="150" t="s">
        <v>91</v>
      </c>
      <c r="B396" s="274">
        <f>VLOOKUP(A396:A1147,'[3]1990'!A387:B888,2,FALSE)</f>
        <v>2076768</v>
      </c>
      <c r="C396" s="298">
        <v>2076768</v>
      </c>
      <c r="D396" s="274">
        <f>VLOOKUP(A396:A1147,'[3]1992'!A387:B909,2,)</f>
        <v>2706447</v>
      </c>
      <c r="E396" s="274">
        <v>3243304</v>
      </c>
      <c r="F396" s="274">
        <f>VLOOKUP(A396:A1195,'[3]1994'!A387:B922,2,)</f>
        <v>2592375</v>
      </c>
      <c r="G396" s="274">
        <v>2983062</v>
      </c>
      <c r="H396" s="274">
        <v>2908980</v>
      </c>
      <c r="I396" s="274">
        <v>2908980</v>
      </c>
    </row>
    <row r="397" spans="1:9" s="95" customFormat="1" x14ac:dyDescent="0.25">
      <c r="A397" s="150" t="s">
        <v>463</v>
      </c>
      <c r="B397" s="274">
        <f>VLOOKUP(A397:A1148,'[3]1990'!A388:B889,2,FALSE)</f>
        <v>1316157</v>
      </c>
      <c r="C397" s="298">
        <v>1316157</v>
      </c>
      <c r="D397" s="274">
        <f>VLOOKUP(A397:A1148,'[3]1992'!A388:B910,2,)</f>
        <v>1357520</v>
      </c>
      <c r="E397" s="274">
        <v>1612601</v>
      </c>
      <c r="F397" s="274">
        <f>VLOOKUP(A397:A1196,'[3]1994'!A388:B923,2,)</f>
        <v>1531690</v>
      </c>
      <c r="G397" s="274">
        <v>4188348</v>
      </c>
      <c r="H397" s="274">
        <v>3969245</v>
      </c>
      <c r="I397" s="274">
        <v>3969245</v>
      </c>
    </row>
    <row r="398" spans="1:9" s="95" customFormat="1" x14ac:dyDescent="0.25">
      <c r="A398" s="150" t="s">
        <v>1779</v>
      </c>
      <c r="B398" s="274">
        <f>VLOOKUP(A398:A1149,'[3]1990'!A389:B890,2,FALSE)</f>
        <v>259009</v>
      </c>
      <c r="C398" s="298">
        <v>259009</v>
      </c>
      <c r="D398" s="274">
        <f>VLOOKUP(A398:A1149,'[3]1992'!A389:B911,2,)</f>
        <v>786564</v>
      </c>
      <c r="E398" s="274">
        <v>77055</v>
      </c>
      <c r="F398" s="274">
        <f>VLOOKUP(A398:A1197,'[3]1994'!A389:B924,2,)</f>
        <v>2268020</v>
      </c>
      <c r="G398" s="274">
        <v>29319</v>
      </c>
      <c r="H398" s="274">
        <v>135875</v>
      </c>
      <c r="I398" s="274">
        <v>135875</v>
      </c>
    </row>
    <row r="399" spans="1:9" s="95" customFormat="1" x14ac:dyDescent="0.25">
      <c r="A399" s="150" t="s">
        <v>225</v>
      </c>
      <c r="B399" s="274">
        <f>VLOOKUP(A399:A1150,'[3]1990'!A390:B891,2,FALSE)</f>
        <v>0</v>
      </c>
      <c r="C399" s="298">
        <v>0</v>
      </c>
      <c r="D399" s="274">
        <f>VLOOKUP(A399:A1150,'[3]1992'!A390:B912,2,)</f>
        <v>0</v>
      </c>
      <c r="E399" s="274">
        <v>0</v>
      </c>
      <c r="F399" s="274">
        <f>VLOOKUP(A399:A1198,'[3]1994'!A390:B925,2,)</f>
        <v>0</v>
      </c>
      <c r="G399" s="274">
        <v>0</v>
      </c>
      <c r="H399" s="274">
        <v>0</v>
      </c>
      <c r="I399" s="274">
        <v>0</v>
      </c>
    </row>
    <row r="400" spans="1:9" s="95" customFormat="1" x14ac:dyDescent="0.25">
      <c r="A400" s="150" t="s">
        <v>1780</v>
      </c>
      <c r="B400" s="274">
        <f>VLOOKUP(A400:A1151,'[3]1990'!A391:B892,2,FALSE)</f>
        <v>0</v>
      </c>
      <c r="C400" s="298">
        <v>0</v>
      </c>
      <c r="D400" s="274">
        <f>VLOOKUP(A400:A1151,'[3]1992'!A391:B913,2,)</f>
        <v>0</v>
      </c>
      <c r="E400" s="274">
        <v>0</v>
      </c>
      <c r="F400" s="274">
        <f>VLOOKUP(A400:A1199,'[3]1994'!A391:B926,2,)</f>
        <v>0</v>
      </c>
      <c r="G400" s="274">
        <v>0</v>
      </c>
      <c r="H400" s="274">
        <v>0</v>
      </c>
      <c r="I400" s="274">
        <v>0</v>
      </c>
    </row>
    <row r="401" spans="1:9" x14ac:dyDescent="0.25">
      <c r="A401" s="143"/>
      <c r="B401" s="263"/>
      <c r="C401" s="295"/>
      <c r="D401" s="263"/>
      <c r="E401" s="263"/>
      <c r="F401" s="263"/>
      <c r="G401" s="263"/>
      <c r="H401" s="263"/>
      <c r="I401" s="263"/>
    </row>
    <row r="402" spans="1:9" s="94" customFormat="1" x14ac:dyDescent="0.25">
      <c r="A402" s="46" t="s">
        <v>144</v>
      </c>
      <c r="B402" s="263">
        <f t="shared" ref="B402:H402" si="67">B404+B427+B492</f>
        <v>1734584204</v>
      </c>
      <c r="C402" s="263">
        <f t="shared" si="67"/>
        <v>1734584204</v>
      </c>
      <c r="D402" s="263">
        <f t="shared" si="67"/>
        <v>2130498669</v>
      </c>
      <c r="E402" s="263">
        <f t="shared" si="67"/>
        <v>5417047197</v>
      </c>
      <c r="F402" s="263">
        <f t="shared" si="67"/>
        <v>3410875216</v>
      </c>
      <c r="G402" s="263">
        <f t="shared" si="67"/>
        <v>2767985784</v>
      </c>
      <c r="H402" s="263">
        <f t="shared" si="67"/>
        <v>2670696300</v>
      </c>
      <c r="I402" s="263">
        <f t="shared" ref="I402" si="68">I404+I427+I492</f>
        <v>2670696300</v>
      </c>
    </row>
    <row r="403" spans="1:9" x14ac:dyDescent="0.25">
      <c r="A403" s="143"/>
      <c r="B403" s="263"/>
      <c r="C403" s="242"/>
      <c r="D403" s="263"/>
      <c r="E403" s="263"/>
      <c r="F403" s="263"/>
      <c r="G403" s="263"/>
      <c r="H403" s="263"/>
      <c r="I403" s="263"/>
    </row>
    <row r="404" spans="1:9" s="87" customFormat="1" x14ac:dyDescent="0.25">
      <c r="A404" s="151" t="s">
        <v>212</v>
      </c>
      <c r="B404" s="275">
        <f>VLOOKUP(A404:A1156,'[3]1990'!A396:B897,2,FALSE)</f>
        <v>43915934</v>
      </c>
      <c r="C404" s="310">
        <v>43915934</v>
      </c>
      <c r="D404" s="275">
        <f>VLOOKUP(A404:A1156,'[3]1992'!A396:B918,2,)</f>
        <v>103748419</v>
      </c>
      <c r="E404" s="275">
        <v>186491502</v>
      </c>
      <c r="F404" s="275">
        <f>F406+F412+F419+F490+F793+F812</f>
        <v>280231365</v>
      </c>
      <c r="G404" s="275">
        <v>201896789</v>
      </c>
      <c r="H404" s="275">
        <v>116662965</v>
      </c>
      <c r="I404" s="275">
        <v>116662965</v>
      </c>
    </row>
    <row r="405" spans="1:9" x14ac:dyDescent="0.25">
      <c r="A405" s="145"/>
      <c r="B405" s="263"/>
      <c r="C405" s="242"/>
      <c r="D405" s="263"/>
      <c r="E405" s="263"/>
      <c r="F405" s="263"/>
      <c r="G405" s="263"/>
      <c r="H405" s="263"/>
      <c r="I405" s="263"/>
    </row>
    <row r="406" spans="1:9" s="94" customFormat="1" x14ac:dyDescent="0.25">
      <c r="A406" s="46" t="s">
        <v>319</v>
      </c>
      <c r="B406" s="263">
        <f>SUM(B407:B410)</f>
        <v>36816516</v>
      </c>
      <c r="C406" s="263">
        <f t="shared" ref="C406:H406" si="69">SUM(C407:C410)</f>
        <v>36816516</v>
      </c>
      <c r="D406" s="263">
        <f t="shared" si="69"/>
        <v>62849830</v>
      </c>
      <c r="E406" s="263">
        <f t="shared" si="69"/>
        <v>144135018</v>
      </c>
      <c r="F406" s="263">
        <f t="shared" si="69"/>
        <v>118648260</v>
      </c>
      <c r="G406" s="263">
        <f t="shared" si="69"/>
        <v>112108536</v>
      </c>
      <c r="H406" s="263">
        <f t="shared" si="69"/>
        <v>72616105</v>
      </c>
      <c r="I406" s="263">
        <f t="shared" ref="I406" si="70">SUM(I407:I410)</f>
        <v>72616105</v>
      </c>
    </row>
    <row r="407" spans="1:9" s="95" customFormat="1" x14ac:dyDescent="0.25">
      <c r="A407" s="150" t="s">
        <v>545</v>
      </c>
      <c r="B407" s="274">
        <f>VLOOKUP(A407:A1159,'[3]1990'!A399:B900,2,FALSE)</f>
        <v>35500000</v>
      </c>
      <c r="C407" s="298">
        <v>35500000</v>
      </c>
      <c r="D407" s="274">
        <f>VLOOKUP(A407:A1159,'[3]1992'!A399:B921,2,)</f>
        <v>53872741</v>
      </c>
      <c r="E407" s="274">
        <v>141966125</v>
      </c>
      <c r="F407" s="274">
        <f>VLOOKUP(A407:A1207,'[3]1994'!A399:B934,2,)</f>
        <v>117164195</v>
      </c>
      <c r="G407" s="274">
        <v>110493696</v>
      </c>
      <c r="H407" s="274">
        <v>69624245</v>
      </c>
      <c r="I407" s="274">
        <v>69624245</v>
      </c>
    </row>
    <row r="408" spans="1:9" s="95" customFormat="1" x14ac:dyDescent="0.25">
      <c r="A408" s="150" t="s">
        <v>1781</v>
      </c>
      <c r="B408" s="274">
        <f>VLOOKUP(A408:A1160,'[3]1990'!A400:B901,2,FALSE)</f>
        <v>1316516</v>
      </c>
      <c r="C408" s="298">
        <v>1316516</v>
      </c>
      <c r="D408" s="274">
        <f>VLOOKUP(A408:A1160,'[3]1992'!A400:B922,2,)</f>
        <v>0</v>
      </c>
      <c r="E408" s="274">
        <v>0</v>
      </c>
      <c r="F408" s="274">
        <v>1484065</v>
      </c>
      <c r="G408" s="274">
        <v>0</v>
      </c>
      <c r="H408" s="274">
        <v>0</v>
      </c>
      <c r="I408" s="274">
        <v>0</v>
      </c>
    </row>
    <row r="409" spans="1:9" s="95" customFormat="1" x14ac:dyDescent="0.25">
      <c r="A409" s="150" t="s">
        <v>32</v>
      </c>
      <c r="B409" s="274">
        <f>VLOOKUP(A409:A1161,'[3]1990'!A401:B902,2,FALSE)</f>
        <v>0</v>
      </c>
      <c r="C409" s="298">
        <v>0</v>
      </c>
      <c r="D409" s="274">
        <f>VLOOKUP(A409:A1161,'[3]1992'!A401:B923,2,)</f>
        <v>0</v>
      </c>
      <c r="E409" s="274">
        <v>0</v>
      </c>
      <c r="F409" s="274">
        <f>VLOOKUP(A409:A1209,'[3]1994'!A401:B936,2,)</f>
        <v>0</v>
      </c>
      <c r="G409" s="274">
        <v>0</v>
      </c>
      <c r="H409" s="274">
        <v>0</v>
      </c>
      <c r="I409" s="274">
        <v>0</v>
      </c>
    </row>
    <row r="410" spans="1:9" s="95" customFormat="1" x14ac:dyDescent="0.25">
      <c r="A410" s="150" t="s">
        <v>1782</v>
      </c>
      <c r="B410" s="274">
        <v>0</v>
      </c>
      <c r="C410" s="298">
        <v>0</v>
      </c>
      <c r="D410" s="274">
        <v>8977089</v>
      </c>
      <c r="E410" s="274">
        <v>2168893</v>
      </c>
      <c r="F410" s="274">
        <v>0</v>
      </c>
      <c r="G410" s="274">
        <v>1614840</v>
      </c>
      <c r="H410" s="274">
        <v>2991860</v>
      </c>
      <c r="I410" s="274">
        <v>2991860</v>
      </c>
    </row>
    <row r="411" spans="1:9" x14ac:dyDescent="0.25">
      <c r="A411" s="147"/>
      <c r="B411" s="263"/>
      <c r="C411" s="242"/>
      <c r="D411" s="263"/>
      <c r="E411" s="263"/>
      <c r="F411" s="263"/>
      <c r="G411" s="263"/>
      <c r="H411" s="263"/>
      <c r="I411" s="263"/>
    </row>
    <row r="412" spans="1:9" s="94" customFormat="1" x14ac:dyDescent="0.25">
      <c r="A412" s="152" t="s">
        <v>46</v>
      </c>
      <c r="B412" s="263">
        <f>SUM(B413:B417)</f>
        <v>7099418</v>
      </c>
      <c r="C412" s="263">
        <f t="shared" ref="C412:H412" si="71">SUM(C413:C417)</f>
        <v>7099418</v>
      </c>
      <c r="D412" s="274">
        <v>0</v>
      </c>
      <c r="E412" s="263">
        <f t="shared" si="71"/>
        <v>9024815</v>
      </c>
      <c r="F412" s="263">
        <f t="shared" si="71"/>
        <v>126044075</v>
      </c>
      <c r="G412" s="263">
        <f t="shared" si="71"/>
        <v>10000000</v>
      </c>
      <c r="H412" s="263">
        <f t="shared" si="71"/>
        <v>15164400</v>
      </c>
      <c r="I412" s="263">
        <f t="shared" ref="I412" si="72">SUM(I413:I417)</f>
        <v>15164400</v>
      </c>
    </row>
    <row r="413" spans="1:9" s="95" customFormat="1" x14ac:dyDescent="0.25">
      <c r="A413" s="150" t="s">
        <v>1783</v>
      </c>
      <c r="B413" s="298">
        <v>7099418</v>
      </c>
      <c r="C413" s="298">
        <v>7099418</v>
      </c>
      <c r="D413" s="274">
        <v>0</v>
      </c>
      <c r="E413" s="274">
        <v>9024815</v>
      </c>
      <c r="F413" s="274">
        <v>20855225</v>
      </c>
      <c r="G413" s="274">
        <v>10000000</v>
      </c>
      <c r="H413" s="274">
        <v>0</v>
      </c>
      <c r="I413" s="274">
        <v>0</v>
      </c>
    </row>
    <row r="414" spans="1:9" s="95" customFormat="1" x14ac:dyDescent="0.25">
      <c r="A414" s="150" t="s">
        <v>1784</v>
      </c>
      <c r="B414" s="274">
        <v>0</v>
      </c>
      <c r="C414" s="298">
        <v>0</v>
      </c>
      <c r="D414" s="274">
        <v>0</v>
      </c>
      <c r="E414" s="274">
        <v>0</v>
      </c>
      <c r="F414" s="274">
        <v>103208850</v>
      </c>
      <c r="G414" s="274">
        <v>0</v>
      </c>
      <c r="H414" s="274">
        <v>0</v>
      </c>
      <c r="I414" s="274">
        <v>0</v>
      </c>
    </row>
    <row r="415" spans="1:9" s="95" customFormat="1" x14ac:dyDescent="0.25">
      <c r="A415" s="150" t="s">
        <v>1785</v>
      </c>
      <c r="B415" s="274">
        <v>0</v>
      </c>
      <c r="C415" s="298">
        <v>0</v>
      </c>
      <c r="D415" s="274">
        <v>0</v>
      </c>
      <c r="E415" s="274">
        <v>0</v>
      </c>
      <c r="F415" s="274">
        <f>VLOOKUP(A415:A1214,'[3]1994'!A406:B941,2,)</f>
        <v>1500000</v>
      </c>
      <c r="G415" s="274">
        <v>0</v>
      </c>
      <c r="H415" s="274">
        <v>5164400</v>
      </c>
      <c r="I415" s="274">
        <v>5164400</v>
      </c>
    </row>
    <row r="416" spans="1:9" s="95" customFormat="1" x14ac:dyDescent="0.25">
      <c r="A416" s="150" t="s">
        <v>1786</v>
      </c>
      <c r="B416" s="274">
        <v>0</v>
      </c>
      <c r="C416" s="298">
        <v>0</v>
      </c>
      <c r="D416" s="274">
        <v>0</v>
      </c>
      <c r="E416" s="274">
        <v>0</v>
      </c>
      <c r="F416" s="274">
        <f>VLOOKUP(A416:A1215,'[3]1994'!A407:B942,2,)</f>
        <v>480000</v>
      </c>
      <c r="G416" s="274">
        <v>0</v>
      </c>
      <c r="H416" s="274">
        <v>0</v>
      </c>
      <c r="I416" s="274">
        <v>0</v>
      </c>
    </row>
    <row r="417" spans="1:9" s="95" customFormat="1" x14ac:dyDescent="0.25">
      <c r="A417" s="150" t="s">
        <v>1787</v>
      </c>
      <c r="B417" s="274">
        <v>0</v>
      </c>
      <c r="C417" s="298">
        <v>0</v>
      </c>
      <c r="D417" s="274">
        <v>0</v>
      </c>
      <c r="E417" s="274">
        <v>0</v>
      </c>
      <c r="F417" s="274">
        <v>0</v>
      </c>
      <c r="G417" s="274">
        <v>0</v>
      </c>
      <c r="H417" s="274">
        <v>10000000</v>
      </c>
      <c r="I417" s="274">
        <v>10000000</v>
      </c>
    </row>
    <row r="418" spans="1:9" x14ac:dyDescent="0.25">
      <c r="A418" s="147"/>
      <c r="B418" s="263"/>
      <c r="C418" s="242"/>
      <c r="D418" s="263"/>
      <c r="E418" s="263"/>
      <c r="F418" s="263"/>
      <c r="G418" s="263"/>
      <c r="H418" s="263"/>
      <c r="I418" s="263"/>
    </row>
    <row r="419" spans="1:9" x14ac:dyDescent="0.25">
      <c r="A419" s="152" t="s">
        <v>229</v>
      </c>
      <c r="B419" s="263">
        <f>SUM(B420:B423)</f>
        <v>0</v>
      </c>
      <c r="C419" s="242">
        <v>0</v>
      </c>
      <c r="D419" s="263">
        <f>VLOOKUP(A419:A1169,'[3]1992'!A409:B931,2,)</f>
        <v>40698589</v>
      </c>
      <c r="E419" s="263">
        <v>33331669</v>
      </c>
      <c r="F419" s="263">
        <f>VLOOKUP(A419:A1217,'[3]1994'!A409:B944,2,)</f>
        <v>35539030</v>
      </c>
      <c r="G419" s="263">
        <v>79788253</v>
      </c>
      <c r="H419" s="263">
        <v>28882460</v>
      </c>
      <c r="I419" s="263">
        <v>28882460</v>
      </c>
    </row>
    <row r="420" spans="1:9" s="95" customFormat="1" x14ac:dyDescent="0.25">
      <c r="A420" s="150" t="s">
        <v>1788</v>
      </c>
      <c r="B420" s="274">
        <v>0</v>
      </c>
      <c r="C420" s="298">
        <v>0</v>
      </c>
      <c r="D420" s="274">
        <v>684322</v>
      </c>
      <c r="E420" s="274">
        <v>328871</v>
      </c>
      <c r="F420" s="274">
        <v>654030</v>
      </c>
      <c r="G420" s="274">
        <v>0</v>
      </c>
      <c r="H420" s="274">
        <v>0</v>
      </c>
      <c r="I420" s="274">
        <v>0</v>
      </c>
    </row>
    <row r="421" spans="1:9" s="95" customFormat="1" x14ac:dyDescent="0.25">
      <c r="A421" s="150" t="s">
        <v>1789</v>
      </c>
      <c r="B421" s="274">
        <v>0</v>
      </c>
      <c r="C421" s="298">
        <v>0</v>
      </c>
      <c r="D421" s="274">
        <v>0</v>
      </c>
      <c r="E421" s="274">
        <v>11315903</v>
      </c>
      <c r="F421" s="274">
        <v>9334565</v>
      </c>
      <c r="G421" s="274">
        <v>7417219</v>
      </c>
      <c r="H421" s="274">
        <v>8882460</v>
      </c>
      <c r="I421" s="274">
        <v>8882460</v>
      </c>
    </row>
    <row r="422" spans="1:9" s="95" customFormat="1" x14ac:dyDescent="0.25">
      <c r="A422" s="150" t="s">
        <v>1790</v>
      </c>
      <c r="B422" s="274">
        <v>0</v>
      </c>
      <c r="C422" s="298">
        <v>0</v>
      </c>
      <c r="D422" s="274">
        <v>30001063</v>
      </c>
      <c r="E422" s="274">
        <v>21686895</v>
      </c>
      <c r="F422" s="274">
        <v>25550435</v>
      </c>
      <c r="G422" s="274">
        <v>72371034</v>
      </c>
      <c r="H422" s="274">
        <v>20000000</v>
      </c>
      <c r="I422" s="274">
        <v>20000000</v>
      </c>
    </row>
    <row r="423" spans="1:9" s="95" customFormat="1" x14ac:dyDescent="0.25">
      <c r="A423" s="150" t="s">
        <v>1791</v>
      </c>
      <c r="B423" s="274">
        <v>0</v>
      </c>
      <c r="C423" s="298">
        <v>0</v>
      </c>
      <c r="D423" s="274">
        <v>10013204</v>
      </c>
      <c r="E423" s="274">
        <v>0</v>
      </c>
      <c r="F423" s="274">
        <v>0</v>
      </c>
      <c r="G423" s="274">
        <v>0</v>
      </c>
      <c r="H423" s="274">
        <v>0</v>
      </c>
      <c r="I423" s="274">
        <v>0</v>
      </c>
    </row>
    <row r="424" spans="1:9" x14ac:dyDescent="0.25">
      <c r="A424" s="153"/>
      <c r="B424" s="263"/>
      <c r="C424" s="242"/>
      <c r="D424" s="263"/>
      <c r="E424" s="263"/>
      <c r="F424" s="263"/>
      <c r="G424" s="263"/>
      <c r="H424" s="263"/>
      <c r="I424" s="263"/>
    </row>
    <row r="425" spans="1:9" s="94" customFormat="1" x14ac:dyDescent="0.25">
      <c r="A425" s="141" t="s">
        <v>238</v>
      </c>
      <c r="B425" s="263">
        <v>1690668270</v>
      </c>
      <c r="C425" s="240">
        <v>1690668270</v>
      </c>
      <c r="D425" s="263">
        <f>VLOOKUP(A425:A1174,'[3]1992'!A414:B936,2,)</f>
        <v>2026750250</v>
      </c>
      <c r="E425" s="263">
        <v>5230555695</v>
      </c>
      <c r="F425" s="263">
        <f>VLOOKUP(A425:A1222,'[3]1994'!A414:B949,2,)</f>
        <v>3130643851</v>
      </c>
      <c r="G425" s="263">
        <v>2566088995</v>
      </c>
      <c r="H425" s="263">
        <v>2554033335</v>
      </c>
      <c r="I425" s="263">
        <v>2554033335</v>
      </c>
    </row>
    <row r="426" spans="1:9" x14ac:dyDescent="0.25">
      <c r="A426" s="143"/>
      <c r="B426" s="263"/>
      <c r="C426" s="242"/>
      <c r="D426" s="263"/>
      <c r="E426" s="263"/>
      <c r="F426" s="263"/>
      <c r="G426" s="263"/>
      <c r="H426" s="263"/>
      <c r="I426" s="263"/>
    </row>
    <row r="427" spans="1:9" s="94" customFormat="1" x14ac:dyDescent="0.25">
      <c r="A427" s="46" t="s">
        <v>1520</v>
      </c>
      <c r="B427" s="263">
        <f>SUM(B428:B488)</f>
        <v>1442087480</v>
      </c>
      <c r="C427" s="263">
        <f t="shared" ref="C427:H427" si="73">SUM(C428:C488)</f>
        <v>1442087480</v>
      </c>
      <c r="D427" s="263">
        <f t="shared" si="73"/>
        <v>1785112939</v>
      </c>
      <c r="E427" s="263">
        <f t="shared" si="73"/>
        <v>3078647085</v>
      </c>
      <c r="F427" s="263">
        <f t="shared" si="73"/>
        <v>2190352174</v>
      </c>
      <c r="G427" s="263">
        <f t="shared" si="73"/>
        <v>2054168495</v>
      </c>
      <c r="H427" s="263">
        <f t="shared" si="73"/>
        <v>1911724874</v>
      </c>
      <c r="I427" s="263">
        <f t="shared" ref="I427" si="74">SUM(I428:I488)</f>
        <v>1911724874</v>
      </c>
    </row>
    <row r="428" spans="1:9" s="95" customFormat="1" x14ac:dyDescent="0.25">
      <c r="A428" s="150" t="s">
        <v>1928</v>
      </c>
      <c r="B428" s="274">
        <v>176201880</v>
      </c>
      <c r="C428" s="298">
        <v>176201880</v>
      </c>
      <c r="D428" s="274">
        <v>8587500</v>
      </c>
      <c r="E428" s="274">
        <v>0</v>
      </c>
      <c r="F428" s="274">
        <v>0</v>
      </c>
      <c r="G428" s="274">
        <v>0</v>
      </c>
      <c r="H428" s="274">
        <v>0</v>
      </c>
      <c r="I428" s="274">
        <v>0</v>
      </c>
    </row>
    <row r="429" spans="1:9" s="95" customFormat="1" x14ac:dyDescent="0.25">
      <c r="A429" s="150" t="s">
        <v>1929</v>
      </c>
      <c r="B429" s="274">
        <v>88889715</v>
      </c>
      <c r="C429" s="298">
        <v>88889715</v>
      </c>
      <c r="D429" s="274">
        <v>7766840</v>
      </c>
      <c r="E429" s="274">
        <v>8733100</v>
      </c>
      <c r="F429" s="274">
        <f>VLOOKUP(A429:A1225,'[3]1994'!A417:B952,2,)</f>
        <v>1583426</v>
      </c>
      <c r="G429" s="274">
        <v>0</v>
      </c>
      <c r="H429" s="274">
        <v>0</v>
      </c>
      <c r="I429" s="274">
        <v>0</v>
      </c>
    </row>
    <row r="430" spans="1:9" s="95" customFormat="1" x14ac:dyDescent="0.25">
      <c r="A430" s="150" t="s">
        <v>1930</v>
      </c>
      <c r="B430" s="274">
        <v>22243620</v>
      </c>
      <c r="C430" s="298">
        <v>22243620</v>
      </c>
      <c r="D430" s="274">
        <v>0</v>
      </c>
      <c r="E430" s="274">
        <v>0</v>
      </c>
      <c r="F430" s="274">
        <v>0</v>
      </c>
      <c r="G430" s="274">
        <v>0</v>
      </c>
      <c r="H430" s="274">
        <v>0</v>
      </c>
      <c r="I430" s="274">
        <v>0</v>
      </c>
    </row>
    <row r="431" spans="1:9" s="95" customFormat="1" x14ac:dyDescent="0.25">
      <c r="A431" s="149" t="s">
        <v>1931</v>
      </c>
      <c r="B431" s="274">
        <v>478678710</v>
      </c>
      <c r="C431" s="298">
        <v>478678710</v>
      </c>
      <c r="D431" s="274">
        <v>776808625</v>
      </c>
      <c r="E431" s="274">
        <v>1084988885</v>
      </c>
      <c r="F431" s="274">
        <f>VLOOKUP(A431:A1226,'[3]1994'!A418:B953,2,)</f>
        <v>188476005</v>
      </c>
      <c r="G431" s="274">
        <v>372708356</v>
      </c>
      <c r="H431" s="274">
        <v>74402210</v>
      </c>
      <c r="I431" s="274">
        <v>74402210</v>
      </c>
    </row>
    <row r="432" spans="1:9" s="95" customFormat="1" x14ac:dyDescent="0.25">
      <c r="A432" s="149" t="s">
        <v>1932</v>
      </c>
      <c r="B432" s="274">
        <v>7531915</v>
      </c>
      <c r="C432" s="298">
        <v>7531915</v>
      </c>
      <c r="D432" s="274">
        <v>0</v>
      </c>
      <c r="E432" s="274">
        <v>0</v>
      </c>
      <c r="F432" s="274">
        <v>0</v>
      </c>
      <c r="G432" s="274">
        <v>0</v>
      </c>
      <c r="H432" s="274">
        <v>0</v>
      </c>
      <c r="I432" s="274">
        <v>0</v>
      </c>
    </row>
    <row r="433" spans="1:9" s="95" customFormat="1" x14ac:dyDescent="0.25">
      <c r="A433" s="149" t="s">
        <v>1933</v>
      </c>
      <c r="B433" s="274">
        <v>4665210</v>
      </c>
      <c r="C433" s="298">
        <v>4665210</v>
      </c>
      <c r="D433" s="274">
        <v>0</v>
      </c>
      <c r="E433" s="274">
        <v>0</v>
      </c>
      <c r="F433" s="274">
        <v>0</v>
      </c>
      <c r="G433" s="274">
        <v>0</v>
      </c>
      <c r="H433" s="274">
        <v>0</v>
      </c>
      <c r="I433" s="274">
        <v>0</v>
      </c>
    </row>
    <row r="434" spans="1:9" s="95" customFormat="1" x14ac:dyDescent="0.25">
      <c r="A434" s="149" t="s">
        <v>1934</v>
      </c>
      <c r="B434" s="274">
        <v>0</v>
      </c>
      <c r="C434" s="298">
        <v>0</v>
      </c>
      <c r="D434" s="274">
        <v>0</v>
      </c>
      <c r="E434" s="274">
        <v>0</v>
      </c>
      <c r="F434" s="274">
        <f>VLOOKUP(A434:A1227,'[3]1994'!A419:B954,2,)</f>
        <v>87500000</v>
      </c>
      <c r="G434" s="274">
        <v>0</v>
      </c>
      <c r="H434" s="274">
        <v>0</v>
      </c>
      <c r="I434" s="274">
        <v>0</v>
      </c>
    </row>
    <row r="435" spans="1:9" s="95" customFormat="1" x14ac:dyDescent="0.25">
      <c r="A435" s="149" t="s">
        <v>1935</v>
      </c>
      <c r="B435" s="274">
        <v>0</v>
      </c>
      <c r="C435" s="298">
        <v>0</v>
      </c>
      <c r="D435" s="274">
        <v>0</v>
      </c>
      <c r="E435" s="274">
        <v>0</v>
      </c>
      <c r="F435" s="274">
        <v>0</v>
      </c>
      <c r="G435" s="274">
        <v>1909150</v>
      </c>
      <c r="H435" s="274">
        <v>0</v>
      </c>
      <c r="I435" s="274">
        <v>0</v>
      </c>
    </row>
    <row r="436" spans="1:9" s="95" customFormat="1" x14ac:dyDescent="0.25">
      <c r="A436" s="149" t="s">
        <v>1936</v>
      </c>
      <c r="B436" s="274">
        <v>0</v>
      </c>
      <c r="C436" s="298">
        <v>0</v>
      </c>
      <c r="D436" s="274">
        <v>0</v>
      </c>
      <c r="E436" s="274">
        <v>0</v>
      </c>
      <c r="F436" s="274">
        <v>0</v>
      </c>
      <c r="G436" s="274">
        <v>38550000</v>
      </c>
      <c r="H436" s="274">
        <v>0</v>
      </c>
      <c r="I436" s="274">
        <v>0</v>
      </c>
    </row>
    <row r="437" spans="1:9" s="95" customFormat="1" x14ac:dyDescent="0.25">
      <c r="A437" s="149" t="s">
        <v>1937</v>
      </c>
      <c r="B437" s="274">
        <v>119894915</v>
      </c>
      <c r="C437" s="298">
        <v>119894915</v>
      </c>
      <c r="D437" s="274">
        <v>0</v>
      </c>
      <c r="E437" s="274">
        <v>0</v>
      </c>
      <c r="F437" s="274">
        <v>0</v>
      </c>
      <c r="G437" s="274">
        <v>0</v>
      </c>
      <c r="H437" s="274">
        <v>0</v>
      </c>
      <c r="I437" s="274">
        <v>0</v>
      </c>
    </row>
    <row r="438" spans="1:9" s="95" customFormat="1" x14ac:dyDescent="0.25">
      <c r="A438" s="149" t="s">
        <v>1938</v>
      </c>
      <c r="B438" s="274">
        <v>48981540</v>
      </c>
      <c r="C438" s="298">
        <v>48981540</v>
      </c>
      <c r="D438" s="274">
        <v>0</v>
      </c>
      <c r="E438" s="274">
        <v>0</v>
      </c>
      <c r="F438" s="274">
        <v>0</v>
      </c>
      <c r="G438" s="274">
        <v>0</v>
      </c>
      <c r="H438" s="274">
        <v>0</v>
      </c>
      <c r="I438" s="274">
        <v>0</v>
      </c>
    </row>
    <row r="439" spans="1:9" s="95" customFormat="1" x14ac:dyDescent="0.25">
      <c r="A439" s="149" t="s">
        <v>1939</v>
      </c>
      <c r="B439" s="274">
        <v>27921630</v>
      </c>
      <c r="C439" s="298">
        <v>27921630</v>
      </c>
      <c r="D439" s="274">
        <v>10592708</v>
      </c>
      <c r="E439" s="274">
        <v>0</v>
      </c>
      <c r="F439" s="274">
        <v>0</v>
      </c>
      <c r="G439" s="274">
        <v>0</v>
      </c>
      <c r="H439" s="274">
        <v>0</v>
      </c>
      <c r="I439" s="274">
        <v>0</v>
      </c>
    </row>
    <row r="440" spans="1:9" s="95" customFormat="1" x14ac:dyDescent="0.25">
      <c r="A440" s="149" t="s">
        <v>1940</v>
      </c>
      <c r="B440" s="274">
        <v>67427160</v>
      </c>
      <c r="C440" s="298">
        <v>67427160</v>
      </c>
      <c r="D440" s="274">
        <v>0</v>
      </c>
      <c r="E440" s="274">
        <v>0</v>
      </c>
      <c r="F440" s="274">
        <v>0</v>
      </c>
      <c r="G440" s="274">
        <v>0</v>
      </c>
      <c r="H440" s="274">
        <v>0</v>
      </c>
      <c r="I440" s="274">
        <v>0</v>
      </c>
    </row>
    <row r="441" spans="1:9" s="95" customFormat="1" x14ac:dyDescent="0.25">
      <c r="A441" s="149" t="s">
        <v>1941</v>
      </c>
      <c r="B441" s="274">
        <v>28016580</v>
      </c>
      <c r="C441" s="298">
        <v>28016580</v>
      </c>
      <c r="D441" s="274">
        <v>0</v>
      </c>
      <c r="E441" s="274">
        <v>0</v>
      </c>
      <c r="F441" s="274">
        <v>0</v>
      </c>
      <c r="G441" s="274">
        <v>0</v>
      </c>
      <c r="H441" s="274">
        <v>0</v>
      </c>
      <c r="I441" s="274">
        <v>0</v>
      </c>
    </row>
    <row r="442" spans="1:9" s="95" customFormat="1" x14ac:dyDescent="0.25">
      <c r="A442" s="149" t="s">
        <v>1942</v>
      </c>
      <c r="B442" s="274">
        <v>12176075</v>
      </c>
      <c r="C442" s="298">
        <v>12176075</v>
      </c>
      <c r="D442" s="274">
        <v>0</v>
      </c>
      <c r="E442" s="274">
        <v>141900000</v>
      </c>
      <c r="F442" s="274">
        <v>0</v>
      </c>
      <c r="G442" s="274">
        <v>0</v>
      </c>
      <c r="H442" s="274">
        <v>238000000</v>
      </c>
      <c r="I442" s="274">
        <v>238000000</v>
      </c>
    </row>
    <row r="443" spans="1:9" s="95" customFormat="1" x14ac:dyDescent="0.25">
      <c r="A443" s="149" t="s">
        <v>1943</v>
      </c>
      <c r="B443" s="274">
        <v>74719320</v>
      </c>
      <c r="C443" s="298">
        <v>74719320</v>
      </c>
      <c r="D443" s="274">
        <v>22312500</v>
      </c>
      <c r="E443" s="274">
        <v>0</v>
      </c>
      <c r="F443" s="274">
        <v>0</v>
      </c>
      <c r="G443" s="274">
        <v>170605006</v>
      </c>
      <c r="H443" s="274">
        <v>328000000</v>
      </c>
      <c r="I443" s="274">
        <v>328000000</v>
      </c>
    </row>
    <row r="444" spans="1:9" s="95" customFormat="1" x14ac:dyDescent="0.25">
      <c r="A444" s="149" t="s">
        <v>1944</v>
      </c>
      <c r="B444" s="274">
        <v>120482680</v>
      </c>
      <c r="C444" s="298">
        <v>120482680</v>
      </c>
      <c r="D444" s="274">
        <v>60000000</v>
      </c>
      <c r="E444" s="274">
        <v>1428325</v>
      </c>
      <c r="F444" s="274">
        <v>0</v>
      </c>
      <c r="G444" s="274">
        <v>0</v>
      </c>
      <c r="H444" s="274">
        <v>0</v>
      </c>
      <c r="I444" s="274">
        <v>0</v>
      </c>
    </row>
    <row r="445" spans="1:9" s="95" customFormat="1" x14ac:dyDescent="0.25">
      <c r="A445" s="149" t="s">
        <v>1945</v>
      </c>
      <c r="B445" s="274">
        <v>0</v>
      </c>
      <c r="C445" s="298">
        <v>0</v>
      </c>
      <c r="D445" s="274">
        <v>61312500</v>
      </c>
      <c r="E445" s="274">
        <v>78717225</v>
      </c>
      <c r="F445" s="274">
        <f>VLOOKUP(A445:A1228,'[3]1994'!A420:B955,2,)</f>
        <v>113915000</v>
      </c>
      <c r="G445" s="274">
        <v>113500000</v>
      </c>
      <c r="H445" s="274">
        <v>41000000</v>
      </c>
      <c r="I445" s="274">
        <v>41000000</v>
      </c>
    </row>
    <row r="446" spans="1:9" s="95" customFormat="1" x14ac:dyDescent="0.25">
      <c r="A446" s="149" t="s">
        <v>1946</v>
      </c>
      <c r="B446" s="274">
        <v>14049050</v>
      </c>
      <c r="C446" s="298">
        <v>14049050</v>
      </c>
      <c r="D446" s="274">
        <v>37493766</v>
      </c>
      <c r="E446" s="274">
        <v>38252110</v>
      </c>
      <c r="F446" s="274">
        <f>VLOOKUP(A446:A1229,'[3]1994'!A421:B956,2,)</f>
        <v>21250000</v>
      </c>
      <c r="G446" s="274">
        <v>36562875</v>
      </c>
      <c r="H446" s="274">
        <v>27532627</v>
      </c>
      <c r="I446" s="274">
        <v>27532627</v>
      </c>
    </row>
    <row r="447" spans="1:9" s="95" customFormat="1" x14ac:dyDescent="0.25">
      <c r="A447" s="149" t="s">
        <v>1947</v>
      </c>
      <c r="B447" s="274">
        <v>0</v>
      </c>
      <c r="C447" s="298">
        <v>0</v>
      </c>
      <c r="D447" s="274">
        <v>0</v>
      </c>
      <c r="E447" s="274">
        <v>155000000</v>
      </c>
      <c r="F447" s="274">
        <f>VLOOKUP(A447:A1230,'[3]1994'!A422:B957,2,)</f>
        <v>141250000</v>
      </c>
      <c r="G447" s="274">
        <v>109225000</v>
      </c>
      <c r="H447" s="274">
        <v>268725243</v>
      </c>
      <c r="I447" s="274">
        <v>268725243</v>
      </c>
    </row>
    <row r="448" spans="1:9" s="95" customFormat="1" x14ac:dyDescent="0.25">
      <c r="A448" s="149" t="s">
        <v>1948</v>
      </c>
      <c r="B448" s="274">
        <v>0</v>
      </c>
      <c r="C448" s="298">
        <v>0</v>
      </c>
      <c r="D448" s="274">
        <v>0</v>
      </c>
      <c r="E448" s="274">
        <v>155000000</v>
      </c>
      <c r="F448" s="274">
        <f>VLOOKUP(A448:A1231,'[3]1994'!A423:B958,2,)</f>
        <v>100000000</v>
      </c>
      <c r="G448" s="274">
        <v>0</v>
      </c>
      <c r="H448" s="274">
        <v>0</v>
      </c>
      <c r="I448" s="274">
        <v>0</v>
      </c>
    </row>
    <row r="449" spans="1:9" s="95" customFormat="1" x14ac:dyDescent="0.25">
      <c r="A449" s="149" t="s">
        <v>1949</v>
      </c>
      <c r="B449" s="274">
        <v>0</v>
      </c>
      <c r="C449" s="298">
        <v>0</v>
      </c>
      <c r="D449" s="274">
        <v>0</v>
      </c>
      <c r="E449" s="274">
        <v>155000000</v>
      </c>
      <c r="F449" s="274">
        <v>0</v>
      </c>
      <c r="G449" s="274">
        <v>109225000</v>
      </c>
      <c r="H449" s="274">
        <v>268725243</v>
      </c>
      <c r="I449" s="274">
        <v>268725243</v>
      </c>
    </row>
    <row r="450" spans="1:9" s="95" customFormat="1" x14ac:dyDescent="0.25">
      <c r="A450" s="149" t="s">
        <v>1950</v>
      </c>
      <c r="B450" s="274">
        <v>0</v>
      </c>
      <c r="C450" s="298">
        <v>0</v>
      </c>
      <c r="D450" s="274">
        <v>0</v>
      </c>
      <c r="E450" s="274">
        <v>39687500</v>
      </c>
      <c r="F450" s="274">
        <v>0</v>
      </c>
      <c r="G450" s="274">
        <v>0</v>
      </c>
      <c r="H450" s="274">
        <v>0</v>
      </c>
      <c r="I450" s="274">
        <v>0</v>
      </c>
    </row>
    <row r="451" spans="1:9" s="95" customFormat="1" x14ac:dyDescent="0.25">
      <c r="A451" s="149" t="s">
        <v>1951</v>
      </c>
      <c r="B451" s="274">
        <v>0</v>
      </c>
      <c r="C451" s="298">
        <v>0</v>
      </c>
      <c r="D451" s="274">
        <v>0</v>
      </c>
      <c r="E451" s="274">
        <v>0</v>
      </c>
      <c r="F451" s="274">
        <f>VLOOKUP(A451:A1232,'[3]1994'!A424:B959,2,)</f>
        <v>84146000</v>
      </c>
      <c r="G451" s="274">
        <v>0</v>
      </c>
      <c r="H451" s="274">
        <v>0</v>
      </c>
      <c r="I451" s="274">
        <v>0</v>
      </c>
    </row>
    <row r="452" spans="1:9" s="95" customFormat="1" x14ac:dyDescent="0.25">
      <c r="A452" s="149" t="s">
        <v>1952</v>
      </c>
      <c r="B452" s="274">
        <v>0</v>
      </c>
      <c r="C452" s="298">
        <v>0</v>
      </c>
      <c r="D452" s="274">
        <v>0</v>
      </c>
      <c r="E452" s="274">
        <v>85000000</v>
      </c>
      <c r="F452" s="274">
        <v>0</v>
      </c>
      <c r="G452" s="274">
        <v>0</v>
      </c>
      <c r="H452" s="274">
        <v>0</v>
      </c>
      <c r="I452" s="274">
        <v>0</v>
      </c>
    </row>
    <row r="453" spans="1:9" s="95" customFormat="1" x14ac:dyDescent="0.25">
      <c r="A453" s="149" t="s">
        <v>1953</v>
      </c>
      <c r="B453" s="274">
        <v>0</v>
      </c>
      <c r="C453" s="298">
        <v>0</v>
      </c>
      <c r="D453" s="274">
        <v>0</v>
      </c>
      <c r="E453" s="274">
        <v>158750000</v>
      </c>
      <c r="F453" s="274">
        <v>0</v>
      </c>
      <c r="G453" s="274">
        <v>0</v>
      </c>
      <c r="H453" s="274">
        <v>0</v>
      </c>
      <c r="I453" s="274">
        <v>0</v>
      </c>
    </row>
    <row r="454" spans="1:9" s="95" customFormat="1" x14ac:dyDescent="0.25">
      <c r="A454" s="149" t="s">
        <v>1954</v>
      </c>
      <c r="B454" s="274">
        <v>0</v>
      </c>
      <c r="C454" s="298">
        <v>0</v>
      </c>
      <c r="D454" s="274">
        <v>0</v>
      </c>
      <c r="E454" s="274">
        <v>0</v>
      </c>
      <c r="F454" s="274">
        <f>VLOOKUP(A454:A1233,'[3]1994'!A425:B960,2,)</f>
        <v>141250000</v>
      </c>
      <c r="G454" s="274">
        <v>0</v>
      </c>
      <c r="H454" s="274">
        <v>0</v>
      </c>
      <c r="I454" s="274">
        <v>0</v>
      </c>
    </row>
    <row r="455" spans="1:9" s="95" customFormat="1" x14ac:dyDescent="0.25">
      <c r="A455" s="149" t="s">
        <v>1955</v>
      </c>
      <c r="B455" s="274">
        <v>0</v>
      </c>
      <c r="C455" s="298">
        <v>0</v>
      </c>
      <c r="D455" s="274">
        <v>0</v>
      </c>
      <c r="E455" s="274">
        <v>0</v>
      </c>
      <c r="F455" s="274">
        <f>VLOOKUP(A455:A1234,'[3]1994'!A426:B961,2,)</f>
        <v>332482500</v>
      </c>
      <c r="G455" s="274">
        <v>0</v>
      </c>
      <c r="H455" s="274">
        <v>0</v>
      </c>
      <c r="I455" s="274">
        <v>0</v>
      </c>
    </row>
    <row r="456" spans="1:9" s="95" customFormat="1" x14ac:dyDescent="0.25">
      <c r="A456" s="149" t="s">
        <v>1956</v>
      </c>
      <c r="B456" s="274">
        <v>0</v>
      </c>
      <c r="C456" s="298">
        <v>0</v>
      </c>
      <c r="D456" s="274">
        <v>2061327</v>
      </c>
      <c r="E456" s="274">
        <v>37788500</v>
      </c>
      <c r="F456" s="274">
        <f>VLOOKUP(A456:A1235,'[3]1994'!A427:B962,2,)</f>
        <v>89250000</v>
      </c>
      <c r="G456" s="274">
        <v>19250000</v>
      </c>
      <c r="H456" s="274">
        <v>0</v>
      </c>
      <c r="I456" s="274">
        <v>0</v>
      </c>
    </row>
    <row r="457" spans="1:9" s="95" customFormat="1" x14ac:dyDescent="0.25">
      <c r="A457" s="149" t="s">
        <v>1957</v>
      </c>
      <c r="B457" s="274">
        <v>0</v>
      </c>
      <c r="C457" s="298">
        <v>0</v>
      </c>
      <c r="D457" s="274">
        <v>277764450</v>
      </c>
      <c r="E457" s="274">
        <v>194435115</v>
      </c>
      <c r="F457" s="274">
        <v>0</v>
      </c>
      <c r="G457" s="274">
        <v>19004928</v>
      </c>
      <c r="H457" s="274">
        <v>0</v>
      </c>
      <c r="I457" s="274">
        <v>0</v>
      </c>
    </row>
    <row r="458" spans="1:9" s="95" customFormat="1" x14ac:dyDescent="0.25">
      <c r="A458" s="149" t="s">
        <v>1958</v>
      </c>
      <c r="B458" s="274">
        <v>31048650</v>
      </c>
      <c r="C458" s="298">
        <v>31048650</v>
      </c>
      <c r="D458" s="274">
        <v>0</v>
      </c>
      <c r="E458" s="274">
        <v>72093040</v>
      </c>
      <c r="F458" s="274">
        <f>VLOOKUP(A458:A1236,'[3]1994'!A428:B963,2,)</f>
        <v>51223796</v>
      </c>
      <c r="G458" s="274">
        <v>51223797</v>
      </c>
      <c r="H458" s="274">
        <v>0</v>
      </c>
      <c r="I458" s="274">
        <v>0</v>
      </c>
    </row>
    <row r="459" spans="1:9" s="95" customFormat="1" x14ac:dyDescent="0.25">
      <c r="A459" s="149" t="s">
        <v>1959</v>
      </c>
      <c r="B459" s="274">
        <v>0</v>
      </c>
      <c r="C459" s="298">
        <v>0</v>
      </c>
      <c r="D459" s="274">
        <v>0</v>
      </c>
      <c r="E459" s="274">
        <v>0</v>
      </c>
      <c r="F459" s="274">
        <f>VLOOKUP(A459:A1237,'[3]1994'!A429:B964,2,)</f>
        <v>8969780</v>
      </c>
      <c r="G459" s="274">
        <v>0</v>
      </c>
      <c r="H459" s="274">
        <v>0</v>
      </c>
      <c r="I459" s="274">
        <v>0</v>
      </c>
    </row>
    <row r="460" spans="1:9" s="95" customFormat="1" x14ac:dyDescent="0.25">
      <c r="A460" s="149" t="s">
        <v>1960</v>
      </c>
      <c r="B460" s="274">
        <v>0</v>
      </c>
      <c r="C460" s="298">
        <v>0</v>
      </c>
      <c r="D460" s="274">
        <v>0</v>
      </c>
      <c r="E460" s="274">
        <v>0</v>
      </c>
      <c r="F460" s="274">
        <f>VLOOKUP(A460:A1238,'[3]1994'!A430:B965,2,)</f>
        <v>18500000</v>
      </c>
      <c r="G460" s="274">
        <v>31700000</v>
      </c>
      <c r="H460" s="274">
        <v>2270000</v>
      </c>
      <c r="I460" s="274">
        <v>2270000</v>
      </c>
    </row>
    <row r="461" spans="1:9" s="95" customFormat="1" x14ac:dyDescent="0.25">
      <c r="A461" s="149" t="s">
        <v>1961</v>
      </c>
      <c r="B461" s="274">
        <v>0</v>
      </c>
      <c r="C461" s="298">
        <v>0</v>
      </c>
      <c r="D461" s="274">
        <v>0</v>
      </c>
      <c r="E461" s="274">
        <v>0</v>
      </c>
      <c r="F461" s="274">
        <f>VLOOKUP(A461:A1239,'[3]1994'!A431:B966,2,)</f>
        <v>207500000</v>
      </c>
      <c r="G461" s="274">
        <v>0</v>
      </c>
      <c r="H461" s="274">
        <v>0</v>
      </c>
      <c r="I461" s="274">
        <v>0</v>
      </c>
    </row>
    <row r="462" spans="1:9" s="95" customFormat="1" x14ac:dyDescent="0.25">
      <c r="A462" s="149" t="s">
        <v>1962</v>
      </c>
      <c r="B462" s="274">
        <v>110411330</v>
      </c>
      <c r="C462" s="298">
        <v>110411330</v>
      </c>
      <c r="D462" s="274">
        <v>95000000</v>
      </c>
      <c r="E462" s="274">
        <v>0</v>
      </c>
      <c r="F462" s="274">
        <v>0</v>
      </c>
      <c r="G462" s="274">
        <v>0</v>
      </c>
      <c r="H462" s="274">
        <v>0</v>
      </c>
      <c r="I462" s="274">
        <v>0</v>
      </c>
    </row>
    <row r="463" spans="1:9" s="95" customFormat="1" x14ac:dyDescent="0.25">
      <c r="A463" s="149" t="s">
        <v>1963</v>
      </c>
      <c r="B463" s="274">
        <v>4000000</v>
      </c>
      <c r="C463" s="298">
        <v>4000000</v>
      </c>
      <c r="D463" s="274">
        <v>0</v>
      </c>
      <c r="E463" s="274">
        <v>0</v>
      </c>
      <c r="F463" s="274">
        <v>0</v>
      </c>
      <c r="G463" s="274">
        <v>0</v>
      </c>
      <c r="H463" s="274">
        <v>0</v>
      </c>
      <c r="I463" s="274">
        <v>0</v>
      </c>
    </row>
    <row r="464" spans="1:9" s="95" customFormat="1" x14ac:dyDescent="0.25">
      <c r="A464" s="149" t="s">
        <v>1964</v>
      </c>
      <c r="B464" s="274">
        <v>4747500</v>
      </c>
      <c r="C464" s="298">
        <v>4747500</v>
      </c>
      <c r="D464" s="274">
        <v>97500000</v>
      </c>
      <c r="E464" s="274">
        <v>0</v>
      </c>
      <c r="F464" s="274">
        <v>0</v>
      </c>
      <c r="G464" s="274">
        <v>0</v>
      </c>
      <c r="H464" s="274">
        <v>0</v>
      </c>
      <c r="I464" s="274">
        <v>0</v>
      </c>
    </row>
    <row r="465" spans="1:9" s="95" customFormat="1" x14ac:dyDescent="0.25">
      <c r="A465" s="149" t="s">
        <v>1964</v>
      </c>
      <c r="B465" s="274">
        <v>0</v>
      </c>
      <c r="C465" s="298">
        <v>0</v>
      </c>
      <c r="D465" s="274">
        <v>32791250</v>
      </c>
      <c r="E465" s="274">
        <v>0</v>
      </c>
      <c r="F465" s="274">
        <v>0</v>
      </c>
      <c r="G465" s="274">
        <v>0</v>
      </c>
      <c r="H465" s="274">
        <v>0</v>
      </c>
      <c r="I465" s="274">
        <v>0</v>
      </c>
    </row>
    <row r="466" spans="1:9" s="95" customFormat="1" x14ac:dyDescent="0.25">
      <c r="A466" s="149" t="s">
        <v>1964</v>
      </c>
      <c r="B466" s="274">
        <v>0</v>
      </c>
      <c r="C466" s="298">
        <v>0</v>
      </c>
      <c r="D466" s="274">
        <v>196748723</v>
      </c>
      <c r="E466" s="274">
        <v>0</v>
      </c>
      <c r="F466" s="274">
        <v>0</v>
      </c>
      <c r="G466" s="274">
        <v>0</v>
      </c>
      <c r="H466" s="274">
        <v>0</v>
      </c>
      <c r="I466" s="274">
        <v>0</v>
      </c>
    </row>
    <row r="467" spans="1:9" s="95" customFormat="1" x14ac:dyDescent="0.25">
      <c r="A467" s="149" t="s">
        <v>1964</v>
      </c>
      <c r="B467" s="274">
        <v>0</v>
      </c>
      <c r="C467" s="298">
        <v>0</v>
      </c>
      <c r="D467" s="274">
        <v>98372750</v>
      </c>
      <c r="E467" s="274">
        <v>0</v>
      </c>
      <c r="F467" s="274">
        <v>0</v>
      </c>
      <c r="G467" s="274">
        <v>0</v>
      </c>
      <c r="H467" s="274">
        <v>0</v>
      </c>
      <c r="I467" s="274">
        <v>0</v>
      </c>
    </row>
    <row r="468" spans="1:9" s="95" customFormat="1" x14ac:dyDescent="0.25">
      <c r="A468" s="149" t="s">
        <v>1965</v>
      </c>
      <c r="B468" s="274">
        <v>0</v>
      </c>
      <c r="C468" s="298">
        <v>0</v>
      </c>
      <c r="D468" s="274">
        <v>0</v>
      </c>
      <c r="E468" s="274">
        <v>0</v>
      </c>
      <c r="F468" s="274">
        <f>VLOOKUP(A468:A1240,'[3]1994'!A432:B967,2,)</f>
        <v>111250000</v>
      </c>
      <c r="G468" s="274">
        <v>97450000</v>
      </c>
      <c r="H468" s="274">
        <v>265370747</v>
      </c>
      <c r="I468" s="274">
        <v>265370747</v>
      </c>
    </row>
    <row r="469" spans="1:9" s="95" customFormat="1" x14ac:dyDescent="0.25">
      <c r="A469" s="149" t="s">
        <v>1966</v>
      </c>
      <c r="B469" s="274">
        <v>0</v>
      </c>
      <c r="C469" s="298">
        <v>0</v>
      </c>
      <c r="D469" s="274">
        <v>0</v>
      </c>
      <c r="E469" s="274">
        <v>95082500</v>
      </c>
      <c r="F469" s="274">
        <f>VLOOKUP(A469:A1241,'[3]1994'!A433:B968,2,)</f>
        <v>43549613</v>
      </c>
      <c r="G469" s="274">
        <v>46713527</v>
      </c>
      <c r="H469" s="274">
        <v>72277920</v>
      </c>
      <c r="I469" s="274">
        <v>72277920</v>
      </c>
    </row>
    <row r="470" spans="1:9" s="95" customFormat="1" x14ac:dyDescent="0.25">
      <c r="A470" s="149" t="s">
        <v>1967</v>
      </c>
      <c r="B470" s="274">
        <v>0</v>
      </c>
      <c r="C470" s="298">
        <v>0</v>
      </c>
      <c r="D470" s="274">
        <v>0</v>
      </c>
      <c r="E470" s="274">
        <v>45390785</v>
      </c>
      <c r="F470" s="274">
        <v>0</v>
      </c>
      <c r="G470" s="274">
        <v>0</v>
      </c>
      <c r="H470" s="274">
        <v>8012926</v>
      </c>
      <c r="I470" s="274">
        <v>8012926</v>
      </c>
    </row>
    <row r="471" spans="1:9" s="91" customFormat="1" x14ac:dyDescent="0.25">
      <c r="A471" s="149" t="s">
        <v>1968</v>
      </c>
      <c r="B471" s="274">
        <v>0</v>
      </c>
      <c r="C471" s="311">
        <v>0</v>
      </c>
      <c r="D471" s="274">
        <v>0</v>
      </c>
      <c r="E471" s="274">
        <v>63400000</v>
      </c>
      <c r="F471" s="274">
        <f>VLOOKUP(A471:A1242,'[3]1994'!A434:B969,2,)</f>
        <v>63400000</v>
      </c>
      <c r="G471" s="274">
        <v>76444136</v>
      </c>
      <c r="H471" s="274">
        <v>0</v>
      </c>
      <c r="I471" s="274">
        <v>0</v>
      </c>
    </row>
    <row r="472" spans="1:9" s="91" customFormat="1" x14ac:dyDescent="0.25">
      <c r="A472" s="149" t="s">
        <v>1969</v>
      </c>
      <c r="B472" s="274">
        <v>0</v>
      </c>
      <c r="C472" s="311">
        <v>0</v>
      </c>
      <c r="D472" s="274">
        <v>0</v>
      </c>
      <c r="E472" s="274">
        <v>50625000</v>
      </c>
      <c r="F472" s="274">
        <v>0</v>
      </c>
      <c r="G472" s="274">
        <v>0</v>
      </c>
      <c r="H472" s="274">
        <v>0</v>
      </c>
      <c r="I472" s="274">
        <v>0</v>
      </c>
    </row>
    <row r="473" spans="1:9" s="91" customFormat="1" x14ac:dyDescent="0.25">
      <c r="A473" s="149" t="s">
        <v>1970</v>
      </c>
      <c r="B473" s="274">
        <v>0</v>
      </c>
      <c r="C473" s="311">
        <v>0</v>
      </c>
      <c r="D473" s="274">
        <v>0</v>
      </c>
      <c r="E473" s="274">
        <v>111125000</v>
      </c>
      <c r="F473" s="274">
        <v>0</v>
      </c>
      <c r="G473" s="274">
        <v>0</v>
      </c>
      <c r="H473" s="274">
        <v>0</v>
      </c>
      <c r="I473" s="274">
        <v>0</v>
      </c>
    </row>
    <row r="474" spans="1:9" s="91" customFormat="1" x14ac:dyDescent="0.25">
      <c r="A474" s="149" t="s">
        <v>1971</v>
      </c>
      <c r="B474" s="274">
        <v>0</v>
      </c>
      <c r="C474" s="311">
        <v>0</v>
      </c>
      <c r="D474" s="274">
        <v>0</v>
      </c>
      <c r="E474" s="274">
        <v>0</v>
      </c>
      <c r="F474" s="274">
        <v>0</v>
      </c>
      <c r="G474" s="274">
        <v>0</v>
      </c>
      <c r="H474" s="274">
        <v>25000000</v>
      </c>
      <c r="I474" s="274">
        <v>25000000</v>
      </c>
    </row>
    <row r="475" spans="1:9" s="91" customFormat="1" x14ac:dyDescent="0.25">
      <c r="A475" s="149" t="s">
        <v>1972</v>
      </c>
      <c r="B475" s="274">
        <v>0</v>
      </c>
      <c r="C475" s="311">
        <v>0</v>
      </c>
      <c r="D475" s="274">
        <v>0</v>
      </c>
      <c r="E475" s="274">
        <v>0</v>
      </c>
      <c r="F475" s="274">
        <v>0</v>
      </c>
      <c r="G475" s="274">
        <v>0</v>
      </c>
      <c r="H475" s="274">
        <v>18000000</v>
      </c>
      <c r="I475" s="274">
        <v>18000000</v>
      </c>
    </row>
    <row r="476" spans="1:9" s="91" customFormat="1" x14ac:dyDescent="0.25">
      <c r="A476" s="149" t="s">
        <v>1973</v>
      </c>
      <c r="B476" s="274">
        <v>0</v>
      </c>
      <c r="C476" s="311">
        <v>0</v>
      </c>
      <c r="D476" s="274">
        <v>0</v>
      </c>
      <c r="E476" s="274">
        <v>0</v>
      </c>
      <c r="F476" s="274">
        <v>0</v>
      </c>
      <c r="G476" s="274">
        <v>0</v>
      </c>
      <c r="H476" s="274">
        <v>21000000</v>
      </c>
      <c r="I476" s="274">
        <v>21000000</v>
      </c>
    </row>
    <row r="477" spans="1:9" s="91" customFormat="1" x14ac:dyDescent="0.25">
      <c r="A477" s="149" t="s">
        <v>1974</v>
      </c>
      <c r="B477" s="274">
        <v>0</v>
      </c>
      <c r="C477" s="311">
        <v>0</v>
      </c>
      <c r="D477" s="274">
        <v>0</v>
      </c>
      <c r="E477" s="274">
        <v>0</v>
      </c>
      <c r="F477" s="274">
        <v>0</v>
      </c>
      <c r="G477" s="274">
        <v>0</v>
      </c>
      <c r="H477" s="274">
        <v>76218000</v>
      </c>
      <c r="I477" s="274">
        <v>76218000</v>
      </c>
    </row>
    <row r="478" spans="1:9" s="91" customFormat="1" x14ac:dyDescent="0.25">
      <c r="A478" s="149" t="s">
        <v>1975</v>
      </c>
      <c r="B478" s="274">
        <v>0</v>
      </c>
      <c r="C478" s="311">
        <v>0</v>
      </c>
      <c r="D478" s="274">
        <v>0</v>
      </c>
      <c r="E478" s="274">
        <v>0</v>
      </c>
      <c r="F478" s="274">
        <v>0</v>
      </c>
      <c r="G478" s="274">
        <v>0</v>
      </c>
      <c r="H478" s="274">
        <v>97494000</v>
      </c>
      <c r="I478" s="274">
        <v>97494000</v>
      </c>
    </row>
    <row r="479" spans="1:9" s="95" customFormat="1" x14ac:dyDescent="0.25">
      <c r="A479" s="149" t="s">
        <v>1976</v>
      </c>
      <c r="B479" s="274">
        <v>0</v>
      </c>
      <c r="C479" s="298">
        <v>0</v>
      </c>
      <c r="D479" s="274">
        <v>0</v>
      </c>
      <c r="E479" s="274">
        <v>0</v>
      </c>
      <c r="F479" s="274">
        <f>VLOOKUP(A479:A1243,'[3]1994'!A435:B970,2,)</f>
        <v>93750000</v>
      </c>
      <c r="G479" s="274">
        <v>8100000</v>
      </c>
      <c r="H479" s="274">
        <v>0</v>
      </c>
      <c r="I479" s="274">
        <v>0</v>
      </c>
    </row>
    <row r="480" spans="1:9" s="95" customFormat="1" x14ac:dyDescent="0.25">
      <c r="A480" s="149" t="s">
        <v>1977</v>
      </c>
      <c r="B480" s="274">
        <v>0</v>
      </c>
      <c r="C480" s="298">
        <v>0</v>
      </c>
      <c r="D480" s="274">
        <v>0</v>
      </c>
      <c r="E480" s="274">
        <v>0</v>
      </c>
      <c r="F480" s="274">
        <f>VLOOKUP(A480:A1244,'[3]1994'!A436:B971,2,)</f>
        <v>4910714</v>
      </c>
      <c r="G480" s="274">
        <v>0</v>
      </c>
      <c r="H480" s="274">
        <v>0</v>
      </c>
      <c r="I480" s="274">
        <v>0</v>
      </c>
    </row>
    <row r="481" spans="1:9" s="95" customFormat="1" x14ac:dyDescent="0.25">
      <c r="A481" s="149" t="s">
        <v>1978</v>
      </c>
      <c r="B481" s="274">
        <v>0</v>
      </c>
      <c r="C481" s="298">
        <v>0</v>
      </c>
      <c r="D481" s="274">
        <v>0</v>
      </c>
      <c r="E481" s="274">
        <v>306250000</v>
      </c>
      <c r="F481" s="274">
        <v>0</v>
      </c>
      <c r="G481" s="274">
        <v>445756850</v>
      </c>
      <c r="H481" s="274">
        <v>0</v>
      </c>
      <c r="I481" s="274">
        <v>0</v>
      </c>
    </row>
    <row r="482" spans="1:9" s="95" customFormat="1" x14ac:dyDescent="0.25">
      <c r="A482" s="149" t="s">
        <v>1979</v>
      </c>
      <c r="B482" s="274">
        <v>0</v>
      </c>
      <c r="C482" s="298">
        <v>0</v>
      </c>
      <c r="D482" s="274">
        <v>0</v>
      </c>
      <c r="E482" s="274">
        <v>0</v>
      </c>
      <c r="F482" s="274">
        <f>VLOOKUP(A482:A1245,'[3]1994'!A437:B972,2,)</f>
        <v>82888000</v>
      </c>
      <c r="G482" s="274">
        <v>72290000</v>
      </c>
      <c r="H482" s="274">
        <v>79695958</v>
      </c>
      <c r="I482" s="274">
        <v>79695958</v>
      </c>
    </row>
    <row r="483" spans="1:9" s="95" customFormat="1" x14ac:dyDescent="0.25">
      <c r="A483" s="149" t="s">
        <v>1980</v>
      </c>
      <c r="B483" s="274">
        <v>0</v>
      </c>
      <c r="C483" s="298">
        <v>0</v>
      </c>
      <c r="D483" s="274">
        <v>0</v>
      </c>
      <c r="E483" s="274">
        <v>0</v>
      </c>
      <c r="F483" s="274">
        <f>VLOOKUP(A483:A1246,'[3]1994'!A438:B973,2,)</f>
        <v>50680000</v>
      </c>
      <c r="G483" s="274">
        <v>79550000</v>
      </c>
      <c r="H483" s="274">
        <v>0</v>
      </c>
      <c r="I483" s="274">
        <v>0</v>
      </c>
    </row>
    <row r="484" spans="1:9" s="95" customFormat="1" x14ac:dyDescent="0.25">
      <c r="A484" s="149" t="s">
        <v>1981</v>
      </c>
      <c r="B484" s="274">
        <v>0</v>
      </c>
      <c r="C484" s="298">
        <v>0</v>
      </c>
      <c r="D484" s="274">
        <v>0</v>
      </c>
      <c r="E484" s="274">
        <v>0</v>
      </c>
      <c r="F484" s="274">
        <f>VLOOKUP(A484:A1247,'[3]1994'!A439:B974,2,)</f>
        <v>152627340</v>
      </c>
      <c r="G484" s="274">
        <v>63410750</v>
      </c>
      <c r="H484" s="274">
        <v>0</v>
      </c>
      <c r="I484" s="274">
        <v>0</v>
      </c>
    </row>
    <row r="485" spans="1:9" s="95" customFormat="1" x14ac:dyDescent="0.25">
      <c r="A485" s="149" t="s">
        <v>1982</v>
      </c>
      <c r="B485" s="274">
        <v>0</v>
      </c>
      <c r="C485" s="298">
        <v>0</v>
      </c>
      <c r="D485" s="274">
        <v>0</v>
      </c>
      <c r="E485" s="274">
        <v>0</v>
      </c>
      <c r="F485" s="274">
        <v>0</v>
      </c>
      <c r="G485" s="274">
        <v>34695045</v>
      </c>
      <c r="H485" s="274">
        <v>0</v>
      </c>
      <c r="I485" s="274">
        <v>0</v>
      </c>
    </row>
    <row r="486" spans="1:9" s="95" customFormat="1" x14ac:dyDescent="0.25">
      <c r="A486" s="149" t="s">
        <v>1983</v>
      </c>
      <c r="B486" s="274">
        <v>0</v>
      </c>
      <c r="C486" s="298">
        <v>0</v>
      </c>
      <c r="D486" s="274">
        <v>0</v>
      </c>
      <c r="E486" s="274">
        <v>0</v>
      </c>
      <c r="F486" s="274">
        <v>0</v>
      </c>
      <c r="G486" s="274">
        <v>1766075</v>
      </c>
      <c r="H486" s="274">
        <v>0</v>
      </c>
      <c r="I486" s="274">
        <v>0</v>
      </c>
    </row>
    <row r="487" spans="1:9" s="95" customFormat="1" x14ac:dyDescent="0.25">
      <c r="A487" s="149" t="s">
        <v>1984</v>
      </c>
      <c r="B487" s="274">
        <v>0</v>
      </c>
      <c r="C487" s="298">
        <v>0</v>
      </c>
      <c r="D487" s="274">
        <v>0</v>
      </c>
      <c r="E487" s="274">
        <v>0</v>
      </c>
      <c r="F487" s="274">
        <v>0</v>
      </c>
      <c r="G487" s="274">
        <v>28278000</v>
      </c>
      <c r="H487" s="274">
        <v>0</v>
      </c>
      <c r="I487" s="274">
        <v>0</v>
      </c>
    </row>
    <row r="488" spans="1:9" s="95" customFormat="1" x14ac:dyDescent="0.25">
      <c r="A488" s="149" t="s">
        <v>1985</v>
      </c>
      <c r="B488" s="274">
        <v>0</v>
      </c>
      <c r="C488" s="298">
        <v>0</v>
      </c>
      <c r="D488" s="274">
        <v>0</v>
      </c>
      <c r="E488" s="274">
        <v>0</v>
      </c>
      <c r="F488" s="274">
        <v>0</v>
      </c>
      <c r="G488" s="274">
        <v>26250000</v>
      </c>
      <c r="H488" s="274">
        <v>0</v>
      </c>
      <c r="I488" s="274">
        <v>0</v>
      </c>
    </row>
    <row r="489" spans="1:9" s="95" customFormat="1" x14ac:dyDescent="0.25">
      <c r="A489" s="149"/>
      <c r="B489" s="274"/>
      <c r="C489" s="298"/>
      <c r="D489" s="274"/>
      <c r="E489" s="274"/>
      <c r="F489" s="274"/>
      <c r="G489" s="274"/>
      <c r="H489" s="274"/>
      <c r="I489" s="274"/>
    </row>
    <row r="490" spans="1:9" s="94" customFormat="1" x14ac:dyDescent="0.25">
      <c r="A490" s="152" t="s">
        <v>1861</v>
      </c>
      <c r="B490" s="263">
        <v>0</v>
      </c>
      <c r="C490" s="240">
        <v>0</v>
      </c>
      <c r="D490" s="263">
        <f>VLOOKUP(A490:A1201,'[3]1992'!A441:B963,2,)</f>
        <v>0</v>
      </c>
      <c r="E490" s="263">
        <v>0</v>
      </c>
      <c r="F490" s="263">
        <f>VLOOKUP(A490:A1249,'[3]1994'!A441:B976,2,)</f>
        <v>0</v>
      </c>
      <c r="G490" s="263">
        <v>0</v>
      </c>
      <c r="H490" s="263">
        <v>0</v>
      </c>
      <c r="I490" s="263">
        <v>0</v>
      </c>
    </row>
    <row r="491" spans="1:9" s="95" customFormat="1" x14ac:dyDescent="0.25">
      <c r="A491" s="150" t="s">
        <v>1862</v>
      </c>
      <c r="B491" s="274">
        <v>0</v>
      </c>
      <c r="C491" s="298">
        <v>0</v>
      </c>
      <c r="D491" s="274">
        <f>VLOOKUP(A491:A1202,'[3]1992'!A442:B964,2,)</f>
        <v>0</v>
      </c>
      <c r="E491" s="274">
        <v>0</v>
      </c>
      <c r="F491" s="274">
        <f>VLOOKUP(A491:A1250,'[3]1994'!A442:B977,2,)</f>
        <v>0</v>
      </c>
      <c r="G491" s="274">
        <v>0</v>
      </c>
      <c r="H491" s="274">
        <v>0</v>
      </c>
      <c r="I491" s="274">
        <v>0</v>
      </c>
    </row>
    <row r="492" spans="1:9" s="94" customFormat="1" ht="24.75" customHeight="1" x14ac:dyDescent="0.25">
      <c r="A492" s="46" t="s">
        <v>1861</v>
      </c>
      <c r="B492" s="263">
        <f>SUM(B493:B791)</f>
        <v>248580790</v>
      </c>
      <c r="C492" s="263">
        <f t="shared" ref="C492:H492" si="75">SUM(C493:C791)</f>
        <v>248580790</v>
      </c>
      <c r="D492" s="263">
        <f t="shared" si="75"/>
        <v>241637311</v>
      </c>
      <c r="E492" s="263">
        <f t="shared" si="75"/>
        <v>2151908610</v>
      </c>
      <c r="F492" s="263">
        <f t="shared" si="75"/>
        <v>940291677</v>
      </c>
      <c r="G492" s="263">
        <f t="shared" si="75"/>
        <v>511920500</v>
      </c>
      <c r="H492" s="263">
        <f t="shared" si="75"/>
        <v>642308461</v>
      </c>
      <c r="I492" s="263">
        <f t="shared" ref="I492" si="76">SUM(I493:I791)</f>
        <v>642308461</v>
      </c>
    </row>
    <row r="493" spans="1:9" s="95" customFormat="1" x14ac:dyDescent="0.25">
      <c r="A493" s="156" t="s">
        <v>1986</v>
      </c>
      <c r="B493" s="274">
        <v>0</v>
      </c>
      <c r="C493" s="298">
        <v>0</v>
      </c>
      <c r="D493" s="274">
        <v>15355158</v>
      </c>
      <c r="E493" s="274">
        <v>7733512</v>
      </c>
      <c r="F493" s="274">
        <f>VLOOKUP(A493:A1253,'[3]1994'!A445:B980,2,)</f>
        <v>4262997</v>
      </c>
      <c r="G493" s="274">
        <v>1341430</v>
      </c>
      <c r="H493" s="274">
        <v>0</v>
      </c>
      <c r="I493" s="274">
        <v>0</v>
      </c>
    </row>
    <row r="494" spans="1:9" s="95" customFormat="1" x14ac:dyDescent="0.25">
      <c r="A494" s="157" t="s">
        <v>1987</v>
      </c>
      <c r="B494" s="274">
        <v>323010</v>
      </c>
      <c r="C494" s="298">
        <v>323010</v>
      </c>
      <c r="D494" s="274">
        <v>0</v>
      </c>
      <c r="E494" s="274">
        <v>0</v>
      </c>
      <c r="F494" s="274">
        <v>0</v>
      </c>
      <c r="G494" s="274">
        <v>0</v>
      </c>
      <c r="H494" s="274">
        <v>0</v>
      </c>
      <c r="I494" s="274">
        <v>0</v>
      </c>
    </row>
    <row r="495" spans="1:9" s="95" customFormat="1" x14ac:dyDescent="0.25">
      <c r="A495" s="157" t="s">
        <v>1988</v>
      </c>
      <c r="B495" s="274">
        <v>900000</v>
      </c>
      <c r="C495" s="298">
        <v>900000</v>
      </c>
      <c r="D495" s="274">
        <v>0</v>
      </c>
      <c r="E495" s="274">
        <v>0</v>
      </c>
      <c r="F495" s="274">
        <v>0</v>
      </c>
      <c r="G495" s="274">
        <v>0</v>
      </c>
      <c r="H495" s="274">
        <v>0</v>
      </c>
      <c r="I495" s="274">
        <v>0</v>
      </c>
    </row>
    <row r="496" spans="1:9" s="95" customFormat="1" x14ac:dyDescent="0.25">
      <c r="A496" s="157" t="s">
        <v>1989</v>
      </c>
      <c r="B496" s="274">
        <v>0</v>
      </c>
      <c r="C496" s="298">
        <v>0</v>
      </c>
      <c r="D496" s="274">
        <v>0</v>
      </c>
      <c r="E496" s="274">
        <v>1092000</v>
      </c>
      <c r="F496" s="274">
        <v>0</v>
      </c>
      <c r="G496" s="274">
        <v>0</v>
      </c>
      <c r="H496" s="274">
        <v>0</v>
      </c>
      <c r="I496" s="274">
        <v>0</v>
      </c>
    </row>
    <row r="497" spans="1:9" s="95" customFormat="1" x14ac:dyDescent="0.25">
      <c r="A497" s="157" t="s">
        <v>1990</v>
      </c>
      <c r="B497" s="274">
        <v>0</v>
      </c>
      <c r="C497" s="298">
        <v>0</v>
      </c>
      <c r="D497" s="274">
        <v>0</v>
      </c>
      <c r="E497" s="274">
        <v>12898644</v>
      </c>
      <c r="F497" s="274">
        <v>0</v>
      </c>
      <c r="G497" s="274">
        <v>0</v>
      </c>
      <c r="H497" s="274">
        <v>0</v>
      </c>
      <c r="I497" s="274">
        <v>0</v>
      </c>
    </row>
    <row r="498" spans="1:9" s="95" customFormat="1" x14ac:dyDescent="0.25">
      <c r="A498" s="157" t="s">
        <v>1991</v>
      </c>
      <c r="B498" s="274">
        <v>16680000</v>
      </c>
      <c r="C498" s="298">
        <v>16680000</v>
      </c>
      <c r="D498" s="274">
        <v>0</v>
      </c>
      <c r="E498" s="274">
        <v>0</v>
      </c>
      <c r="F498" s="274">
        <v>0</v>
      </c>
      <c r="G498" s="274">
        <v>0</v>
      </c>
      <c r="H498" s="274">
        <v>0</v>
      </c>
      <c r="I498" s="274">
        <v>0</v>
      </c>
    </row>
    <row r="499" spans="1:9" s="95" customFormat="1" x14ac:dyDescent="0.25">
      <c r="A499" s="157" t="s">
        <v>1992</v>
      </c>
      <c r="B499" s="274">
        <v>10000000</v>
      </c>
      <c r="C499" s="298">
        <v>10000000</v>
      </c>
      <c r="D499" s="274">
        <v>0</v>
      </c>
      <c r="E499" s="274">
        <v>185640115</v>
      </c>
      <c r="F499" s="274">
        <v>0</v>
      </c>
      <c r="G499" s="274">
        <v>0</v>
      </c>
      <c r="H499" s="274">
        <v>0</v>
      </c>
      <c r="I499" s="274">
        <v>0</v>
      </c>
    </row>
    <row r="500" spans="1:9" s="95" customFormat="1" x14ac:dyDescent="0.25">
      <c r="A500" s="157" t="s">
        <v>1993</v>
      </c>
      <c r="B500" s="274">
        <v>263355</v>
      </c>
      <c r="C500" s="298">
        <v>263355</v>
      </c>
      <c r="D500" s="274">
        <v>1336000</v>
      </c>
      <c r="E500" s="274">
        <v>0</v>
      </c>
      <c r="F500" s="274">
        <v>0</v>
      </c>
      <c r="G500" s="274">
        <v>0</v>
      </c>
      <c r="H500" s="274">
        <v>0</v>
      </c>
      <c r="I500" s="274">
        <v>0</v>
      </c>
    </row>
    <row r="501" spans="1:9" s="95" customFormat="1" x14ac:dyDescent="0.25">
      <c r="A501" s="157" t="s">
        <v>1994</v>
      </c>
      <c r="B501" s="274">
        <v>745995</v>
      </c>
      <c r="C501" s="298">
        <v>745995</v>
      </c>
      <c r="D501" s="274">
        <v>0</v>
      </c>
      <c r="E501" s="274">
        <v>0</v>
      </c>
      <c r="F501" s="274">
        <v>0</v>
      </c>
      <c r="G501" s="274">
        <v>0</v>
      </c>
      <c r="H501" s="274">
        <v>0</v>
      </c>
      <c r="I501" s="274">
        <v>0</v>
      </c>
    </row>
    <row r="502" spans="1:9" s="95" customFormat="1" x14ac:dyDescent="0.25">
      <c r="A502" s="157" t="s">
        <v>1995</v>
      </c>
      <c r="B502" s="274">
        <v>100005</v>
      </c>
      <c r="C502" s="298">
        <v>100005</v>
      </c>
      <c r="D502" s="274">
        <v>0</v>
      </c>
      <c r="E502" s="274">
        <v>0</v>
      </c>
      <c r="F502" s="274">
        <v>0</v>
      </c>
      <c r="G502" s="274">
        <v>0</v>
      </c>
      <c r="H502" s="274">
        <v>0</v>
      </c>
      <c r="I502" s="274">
        <v>0</v>
      </c>
    </row>
    <row r="503" spans="1:9" s="95" customFormat="1" x14ac:dyDescent="0.25">
      <c r="A503" s="157" t="s">
        <v>1996</v>
      </c>
      <c r="B503" s="274">
        <v>3011645</v>
      </c>
      <c r="C503" s="298">
        <v>3011645</v>
      </c>
      <c r="D503" s="312">
        <v>6500000</v>
      </c>
      <c r="E503" s="274">
        <v>5000000</v>
      </c>
      <c r="F503" s="274">
        <v>0</v>
      </c>
      <c r="G503" s="274">
        <v>0</v>
      </c>
      <c r="H503" s="274">
        <v>0</v>
      </c>
      <c r="I503" s="274">
        <v>0</v>
      </c>
    </row>
    <row r="504" spans="1:9" s="95" customFormat="1" x14ac:dyDescent="0.25">
      <c r="A504" s="157" t="s">
        <v>1997</v>
      </c>
      <c r="B504" s="274">
        <v>15225000</v>
      </c>
      <c r="C504" s="298">
        <v>15225000</v>
      </c>
      <c r="D504" s="274">
        <v>32000000</v>
      </c>
      <c r="E504" s="274">
        <v>0</v>
      </c>
      <c r="F504" s="274">
        <v>0</v>
      </c>
      <c r="G504" s="274">
        <v>0</v>
      </c>
      <c r="H504" s="274">
        <v>0</v>
      </c>
      <c r="I504" s="274">
        <v>0</v>
      </c>
    </row>
    <row r="505" spans="1:9" s="95" customFormat="1" x14ac:dyDescent="0.25">
      <c r="A505" s="157" t="s">
        <v>1998</v>
      </c>
      <c r="B505" s="274">
        <v>3165000</v>
      </c>
      <c r="C505" s="298">
        <v>3165000</v>
      </c>
      <c r="D505" s="274">
        <v>2500000</v>
      </c>
      <c r="E505" s="274">
        <v>0</v>
      </c>
      <c r="F505" s="274">
        <v>0</v>
      </c>
      <c r="G505" s="274">
        <v>0</v>
      </c>
      <c r="H505" s="274">
        <v>0</v>
      </c>
      <c r="I505" s="274">
        <v>0</v>
      </c>
    </row>
    <row r="506" spans="1:9" s="95" customFormat="1" x14ac:dyDescent="0.25">
      <c r="A506" s="157" t="s">
        <v>1999</v>
      </c>
      <c r="B506" s="274">
        <v>5697000</v>
      </c>
      <c r="C506" s="298">
        <v>5697000</v>
      </c>
      <c r="D506" s="274">
        <v>4270000</v>
      </c>
      <c r="E506" s="274">
        <v>0</v>
      </c>
      <c r="F506" s="274">
        <v>0</v>
      </c>
      <c r="G506" s="274">
        <v>0</v>
      </c>
      <c r="H506" s="274">
        <v>0</v>
      </c>
      <c r="I506" s="274">
        <v>0</v>
      </c>
    </row>
    <row r="507" spans="1:9" s="95" customFormat="1" x14ac:dyDescent="0.25">
      <c r="A507" s="157" t="s">
        <v>2000</v>
      </c>
      <c r="B507" s="274">
        <v>208890</v>
      </c>
      <c r="C507" s="298">
        <v>208890</v>
      </c>
      <c r="D507" s="274">
        <v>0</v>
      </c>
      <c r="E507" s="274">
        <v>0</v>
      </c>
      <c r="F507" s="274">
        <v>0</v>
      </c>
      <c r="G507" s="274">
        <v>0</v>
      </c>
      <c r="H507" s="274">
        <v>0</v>
      </c>
      <c r="I507" s="274">
        <v>0</v>
      </c>
    </row>
    <row r="508" spans="1:9" s="95" customFormat="1" x14ac:dyDescent="0.25">
      <c r="A508" s="157" t="s">
        <v>2001</v>
      </c>
      <c r="B508" s="274">
        <v>221550</v>
      </c>
      <c r="C508" s="298">
        <v>221550</v>
      </c>
      <c r="D508" s="274">
        <v>0</v>
      </c>
      <c r="E508" s="274">
        <v>0</v>
      </c>
      <c r="F508" s="274">
        <v>0</v>
      </c>
      <c r="G508" s="274">
        <v>0</v>
      </c>
      <c r="H508" s="274">
        <v>0</v>
      </c>
      <c r="I508" s="274">
        <v>0</v>
      </c>
    </row>
    <row r="509" spans="1:9" s="95" customFormat="1" x14ac:dyDescent="0.25">
      <c r="A509" s="157" t="s">
        <v>2002</v>
      </c>
      <c r="B509" s="274">
        <v>367140</v>
      </c>
      <c r="C509" s="298">
        <v>367140</v>
      </c>
      <c r="D509" s="274">
        <v>0</v>
      </c>
      <c r="E509" s="274">
        <v>0</v>
      </c>
      <c r="F509" s="274">
        <v>0</v>
      </c>
      <c r="G509" s="274">
        <v>0</v>
      </c>
      <c r="H509" s="274">
        <v>0</v>
      </c>
      <c r="I509" s="274">
        <v>0</v>
      </c>
    </row>
    <row r="510" spans="1:9" s="95" customFormat="1" x14ac:dyDescent="0.25">
      <c r="A510" s="157" t="s">
        <v>2003</v>
      </c>
      <c r="B510" s="274">
        <v>1512870</v>
      </c>
      <c r="C510" s="298">
        <v>1512870</v>
      </c>
      <c r="D510" s="274">
        <v>0</v>
      </c>
      <c r="E510" s="274">
        <v>0</v>
      </c>
      <c r="F510" s="274">
        <v>0</v>
      </c>
      <c r="G510" s="274">
        <v>0</v>
      </c>
      <c r="H510" s="274">
        <v>0</v>
      </c>
      <c r="I510" s="274">
        <v>0</v>
      </c>
    </row>
    <row r="511" spans="1:9" s="95" customFormat="1" x14ac:dyDescent="0.25">
      <c r="A511" s="157" t="s">
        <v>1896</v>
      </c>
      <c r="B511" s="274">
        <v>1784090</v>
      </c>
      <c r="C511" s="298">
        <v>1784090</v>
      </c>
      <c r="D511" s="274">
        <v>0</v>
      </c>
      <c r="E511" s="274">
        <v>0</v>
      </c>
      <c r="F511" s="274">
        <v>0</v>
      </c>
      <c r="G511" s="274">
        <v>0</v>
      </c>
      <c r="H511" s="274">
        <v>0</v>
      </c>
      <c r="I511" s="274">
        <v>0</v>
      </c>
    </row>
    <row r="512" spans="1:9" s="95" customFormat="1" x14ac:dyDescent="0.25">
      <c r="A512" s="157" t="s">
        <v>2004</v>
      </c>
      <c r="B512" s="274">
        <v>12660000</v>
      </c>
      <c r="C512" s="298">
        <v>12660000</v>
      </c>
      <c r="D512" s="274">
        <v>27422232</v>
      </c>
      <c r="E512" s="274">
        <v>0</v>
      </c>
      <c r="F512" s="274">
        <v>0</v>
      </c>
      <c r="G512" s="274">
        <v>0</v>
      </c>
      <c r="H512" s="274">
        <v>0</v>
      </c>
      <c r="I512" s="274">
        <v>0</v>
      </c>
    </row>
    <row r="513" spans="1:9" s="95" customFormat="1" x14ac:dyDescent="0.25">
      <c r="A513" s="157" t="s">
        <v>2005</v>
      </c>
      <c r="B513" s="274">
        <v>3000000</v>
      </c>
      <c r="C513" s="298">
        <v>3000000</v>
      </c>
      <c r="D513" s="274">
        <v>3922180</v>
      </c>
      <c r="E513" s="274">
        <v>0</v>
      </c>
      <c r="F513" s="274">
        <v>0</v>
      </c>
      <c r="G513" s="274">
        <v>0</v>
      </c>
      <c r="H513" s="274">
        <v>0</v>
      </c>
      <c r="I513" s="274">
        <v>0</v>
      </c>
    </row>
    <row r="514" spans="1:9" s="95" customFormat="1" x14ac:dyDescent="0.25">
      <c r="A514" s="157" t="s">
        <v>2006</v>
      </c>
      <c r="B514" s="274">
        <v>63300</v>
      </c>
      <c r="C514" s="298">
        <v>63300</v>
      </c>
      <c r="D514" s="274">
        <v>0</v>
      </c>
      <c r="E514" s="274">
        <v>0</v>
      </c>
      <c r="F514" s="274">
        <v>0</v>
      </c>
      <c r="G514" s="274">
        <v>0</v>
      </c>
      <c r="H514" s="274">
        <v>0</v>
      </c>
      <c r="I514" s="274">
        <v>0</v>
      </c>
    </row>
    <row r="515" spans="1:9" s="95" customFormat="1" x14ac:dyDescent="0.25">
      <c r="A515" s="157" t="s">
        <v>2007</v>
      </c>
      <c r="B515" s="274">
        <v>55399365</v>
      </c>
      <c r="C515" s="298">
        <v>55399365</v>
      </c>
      <c r="D515" s="274">
        <v>78125000</v>
      </c>
      <c r="E515" s="274">
        <v>0</v>
      </c>
      <c r="F515" s="274">
        <v>0</v>
      </c>
      <c r="G515" s="274">
        <v>0</v>
      </c>
      <c r="H515" s="274">
        <v>0</v>
      </c>
      <c r="I515" s="274">
        <v>0</v>
      </c>
    </row>
    <row r="516" spans="1:9" s="95" customFormat="1" x14ac:dyDescent="0.25">
      <c r="A516" s="157" t="s">
        <v>2008</v>
      </c>
      <c r="B516" s="274">
        <v>41145000</v>
      </c>
      <c r="C516" s="298">
        <v>41145000</v>
      </c>
      <c r="D516" s="274">
        <v>0</v>
      </c>
      <c r="E516" s="274">
        <v>0</v>
      </c>
      <c r="F516" s="274">
        <v>0</v>
      </c>
      <c r="G516" s="274">
        <v>0</v>
      </c>
      <c r="H516" s="274">
        <v>0</v>
      </c>
      <c r="I516" s="274">
        <v>0</v>
      </c>
    </row>
    <row r="517" spans="1:9" s="95" customFormat="1" x14ac:dyDescent="0.25">
      <c r="A517" s="157" t="s">
        <v>2009</v>
      </c>
      <c r="B517" s="274">
        <v>1370000</v>
      </c>
      <c r="C517" s="298">
        <v>1370000</v>
      </c>
      <c r="D517" s="274">
        <v>430000</v>
      </c>
      <c r="E517" s="274">
        <v>0</v>
      </c>
      <c r="F517" s="274">
        <v>0</v>
      </c>
      <c r="G517" s="274">
        <v>0</v>
      </c>
      <c r="H517" s="274">
        <v>0</v>
      </c>
      <c r="I517" s="274">
        <v>0</v>
      </c>
    </row>
    <row r="518" spans="1:9" s="95" customFormat="1" x14ac:dyDescent="0.25">
      <c r="A518" s="157" t="s">
        <v>2010</v>
      </c>
      <c r="B518" s="274">
        <v>906500</v>
      </c>
      <c r="C518" s="298">
        <v>906500</v>
      </c>
      <c r="D518" s="274">
        <v>0</v>
      </c>
      <c r="E518" s="274">
        <v>0</v>
      </c>
      <c r="F518" s="274">
        <v>0</v>
      </c>
      <c r="G518" s="274">
        <v>0</v>
      </c>
      <c r="H518" s="274">
        <v>0</v>
      </c>
      <c r="I518" s="274">
        <v>0</v>
      </c>
    </row>
    <row r="519" spans="1:9" s="95" customFormat="1" x14ac:dyDescent="0.25">
      <c r="A519" s="157" t="s">
        <v>2011</v>
      </c>
      <c r="B519" s="274">
        <v>18820000</v>
      </c>
      <c r="C519" s="298">
        <v>18820000</v>
      </c>
      <c r="D519" s="274">
        <v>0</v>
      </c>
      <c r="E519" s="274">
        <v>0</v>
      </c>
      <c r="F519" s="274">
        <v>0</v>
      </c>
      <c r="G519" s="274">
        <v>0</v>
      </c>
      <c r="H519" s="274">
        <v>0</v>
      </c>
      <c r="I519" s="274">
        <v>0</v>
      </c>
    </row>
    <row r="520" spans="1:9" s="95" customFormat="1" x14ac:dyDescent="0.25">
      <c r="A520" s="157" t="s">
        <v>2012</v>
      </c>
      <c r="B520" s="274">
        <v>0</v>
      </c>
      <c r="C520" s="298">
        <v>0</v>
      </c>
      <c r="D520" s="274">
        <v>9976741</v>
      </c>
      <c r="E520" s="274">
        <v>0</v>
      </c>
      <c r="F520" s="274">
        <v>0</v>
      </c>
      <c r="G520" s="274">
        <v>0</v>
      </c>
      <c r="H520" s="274">
        <v>0</v>
      </c>
      <c r="I520" s="274">
        <v>0</v>
      </c>
    </row>
    <row r="521" spans="1:9" s="95" customFormat="1" x14ac:dyDescent="0.25">
      <c r="A521" s="157" t="s">
        <v>2012</v>
      </c>
      <c r="B521" s="274">
        <v>0</v>
      </c>
      <c r="C521" s="298">
        <v>0</v>
      </c>
      <c r="D521" s="274">
        <v>31250000</v>
      </c>
      <c r="E521" s="274">
        <v>0</v>
      </c>
      <c r="F521" s="274">
        <v>0</v>
      </c>
      <c r="G521" s="274">
        <v>0</v>
      </c>
      <c r="H521" s="274">
        <v>0</v>
      </c>
      <c r="I521" s="274">
        <v>0</v>
      </c>
    </row>
    <row r="522" spans="1:9" s="95" customFormat="1" x14ac:dyDescent="0.25">
      <c r="A522" s="157" t="s">
        <v>2012</v>
      </c>
      <c r="B522" s="274">
        <v>0</v>
      </c>
      <c r="C522" s="298">
        <v>0</v>
      </c>
      <c r="D522" s="274">
        <v>1050000</v>
      </c>
      <c r="E522" s="274">
        <v>0</v>
      </c>
      <c r="F522" s="274">
        <v>0</v>
      </c>
      <c r="G522" s="274">
        <v>0</v>
      </c>
      <c r="H522" s="274">
        <v>0</v>
      </c>
      <c r="I522" s="274">
        <v>0</v>
      </c>
    </row>
    <row r="523" spans="1:9" s="95" customFormat="1" x14ac:dyDescent="0.25">
      <c r="A523" s="157" t="s">
        <v>2012</v>
      </c>
      <c r="B523" s="274">
        <v>0</v>
      </c>
      <c r="C523" s="298">
        <v>0</v>
      </c>
      <c r="D523" s="274">
        <v>2500000</v>
      </c>
      <c r="E523" s="274">
        <v>0</v>
      </c>
      <c r="F523" s="274">
        <v>0</v>
      </c>
      <c r="G523" s="274">
        <v>0</v>
      </c>
      <c r="H523" s="274">
        <v>0</v>
      </c>
      <c r="I523" s="274">
        <v>0</v>
      </c>
    </row>
    <row r="524" spans="1:9" s="95" customFormat="1" x14ac:dyDescent="0.25">
      <c r="A524" s="157" t="s">
        <v>2012</v>
      </c>
      <c r="B524" s="274">
        <v>0</v>
      </c>
      <c r="C524" s="298">
        <v>0</v>
      </c>
      <c r="D524" s="274">
        <v>24000000</v>
      </c>
      <c r="E524" s="274">
        <v>0</v>
      </c>
      <c r="F524" s="274">
        <v>0</v>
      </c>
      <c r="G524" s="274">
        <v>0</v>
      </c>
      <c r="H524" s="274">
        <v>0</v>
      </c>
      <c r="I524" s="274">
        <v>0</v>
      </c>
    </row>
    <row r="525" spans="1:9" s="95" customFormat="1" x14ac:dyDescent="0.25">
      <c r="A525" s="157" t="s">
        <v>2012</v>
      </c>
      <c r="B525" s="274">
        <v>3115460</v>
      </c>
      <c r="C525" s="298">
        <v>3115460</v>
      </c>
      <c r="D525" s="274">
        <v>1000000</v>
      </c>
      <c r="E525" s="274">
        <v>0</v>
      </c>
      <c r="F525" s="274">
        <v>0</v>
      </c>
      <c r="G525" s="274">
        <v>0</v>
      </c>
      <c r="H525" s="274">
        <v>0</v>
      </c>
      <c r="I525" s="274">
        <v>0</v>
      </c>
    </row>
    <row r="526" spans="1:9" s="95" customFormat="1" x14ac:dyDescent="0.25">
      <c r="A526" s="157" t="s">
        <v>2013</v>
      </c>
      <c r="B526" s="274">
        <v>5064000</v>
      </c>
      <c r="C526" s="298">
        <v>5064000</v>
      </c>
      <c r="D526" s="274">
        <v>0</v>
      </c>
      <c r="E526" s="274">
        <v>0</v>
      </c>
      <c r="F526" s="274">
        <v>0</v>
      </c>
      <c r="G526" s="274">
        <v>0</v>
      </c>
      <c r="H526" s="274">
        <v>0</v>
      </c>
      <c r="I526" s="274">
        <v>0</v>
      </c>
    </row>
    <row r="527" spans="1:9" s="95" customFormat="1" x14ac:dyDescent="0.25">
      <c r="A527" s="157" t="s">
        <v>2014</v>
      </c>
      <c r="B527" s="274">
        <v>16320000</v>
      </c>
      <c r="C527" s="298">
        <v>16320000</v>
      </c>
      <c r="D527" s="274">
        <v>0</v>
      </c>
      <c r="E527" s="274">
        <v>0</v>
      </c>
      <c r="F527" s="274">
        <v>0</v>
      </c>
      <c r="G527" s="274">
        <v>0</v>
      </c>
      <c r="H527" s="274">
        <v>0</v>
      </c>
      <c r="I527" s="274">
        <v>0</v>
      </c>
    </row>
    <row r="528" spans="1:9" s="95" customFormat="1" x14ac:dyDescent="0.25">
      <c r="A528" s="157" t="s">
        <v>2015</v>
      </c>
      <c r="B528" s="274">
        <v>5521615</v>
      </c>
      <c r="C528" s="298">
        <v>5521615</v>
      </c>
      <c r="D528" s="274">
        <v>0</v>
      </c>
      <c r="E528" s="274">
        <v>0</v>
      </c>
      <c r="F528" s="274">
        <v>0</v>
      </c>
      <c r="G528" s="274">
        <v>0</v>
      </c>
      <c r="H528" s="274">
        <v>0</v>
      </c>
      <c r="I528" s="274">
        <v>0</v>
      </c>
    </row>
    <row r="529" spans="1:9" s="95" customFormat="1" x14ac:dyDescent="0.25">
      <c r="A529" s="157" t="s">
        <v>2016</v>
      </c>
      <c r="B529" s="274">
        <v>6000000</v>
      </c>
      <c r="C529" s="298">
        <v>6000000</v>
      </c>
      <c r="D529" s="274">
        <v>0</v>
      </c>
      <c r="E529" s="274">
        <v>0</v>
      </c>
      <c r="F529" s="274">
        <v>0</v>
      </c>
      <c r="G529" s="274">
        <v>0</v>
      </c>
      <c r="H529" s="274">
        <v>0</v>
      </c>
      <c r="I529" s="274">
        <v>0</v>
      </c>
    </row>
    <row r="530" spans="1:9" s="95" customFormat="1" x14ac:dyDescent="0.25">
      <c r="A530" s="157" t="s">
        <v>2017</v>
      </c>
      <c r="B530" s="274">
        <v>18990000</v>
      </c>
      <c r="C530" s="298">
        <v>18990000</v>
      </c>
      <c r="D530" s="274">
        <v>0</v>
      </c>
      <c r="E530" s="274">
        <v>0</v>
      </c>
      <c r="F530" s="274">
        <v>0</v>
      </c>
      <c r="G530" s="274">
        <v>0</v>
      </c>
      <c r="H530" s="274">
        <v>0</v>
      </c>
      <c r="I530" s="274">
        <v>0</v>
      </c>
    </row>
    <row r="531" spans="1:9" s="95" customFormat="1" x14ac:dyDescent="0.25">
      <c r="A531" s="157" t="s">
        <v>2018</v>
      </c>
      <c r="B531" s="274">
        <v>0</v>
      </c>
      <c r="C531" s="298">
        <v>0</v>
      </c>
      <c r="D531" s="274">
        <v>0</v>
      </c>
      <c r="E531" s="274">
        <v>25000000</v>
      </c>
      <c r="F531" s="274">
        <v>0</v>
      </c>
      <c r="G531" s="274">
        <v>0</v>
      </c>
      <c r="H531" s="274">
        <v>0</v>
      </c>
      <c r="I531" s="274">
        <v>0</v>
      </c>
    </row>
    <row r="532" spans="1:9" s="95" customFormat="1" x14ac:dyDescent="0.25">
      <c r="A532" s="157" t="s">
        <v>2019</v>
      </c>
      <c r="B532" s="274">
        <v>0</v>
      </c>
      <c r="C532" s="298">
        <v>0</v>
      </c>
      <c r="D532" s="274">
        <v>0</v>
      </c>
      <c r="E532" s="274">
        <v>29235035</v>
      </c>
      <c r="F532" s="274">
        <v>0</v>
      </c>
      <c r="G532" s="274">
        <v>0</v>
      </c>
      <c r="H532" s="274">
        <v>0</v>
      </c>
      <c r="I532" s="274">
        <v>0</v>
      </c>
    </row>
    <row r="533" spans="1:9" s="95" customFormat="1" x14ac:dyDescent="0.25">
      <c r="A533" s="157" t="s">
        <v>2020</v>
      </c>
      <c r="B533" s="274">
        <v>0</v>
      </c>
      <c r="C533" s="298">
        <v>0</v>
      </c>
      <c r="D533" s="274">
        <v>0</v>
      </c>
      <c r="E533" s="274">
        <v>9976740</v>
      </c>
      <c r="F533" s="274">
        <v>0</v>
      </c>
      <c r="G533" s="274">
        <v>0</v>
      </c>
      <c r="H533" s="274">
        <v>0</v>
      </c>
      <c r="I533" s="274">
        <v>0</v>
      </c>
    </row>
    <row r="534" spans="1:9" s="95" customFormat="1" x14ac:dyDescent="0.25">
      <c r="A534" s="157" t="s">
        <v>2021</v>
      </c>
      <c r="B534" s="274">
        <v>0</v>
      </c>
      <c r="C534" s="298">
        <v>0</v>
      </c>
      <c r="D534" s="274">
        <v>0</v>
      </c>
      <c r="E534" s="274">
        <v>1000000</v>
      </c>
      <c r="F534" s="274">
        <v>0</v>
      </c>
      <c r="G534" s="274">
        <v>0</v>
      </c>
      <c r="H534" s="274">
        <v>0</v>
      </c>
      <c r="I534" s="274">
        <v>0</v>
      </c>
    </row>
    <row r="535" spans="1:9" s="95" customFormat="1" x14ac:dyDescent="0.25">
      <c r="A535" s="157" t="s">
        <v>2022</v>
      </c>
      <c r="B535" s="274">
        <v>0</v>
      </c>
      <c r="C535" s="298">
        <v>0</v>
      </c>
      <c r="D535" s="274">
        <v>0</v>
      </c>
      <c r="E535" s="274">
        <v>17000000</v>
      </c>
      <c r="F535" s="274">
        <v>0</v>
      </c>
      <c r="G535" s="274">
        <v>0</v>
      </c>
      <c r="H535" s="274">
        <v>0</v>
      </c>
      <c r="I535" s="274">
        <v>0</v>
      </c>
    </row>
    <row r="536" spans="1:9" s="95" customFormat="1" x14ac:dyDescent="0.25">
      <c r="A536" s="157" t="s">
        <v>2023</v>
      </c>
      <c r="B536" s="274">
        <v>0</v>
      </c>
      <c r="C536" s="298">
        <v>0</v>
      </c>
      <c r="D536" s="274">
        <v>0</v>
      </c>
      <c r="E536" s="274">
        <v>34000000</v>
      </c>
      <c r="F536" s="274">
        <v>0</v>
      </c>
      <c r="G536" s="274">
        <v>0</v>
      </c>
      <c r="H536" s="274">
        <v>0</v>
      </c>
      <c r="I536" s="274">
        <v>0</v>
      </c>
    </row>
    <row r="537" spans="1:9" s="95" customFormat="1" x14ac:dyDescent="0.25">
      <c r="A537" s="157" t="s">
        <v>2024</v>
      </c>
      <c r="B537" s="274">
        <v>0</v>
      </c>
      <c r="C537" s="298">
        <v>0</v>
      </c>
      <c r="D537" s="274">
        <v>0</v>
      </c>
      <c r="E537" s="274">
        <v>11250000</v>
      </c>
      <c r="F537" s="274">
        <v>0</v>
      </c>
      <c r="G537" s="274">
        <v>0</v>
      </c>
      <c r="H537" s="274">
        <v>0</v>
      </c>
      <c r="I537" s="274">
        <v>0</v>
      </c>
    </row>
    <row r="538" spans="1:9" s="95" customFormat="1" x14ac:dyDescent="0.25">
      <c r="A538" s="157" t="s">
        <v>2025</v>
      </c>
      <c r="B538" s="274">
        <v>0</v>
      </c>
      <c r="C538" s="298">
        <v>0</v>
      </c>
      <c r="D538" s="274">
        <v>0</v>
      </c>
      <c r="E538" s="274">
        <v>1851250</v>
      </c>
      <c r="F538" s="274">
        <v>0</v>
      </c>
      <c r="G538" s="274">
        <v>0</v>
      </c>
      <c r="H538" s="274">
        <v>0</v>
      </c>
      <c r="I538" s="274">
        <v>0</v>
      </c>
    </row>
    <row r="539" spans="1:9" s="95" customFormat="1" x14ac:dyDescent="0.25">
      <c r="A539" s="157" t="s">
        <v>2026</v>
      </c>
      <c r="B539" s="274">
        <v>0</v>
      </c>
      <c r="C539" s="298">
        <v>0</v>
      </c>
      <c r="D539" s="274">
        <v>0</v>
      </c>
      <c r="E539" s="274">
        <v>97086125</v>
      </c>
      <c r="F539" s="274">
        <v>0</v>
      </c>
      <c r="G539" s="274">
        <v>0</v>
      </c>
      <c r="H539" s="274">
        <v>0</v>
      </c>
      <c r="I539" s="274">
        <v>0</v>
      </c>
    </row>
    <row r="540" spans="1:9" s="95" customFormat="1" x14ac:dyDescent="0.25">
      <c r="A540" s="157" t="s">
        <v>2027</v>
      </c>
      <c r="B540" s="274">
        <v>0</v>
      </c>
      <c r="C540" s="298">
        <v>0</v>
      </c>
      <c r="D540" s="274">
        <v>0</v>
      </c>
      <c r="E540" s="274">
        <v>7500000</v>
      </c>
      <c r="F540" s="274">
        <v>0</v>
      </c>
      <c r="G540" s="274">
        <v>0</v>
      </c>
      <c r="H540" s="274">
        <v>0</v>
      </c>
      <c r="I540" s="274">
        <v>0</v>
      </c>
    </row>
    <row r="541" spans="1:9" s="95" customFormat="1" x14ac:dyDescent="0.25">
      <c r="A541" s="157" t="s">
        <v>2028</v>
      </c>
      <c r="B541" s="274">
        <v>0</v>
      </c>
      <c r="C541" s="298">
        <v>0</v>
      </c>
      <c r="D541" s="274">
        <v>0</v>
      </c>
      <c r="E541" s="274">
        <v>13750000</v>
      </c>
      <c r="F541" s="274">
        <v>0</v>
      </c>
      <c r="G541" s="274">
        <v>0</v>
      </c>
      <c r="H541" s="274">
        <v>0</v>
      </c>
      <c r="I541" s="274">
        <v>0</v>
      </c>
    </row>
    <row r="542" spans="1:9" s="95" customFormat="1" x14ac:dyDescent="0.25">
      <c r="A542" s="157" t="s">
        <v>2029</v>
      </c>
      <c r="B542" s="274">
        <v>0</v>
      </c>
      <c r="C542" s="298">
        <v>0</v>
      </c>
      <c r="D542" s="274">
        <v>0</v>
      </c>
      <c r="E542" s="274">
        <v>35000000</v>
      </c>
      <c r="F542" s="274">
        <v>0</v>
      </c>
      <c r="G542" s="274">
        <v>0</v>
      </c>
      <c r="H542" s="274">
        <v>0</v>
      </c>
      <c r="I542" s="274">
        <v>0</v>
      </c>
    </row>
    <row r="543" spans="1:9" s="95" customFormat="1" x14ac:dyDescent="0.25">
      <c r="A543" s="157" t="s">
        <v>2030</v>
      </c>
      <c r="B543" s="274">
        <v>0</v>
      </c>
      <c r="C543" s="298">
        <v>0</v>
      </c>
      <c r="D543" s="274">
        <v>0</v>
      </c>
      <c r="E543" s="274">
        <v>1250000</v>
      </c>
      <c r="F543" s="274">
        <v>0</v>
      </c>
      <c r="G543" s="274">
        <v>0</v>
      </c>
      <c r="H543" s="274">
        <v>0</v>
      </c>
      <c r="I543" s="274">
        <v>0</v>
      </c>
    </row>
    <row r="544" spans="1:9" s="95" customFormat="1" x14ac:dyDescent="0.25">
      <c r="A544" s="157" t="s">
        <v>2031</v>
      </c>
      <c r="B544" s="274">
        <v>0</v>
      </c>
      <c r="C544" s="298">
        <v>0</v>
      </c>
      <c r="D544" s="274">
        <v>0</v>
      </c>
      <c r="E544" s="274">
        <v>437500</v>
      </c>
      <c r="F544" s="274">
        <v>0</v>
      </c>
      <c r="G544" s="274">
        <v>0</v>
      </c>
      <c r="H544" s="274">
        <v>0</v>
      </c>
      <c r="I544" s="274">
        <v>0</v>
      </c>
    </row>
    <row r="545" spans="1:9" s="95" customFormat="1" x14ac:dyDescent="0.25">
      <c r="A545" s="157" t="s">
        <v>2032</v>
      </c>
      <c r="B545" s="274">
        <v>0</v>
      </c>
      <c r="C545" s="298">
        <v>0</v>
      </c>
      <c r="D545" s="274">
        <v>0</v>
      </c>
      <c r="E545" s="274">
        <v>318750</v>
      </c>
      <c r="F545" s="274">
        <v>0</v>
      </c>
      <c r="G545" s="274">
        <v>0</v>
      </c>
      <c r="H545" s="274">
        <v>0</v>
      </c>
      <c r="I545" s="274">
        <v>0</v>
      </c>
    </row>
    <row r="546" spans="1:9" s="95" customFormat="1" x14ac:dyDescent="0.25">
      <c r="A546" s="157" t="s">
        <v>2033</v>
      </c>
      <c r="B546" s="274">
        <v>0</v>
      </c>
      <c r="C546" s="298">
        <v>0</v>
      </c>
      <c r="D546" s="274">
        <v>0</v>
      </c>
      <c r="E546" s="274">
        <v>485000</v>
      </c>
      <c r="F546" s="274">
        <v>0</v>
      </c>
      <c r="G546" s="274">
        <v>0</v>
      </c>
      <c r="H546" s="274">
        <v>0</v>
      </c>
      <c r="I546" s="274">
        <v>0</v>
      </c>
    </row>
    <row r="547" spans="1:9" s="95" customFormat="1" x14ac:dyDescent="0.25">
      <c r="A547" s="157" t="s">
        <v>2034</v>
      </c>
      <c r="B547" s="274">
        <v>0</v>
      </c>
      <c r="C547" s="298">
        <v>0</v>
      </c>
      <c r="D547" s="274">
        <v>0</v>
      </c>
      <c r="E547" s="274">
        <v>37009730</v>
      </c>
      <c r="F547" s="274">
        <v>0</v>
      </c>
      <c r="G547" s="274">
        <v>0</v>
      </c>
      <c r="H547" s="274">
        <v>0</v>
      </c>
      <c r="I547" s="274">
        <v>0</v>
      </c>
    </row>
    <row r="548" spans="1:9" s="95" customFormat="1" x14ac:dyDescent="0.25">
      <c r="A548" s="157" t="s">
        <v>2035</v>
      </c>
      <c r="B548" s="274">
        <v>0</v>
      </c>
      <c r="C548" s="298">
        <v>0</v>
      </c>
      <c r="D548" s="274">
        <v>0</v>
      </c>
      <c r="E548" s="274">
        <v>9000000</v>
      </c>
      <c r="F548" s="274">
        <v>0</v>
      </c>
      <c r="G548" s="274">
        <v>0</v>
      </c>
      <c r="H548" s="274">
        <v>0</v>
      </c>
      <c r="I548" s="274">
        <v>0</v>
      </c>
    </row>
    <row r="549" spans="1:9" s="95" customFormat="1" x14ac:dyDescent="0.25">
      <c r="A549" s="157" t="s">
        <v>2036</v>
      </c>
      <c r="B549" s="274">
        <v>0</v>
      </c>
      <c r="C549" s="298">
        <v>0</v>
      </c>
      <c r="D549" s="274">
        <v>0</v>
      </c>
      <c r="E549" s="274">
        <v>59000000</v>
      </c>
      <c r="F549" s="274">
        <v>0</v>
      </c>
      <c r="G549" s="274">
        <v>0</v>
      </c>
      <c r="H549" s="274">
        <v>0</v>
      </c>
      <c r="I549" s="274">
        <v>0</v>
      </c>
    </row>
    <row r="550" spans="1:9" s="95" customFormat="1" x14ac:dyDescent="0.25">
      <c r="A550" s="157" t="s">
        <v>2037</v>
      </c>
      <c r="B550" s="274">
        <v>0</v>
      </c>
      <c r="C550" s="298">
        <v>0</v>
      </c>
      <c r="D550" s="274">
        <v>0</v>
      </c>
      <c r="E550" s="274">
        <v>59000000</v>
      </c>
      <c r="F550" s="274">
        <v>0</v>
      </c>
      <c r="G550" s="274">
        <v>0</v>
      </c>
      <c r="H550" s="274">
        <v>0</v>
      </c>
      <c r="I550" s="274">
        <v>0</v>
      </c>
    </row>
    <row r="551" spans="1:9" s="95" customFormat="1" x14ac:dyDescent="0.25">
      <c r="A551" s="157" t="s">
        <v>2038</v>
      </c>
      <c r="B551" s="274">
        <v>0</v>
      </c>
      <c r="C551" s="298">
        <v>0</v>
      </c>
      <c r="D551" s="274">
        <v>0</v>
      </c>
      <c r="E551" s="274">
        <v>2877025</v>
      </c>
      <c r="F551" s="274">
        <v>0</v>
      </c>
      <c r="G551" s="274">
        <v>0</v>
      </c>
      <c r="H551" s="274">
        <v>0</v>
      </c>
      <c r="I551" s="274">
        <v>0</v>
      </c>
    </row>
    <row r="552" spans="1:9" s="95" customFormat="1" x14ac:dyDescent="0.25">
      <c r="A552" s="157" t="s">
        <v>2039</v>
      </c>
      <c r="B552" s="274">
        <v>0</v>
      </c>
      <c r="C552" s="298">
        <v>0</v>
      </c>
      <c r="D552" s="274">
        <v>0</v>
      </c>
      <c r="E552" s="274">
        <v>567000</v>
      </c>
      <c r="F552" s="274">
        <v>0</v>
      </c>
      <c r="G552" s="274">
        <v>0</v>
      </c>
      <c r="H552" s="274">
        <v>0</v>
      </c>
      <c r="I552" s="274">
        <v>0</v>
      </c>
    </row>
    <row r="553" spans="1:9" s="95" customFormat="1" x14ac:dyDescent="0.25">
      <c r="A553" s="157" t="s">
        <v>2040</v>
      </c>
      <c r="B553" s="274">
        <v>0</v>
      </c>
      <c r="C553" s="298">
        <v>0</v>
      </c>
      <c r="D553" s="274">
        <v>0</v>
      </c>
      <c r="E553" s="274">
        <v>51881150</v>
      </c>
      <c r="F553" s="274">
        <v>0</v>
      </c>
      <c r="G553" s="274">
        <v>0</v>
      </c>
      <c r="H553" s="274">
        <v>0</v>
      </c>
      <c r="I553" s="274">
        <v>0</v>
      </c>
    </row>
    <row r="554" spans="1:9" s="95" customFormat="1" x14ac:dyDescent="0.25">
      <c r="A554" s="157" t="s">
        <v>2041</v>
      </c>
      <c r="B554" s="274">
        <v>0</v>
      </c>
      <c r="C554" s="298">
        <v>0</v>
      </c>
      <c r="D554" s="274">
        <v>0</v>
      </c>
      <c r="E554" s="274">
        <v>9000000</v>
      </c>
      <c r="F554" s="274">
        <v>0</v>
      </c>
      <c r="G554" s="274">
        <v>0</v>
      </c>
      <c r="H554" s="274">
        <v>0</v>
      </c>
      <c r="I554" s="274">
        <v>0</v>
      </c>
    </row>
    <row r="555" spans="1:9" s="95" customFormat="1" x14ac:dyDescent="0.25">
      <c r="A555" s="157" t="s">
        <v>2042</v>
      </c>
      <c r="B555" s="274">
        <v>0</v>
      </c>
      <c r="C555" s="298">
        <v>0</v>
      </c>
      <c r="D555" s="274">
        <v>0</v>
      </c>
      <c r="E555" s="274">
        <v>78000000</v>
      </c>
      <c r="F555" s="274">
        <v>0</v>
      </c>
      <c r="G555" s="274">
        <v>0</v>
      </c>
      <c r="H555" s="274">
        <v>0</v>
      </c>
      <c r="I555" s="274">
        <v>0</v>
      </c>
    </row>
    <row r="556" spans="1:9" s="95" customFormat="1" x14ac:dyDescent="0.25">
      <c r="A556" s="157" t="s">
        <v>2043</v>
      </c>
      <c r="B556" s="274">
        <v>0</v>
      </c>
      <c r="C556" s="298">
        <v>0</v>
      </c>
      <c r="D556" s="274">
        <v>0</v>
      </c>
      <c r="E556" s="274">
        <v>27777780</v>
      </c>
      <c r="F556" s="274">
        <v>0</v>
      </c>
      <c r="G556" s="274">
        <v>0</v>
      </c>
      <c r="H556" s="274">
        <v>0</v>
      </c>
      <c r="I556" s="274">
        <v>0</v>
      </c>
    </row>
    <row r="557" spans="1:9" s="95" customFormat="1" x14ac:dyDescent="0.25">
      <c r="A557" s="157" t="s">
        <v>2044</v>
      </c>
      <c r="B557" s="274">
        <v>0</v>
      </c>
      <c r="C557" s="298">
        <v>0</v>
      </c>
      <c r="D557" s="274">
        <v>0</v>
      </c>
      <c r="E557" s="274">
        <v>849060</v>
      </c>
      <c r="F557" s="274">
        <v>0</v>
      </c>
      <c r="G557" s="274">
        <v>0</v>
      </c>
      <c r="H557" s="274">
        <v>0</v>
      </c>
      <c r="I557" s="274">
        <v>0</v>
      </c>
    </row>
    <row r="558" spans="1:9" s="95" customFormat="1" x14ac:dyDescent="0.25">
      <c r="A558" s="157" t="s">
        <v>2045</v>
      </c>
      <c r="B558" s="274">
        <v>0</v>
      </c>
      <c r="C558" s="298">
        <v>0</v>
      </c>
      <c r="D558" s="274">
        <v>0</v>
      </c>
      <c r="E558" s="274">
        <v>36808940</v>
      </c>
      <c r="F558" s="274">
        <v>0</v>
      </c>
      <c r="G558" s="274">
        <v>0</v>
      </c>
      <c r="H558" s="274">
        <v>0</v>
      </c>
      <c r="I558" s="274">
        <v>0</v>
      </c>
    </row>
    <row r="559" spans="1:9" s="95" customFormat="1" x14ac:dyDescent="0.25">
      <c r="A559" s="157" t="s">
        <v>2046</v>
      </c>
      <c r="B559" s="274">
        <v>0</v>
      </c>
      <c r="C559" s="298">
        <v>0</v>
      </c>
      <c r="D559" s="274">
        <v>0</v>
      </c>
      <c r="E559" s="274">
        <v>21250000</v>
      </c>
      <c r="F559" s="274">
        <v>0</v>
      </c>
      <c r="G559" s="274">
        <v>0</v>
      </c>
      <c r="H559" s="274">
        <v>0</v>
      </c>
      <c r="I559" s="274">
        <v>0</v>
      </c>
    </row>
    <row r="560" spans="1:9" s="95" customFormat="1" x14ac:dyDescent="0.25">
      <c r="A560" s="157" t="s">
        <v>2047</v>
      </c>
      <c r="B560" s="274">
        <v>0</v>
      </c>
      <c r="C560" s="298">
        <v>0</v>
      </c>
      <c r="D560" s="274">
        <v>0</v>
      </c>
      <c r="E560" s="274">
        <v>85000000</v>
      </c>
      <c r="F560" s="274">
        <v>0</v>
      </c>
      <c r="G560" s="274">
        <v>0</v>
      </c>
      <c r="H560" s="274">
        <v>0</v>
      </c>
      <c r="I560" s="274">
        <v>0</v>
      </c>
    </row>
    <row r="561" spans="1:9" s="95" customFormat="1" x14ac:dyDescent="0.25">
      <c r="A561" s="157" t="s">
        <v>2048</v>
      </c>
      <c r="B561" s="274">
        <v>0</v>
      </c>
      <c r="C561" s="298">
        <v>0</v>
      </c>
      <c r="D561" s="274">
        <v>0</v>
      </c>
      <c r="E561" s="274">
        <v>22000000</v>
      </c>
      <c r="F561" s="274">
        <v>0</v>
      </c>
      <c r="G561" s="274">
        <v>0</v>
      </c>
      <c r="H561" s="274">
        <v>0</v>
      </c>
      <c r="I561" s="274">
        <v>0</v>
      </c>
    </row>
    <row r="562" spans="1:9" s="95" customFormat="1" x14ac:dyDescent="0.25">
      <c r="A562" s="157" t="s">
        <v>2049</v>
      </c>
      <c r="B562" s="274">
        <v>0</v>
      </c>
      <c r="C562" s="298">
        <v>0</v>
      </c>
      <c r="D562" s="274">
        <v>0</v>
      </c>
      <c r="E562" s="274">
        <v>160000000</v>
      </c>
      <c r="F562" s="274">
        <v>0</v>
      </c>
      <c r="G562" s="274">
        <v>0</v>
      </c>
      <c r="H562" s="274">
        <v>0</v>
      </c>
      <c r="I562" s="274">
        <v>0</v>
      </c>
    </row>
    <row r="563" spans="1:9" s="95" customFormat="1" x14ac:dyDescent="0.25">
      <c r="A563" s="157" t="s">
        <v>2050</v>
      </c>
      <c r="B563" s="274">
        <v>0</v>
      </c>
      <c r="C563" s="298">
        <v>0</v>
      </c>
      <c r="D563" s="274">
        <v>0</v>
      </c>
      <c r="E563" s="274">
        <v>6833635</v>
      </c>
      <c r="F563" s="274">
        <v>0</v>
      </c>
      <c r="G563" s="274">
        <v>0</v>
      </c>
      <c r="H563" s="274">
        <v>0</v>
      </c>
      <c r="I563" s="274">
        <v>0</v>
      </c>
    </row>
    <row r="564" spans="1:9" s="95" customFormat="1" x14ac:dyDescent="0.25">
      <c r="A564" s="157" t="s">
        <v>2051</v>
      </c>
      <c r="B564" s="274">
        <v>0</v>
      </c>
      <c r="C564" s="298">
        <v>0</v>
      </c>
      <c r="D564" s="274">
        <v>0</v>
      </c>
      <c r="E564" s="274">
        <v>833335</v>
      </c>
      <c r="F564" s="274">
        <v>0</v>
      </c>
      <c r="G564" s="274">
        <v>0</v>
      </c>
      <c r="H564" s="274">
        <v>0</v>
      </c>
      <c r="I564" s="274">
        <v>0</v>
      </c>
    </row>
    <row r="565" spans="1:9" s="95" customFormat="1" x14ac:dyDescent="0.25">
      <c r="A565" s="157" t="s">
        <v>2052</v>
      </c>
      <c r="B565" s="274">
        <v>0</v>
      </c>
      <c r="C565" s="298">
        <v>0</v>
      </c>
      <c r="D565" s="274">
        <v>0</v>
      </c>
      <c r="E565" s="274">
        <v>432625000</v>
      </c>
      <c r="F565" s="274">
        <v>0</v>
      </c>
      <c r="G565" s="274">
        <v>0</v>
      </c>
      <c r="H565" s="274">
        <v>0</v>
      </c>
      <c r="I565" s="274">
        <v>0</v>
      </c>
    </row>
    <row r="566" spans="1:9" s="95" customFormat="1" x14ac:dyDescent="0.25">
      <c r="A566" s="157" t="s">
        <v>2053</v>
      </c>
      <c r="B566" s="274">
        <v>0</v>
      </c>
      <c r="C566" s="298">
        <v>0</v>
      </c>
      <c r="D566" s="274">
        <v>0</v>
      </c>
      <c r="E566" s="274">
        <v>170000000</v>
      </c>
      <c r="F566" s="274">
        <v>0</v>
      </c>
      <c r="G566" s="274">
        <v>0</v>
      </c>
      <c r="H566" s="274">
        <v>0</v>
      </c>
      <c r="I566" s="274">
        <v>0</v>
      </c>
    </row>
    <row r="567" spans="1:9" s="95" customFormat="1" x14ac:dyDescent="0.25">
      <c r="A567" s="157" t="s">
        <v>2054</v>
      </c>
      <c r="B567" s="274">
        <v>0</v>
      </c>
      <c r="C567" s="298">
        <v>0</v>
      </c>
      <c r="D567" s="274">
        <v>0</v>
      </c>
      <c r="E567" s="274">
        <v>131250000</v>
      </c>
      <c r="F567" s="274">
        <v>0</v>
      </c>
      <c r="G567" s="274">
        <v>0</v>
      </c>
      <c r="H567" s="274">
        <v>0</v>
      </c>
      <c r="I567" s="274">
        <v>0</v>
      </c>
    </row>
    <row r="568" spans="1:9" s="95" customFormat="1" x14ac:dyDescent="0.25">
      <c r="A568" s="157" t="s">
        <v>2055</v>
      </c>
      <c r="B568" s="274">
        <v>0</v>
      </c>
      <c r="C568" s="298">
        <v>0</v>
      </c>
      <c r="D568" s="274">
        <v>0</v>
      </c>
      <c r="E568" s="274">
        <v>5000000</v>
      </c>
      <c r="F568" s="274">
        <v>0</v>
      </c>
      <c r="G568" s="274">
        <v>0</v>
      </c>
      <c r="H568" s="274">
        <v>0</v>
      </c>
      <c r="I568" s="274">
        <v>0</v>
      </c>
    </row>
    <row r="569" spans="1:9" s="95" customFormat="1" x14ac:dyDescent="0.25">
      <c r="A569" s="157" t="s">
        <v>2056</v>
      </c>
      <c r="B569" s="274">
        <v>0</v>
      </c>
      <c r="C569" s="298">
        <v>0</v>
      </c>
      <c r="D569" s="274">
        <v>0</v>
      </c>
      <c r="E569" s="274">
        <v>55000000</v>
      </c>
      <c r="F569" s="274">
        <v>0</v>
      </c>
      <c r="G569" s="274">
        <v>0</v>
      </c>
      <c r="H569" s="274">
        <v>0</v>
      </c>
      <c r="I569" s="274">
        <v>0</v>
      </c>
    </row>
    <row r="570" spans="1:9" s="95" customFormat="1" x14ac:dyDescent="0.25">
      <c r="A570" s="157" t="s">
        <v>2057</v>
      </c>
      <c r="B570" s="274">
        <v>0</v>
      </c>
      <c r="C570" s="298">
        <v>0</v>
      </c>
      <c r="D570" s="274">
        <v>0</v>
      </c>
      <c r="E570" s="274">
        <v>48750000</v>
      </c>
      <c r="F570" s="274">
        <v>0</v>
      </c>
      <c r="G570" s="274">
        <v>0</v>
      </c>
      <c r="H570" s="274">
        <v>0</v>
      </c>
      <c r="I570" s="274">
        <v>0</v>
      </c>
    </row>
    <row r="571" spans="1:9" s="95" customFormat="1" x14ac:dyDescent="0.25">
      <c r="A571" s="157" t="s">
        <v>2058</v>
      </c>
      <c r="B571" s="274">
        <v>0</v>
      </c>
      <c r="C571" s="298">
        <v>0</v>
      </c>
      <c r="D571" s="274">
        <v>0</v>
      </c>
      <c r="E571" s="274">
        <v>14000000</v>
      </c>
      <c r="F571" s="274">
        <v>0</v>
      </c>
      <c r="G571" s="274">
        <v>0</v>
      </c>
      <c r="H571" s="274">
        <v>0</v>
      </c>
      <c r="I571" s="274">
        <v>0</v>
      </c>
    </row>
    <row r="572" spans="1:9" s="95" customFormat="1" x14ac:dyDescent="0.25">
      <c r="A572" s="157" t="s">
        <v>2059</v>
      </c>
      <c r="B572" s="274">
        <v>0</v>
      </c>
      <c r="C572" s="298">
        <v>0</v>
      </c>
      <c r="D572" s="274">
        <v>0</v>
      </c>
      <c r="E572" s="274">
        <v>9375000</v>
      </c>
      <c r="F572" s="274">
        <v>0</v>
      </c>
      <c r="G572" s="274">
        <v>0</v>
      </c>
      <c r="H572" s="274">
        <v>0</v>
      </c>
      <c r="I572" s="274">
        <v>0</v>
      </c>
    </row>
    <row r="573" spans="1:9" s="95" customFormat="1" x14ac:dyDescent="0.25">
      <c r="A573" s="157" t="s">
        <v>2060</v>
      </c>
      <c r="B573" s="274">
        <v>0</v>
      </c>
      <c r="C573" s="298">
        <v>0</v>
      </c>
      <c r="D573" s="274">
        <v>0</v>
      </c>
      <c r="E573" s="274">
        <v>30000000</v>
      </c>
      <c r="F573" s="274">
        <v>0</v>
      </c>
      <c r="G573" s="274">
        <v>0</v>
      </c>
      <c r="H573" s="274">
        <v>0</v>
      </c>
      <c r="I573" s="274">
        <v>0</v>
      </c>
    </row>
    <row r="574" spans="1:9" s="95" customFormat="1" x14ac:dyDescent="0.25">
      <c r="A574" s="157" t="s">
        <v>2061</v>
      </c>
      <c r="B574" s="274">
        <v>0</v>
      </c>
      <c r="C574" s="298">
        <v>0</v>
      </c>
      <c r="D574" s="274">
        <v>0</v>
      </c>
      <c r="E574" s="274">
        <v>51000000</v>
      </c>
      <c r="F574" s="274">
        <v>0</v>
      </c>
      <c r="G574" s="274">
        <v>0</v>
      </c>
      <c r="H574" s="274">
        <v>0</v>
      </c>
      <c r="I574" s="274">
        <v>0</v>
      </c>
    </row>
    <row r="575" spans="1:9" s="95" customFormat="1" x14ac:dyDescent="0.25">
      <c r="A575" s="157" t="s">
        <v>2062</v>
      </c>
      <c r="B575" s="274">
        <v>0</v>
      </c>
      <c r="C575" s="298">
        <v>0</v>
      </c>
      <c r="D575" s="274">
        <v>0</v>
      </c>
      <c r="E575" s="274">
        <v>17000000</v>
      </c>
      <c r="F575" s="274">
        <v>0</v>
      </c>
      <c r="G575" s="274">
        <v>0</v>
      </c>
      <c r="H575" s="274">
        <v>0</v>
      </c>
      <c r="I575" s="274">
        <v>0</v>
      </c>
    </row>
    <row r="576" spans="1:9" s="95" customFormat="1" x14ac:dyDescent="0.25">
      <c r="A576" s="157" t="s">
        <v>2063</v>
      </c>
      <c r="B576" s="274">
        <v>0</v>
      </c>
      <c r="C576" s="298">
        <v>0</v>
      </c>
      <c r="D576" s="274">
        <v>0</v>
      </c>
      <c r="E576" s="274">
        <v>1716284</v>
      </c>
      <c r="F576" s="274">
        <v>0</v>
      </c>
      <c r="G576" s="274">
        <v>0</v>
      </c>
      <c r="H576" s="274">
        <v>0</v>
      </c>
      <c r="I576" s="274">
        <v>0</v>
      </c>
    </row>
    <row r="577" spans="1:9" s="95" customFormat="1" x14ac:dyDescent="0.25">
      <c r="A577" s="157" t="s">
        <v>2064</v>
      </c>
      <c r="B577" s="274">
        <v>0</v>
      </c>
      <c r="C577" s="298">
        <v>0</v>
      </c>
      <c r="D577" s="274">
        <v>0</v>
      </c>
      <c r="E577" s="274">
        <v>21000000</v>
      </c>
      <c r="F577" s="274">
        <v>0</v>
      </c>
      <c r="G577" s="274">
        <v>0</v>
      </c>
      <c r="H577" s="274">
        <v>0</v>
      </c>
      <c r="I577" s="274">
        <v>0</v>
      </c>
    </row>
    <row r="578" spans="1:9" s="95" customFormat="1" x14ac:dyDescent="0.25">
      <c r="A578" s="149" t="s">
        <v>2065</v>
      </c>
      <c r="B578" s="274">
        <v>0</v>
      </c>
      <c r="C578" s="298">
        <v>0</v>
      </c>
      <c r="D578" s="274">
        <v>0</v>
      </c>
      <c r="E578" s="274">
        <v>0</v>
      </c>
      <c r="F578" s="274">
        <v>0</v>
      </c>
      <c r="G578" s="274">
        <v>0</v>
      </c>
      <c r="H578" s="274">
        <v>2097000</v>
      </c>
      <c r="I578" s="274">
        <v>2097000</v>
      </c>
    </row>
    <row r="579" spans="1:9" s="95" customFormat="1" x14ac:dyDescent="0.25">
      <c r="A579" s="149" t="s">
        <v>2066</v>
      </c>
      <c r="B579" s="274">
        <v>0</v>
      </c>
      <c r="C579" s="298">
        <v>0</v>
      </c>
      <c r="D579" s="274">
        <v>0</v>
      </c>
      <c r="E579" s="274">
        <v>0</v>
      </c>
      <c r="F579" s="274">
        <v>0</v>
      </c>
      <c r="G579" s="274">
        <v>0</v>
      </c>
      <c r="H579" s="274">
        <v>0</v>
      </c>
      <c r="I579" s="274">
        <v>0</v>
      </c>
    </row>
    <row r="580" spans="1:9" s="95" customFormat="1" x14ac:dyDescent="0.25">
      <c r="A580" s="149" t="s">
        <v>2067</v>
      </c>
      <c r="B580" s="274">
        <v>0</v>
      </c>
      <c r="C580" s="298">
        <v>0</v>
      </c>
      <c r="D580" s="274">
        <v>0</v>
      </c>
      <c r="E580" s="274">
        <v>0</v>
      </c>
      <c r="F580" s="274">
        <v>0</v>
      </c>
      <c r="G580" s="274">
        <v>0</v>
      </c>
      <c r="H580" s="274">
        <v>0</v>
      </c>
      <c r="I580" s="274">
        <v>0</v>
      </c>
    </row>
    <row r="581" spans="1:9" s="95" customFormat="1" x14ac:dyDescent="0.25">
      <c r="A581" s="149" t="s">
        <v>2068</v>
      </c>
      <c r="B581" s="274">
        <v>0</v>
      </c>
      <c r="C581" s="298">
        <v>0</v>
      </c>
      <c r="D581" s="274">
        <v>0</v>
      </c>
      <c r="E581" s="274">
        <v>0</v>
      </c>
      <c r="F581" s="274">
        <v>0</v>
      </c>
      <c r="G581" s="274">
        <v>0</v>
      </c>
      <c r="H581" s="274">
        <v>0</v>
      </c>
      <c r="I581" s="274">
        <v>0</v>
      </c>
    </row>
    <row r="582" spans="1:9" s="95" customFormat="1" x14ac:dyDescent="0.25">
      <c r="A582" s="149" t="s">
        <v>2069</v>
      </c>
      <c r="B582" s="274">
        <v>0</v>
      </c>
      <c r="C582" s="298">
        <v>0</v>
      </c>
      <c r="D582" s="274">
        <v>0</v>
      </c>
      <c r="E582" s="274">
        <v>0</v>
      </c>
      <c r="F582" s="274">
        <v>0</v>
      </c>
      <c r="G582" s="274">
        <v>0</v>
      </c>
      <c r="H582" s="274">
        <v>0</v>
      </c>
      <c r="I582" s="274">
        <v>0</v>
      </c>
    </row>
    <row r="583" spans="1:9" s="95" customFormat="1" x14ac:dyDescent="0.25">
      <c r="A583" s="149" t="s">
        <v>2070</v>
      </c>
      <c r="B583" s="274">
        <v>0</v>
      </c>
      <c r="C583" s="298">
        <v>0</v>
      </c>
      <c r="D583" s="274">
        <v>0</v>
      </c>
      <c r="E583" s="274">
        <v>0</v>
      </c>
      <c r="F583" s="274">
        <v>0</v>
      </c>
      <c r="G583" s="274">
        <v>0</v>
      </c>
      <c r="H583" s="274">
        <v>0</v>
      </c>
      <c r="I583" s="274">
        <v>0</v>
      </c>
    </row>
    <row r="584" spans="1:9" s="95" customFormat="1" x14ac:dyDescent="0.25">
      <c r="A584" s="149" t="s">
        <v>2071</v>
      </c>
      <c r="B584" s="274">
        <v>0</v>
      </c>
      <c r="C584" s="298">
        <v>0</v>
      </c>
      <c r="D584" s="274">
        <v>0</v>
      </c>
      <c r="E584" s="274">
        <v>0</v>
      </c>
      <c r="F584" s="274">
        <v>0</v>
      </c>
      <c r="G584" s="274">
        <v>0</v>
      </c>
      <c r="H584" s="274">
        <v>0</v>
      </c>
      <c r="I584" s="274">
        <v>0</v>
      </c>
    </row>
    <row r="585" spans="1:9" s="95" customFormat="1" x14ac:dyDescent="0.25">
      <c r="A585" s="149" t="s">
        <v>2072</v>
      </c>
      <c r="B585" s="274">
        <v>0</v>
      </c>
      <c r="C585" s="298">
        <v>0</v>
      </c>
      <c r="D585" s="274">
        <v>0</v>
      </c>
      <c r="E585" s="274">
        <v>0</v>
      </c>
      <c r="F585" s="274">
        <v>0</v>
      </c>
      <c r="G585" s="274">
        <v>0</v>
      </c>
      <c r="H585" s="274">
        <v>0</v>
      </c>
      <c r="I585" s="274">
        <v>0</v>
      </c>
    </row>
    <row r="586" spans="1:9" s="95" customFormat="1" x14ac:dyDescent="0.25">
      <c r="A586" s="149" t="s">
        <v>2073</v>
      </c>
      <c r="B586" s="274">
        <v>0</v>
      </c>
      <c r="C586" s="298">
        <v>0</v>
      </c>
      <c r="D586" s="274">
        <v>0</v>
      </c>
      <c r="E586" s="274">
        <v>0</v>
      </c>
      <c r="F586" s="274">
        <v>0</v>
      </c>
      <c r="G586" s="274">
        <v>0</v>
      </c>
      <c r="H586" s="274">
        <v>0</v>
      </c>
      <c r="I586" s="274">
        <v>0</v>
      </c>
    </row>
    <row r="587" spans="1:9" s="95" customFormat="1" x14ac:dyDescent="0.25">
      <c r="A587" s="149" t="s">
        <v>2074</v>
      </c>
      <c r="B587" s="274">
        <v>0</v>
      </c>
      <c r="C587" s="298">
        <v>0</v>
      </c>
      <c r="D587" s="274">
        <v>0</v>
      </c>
      <c r="E587" s="274">
        <v>0</v>
      </c>
      <c r="F587" s="274">
        <v>0</v>
      </c>
      <c r="G587" s="274">
        <v>0</v>
      </c>
      <c r="H587" s="274">
        <v>0</v>
      </c>
      <c r="I587" s="274">
        <v>0</v>
      </c>
    </row>
    <row r="588" spans="1:9" s="95" customFormat="1" x14ac:dyDescent="0.25">
      <c r="A588" s="149" t="s">
        <v>2075</v>
      </c>
      <c r="B588" s="274">
        <v>0</v>
      </c>
      <c r="C588" s="298">
        <v>0</v>
      </c>
      <c r="D588" s="274">
        <v>0</v>
      </c>
      <c r="E588" s="274">
        <v>0</v>
      </c>
      <c r="F588" s="274">
        <v>0</v>
      </c>
      <c r="G588" s="274">
        <v>0</v>
      </c>
      <c r="H588" s="274">
        <v>0</v>
      </c>
      <c r="I588" s="274">
        <v>0</v>
      </c>
    </row>
    <row r="589" spans="1:9" s="95" customFormat="1" x14ac:dyDescent="0.25">
      <c r="A589" s="149" t="s">
        <v>2076</v>
      </c>
      <c r="B589" s="274">
        <v>0</v>
      </c>
      <c r="C589" s="298">
        <v>0</v>
      </c>
      <c r="D589" s="274">
        <v>0</v>
      </c>
      <c r="E589" s="274">
        <v>0</v>
      </c>
      <c r="F589" s="274">
        <v>0</v>
      </c>
      <c r="G589" s="274">
        <v>0</v>
      </c>
      <c r="H589" s="274">
        <v>0</v>
      </c>
      <c r="I589" s="274">
        <v>0</v>
      </c>
    </row>
    <row r="590" spans="1:9" s="95" customFormat="1" x14ac:dyDescent="0.25">
      <c r="A590" s="149" t="s">
        <v>2077</v>
      </c>
      <c r="B590" s="274">
        <v>0</v>
      </c>
      <c r="C590" s="298">
        <v>0</v>
      </c>
      <c r="D590" s="274">
        <v>0</v>
      </c>
      <c r="E590" s="274">
        <v>0</v>
      </c>
      <c r="F590" s="274">
        <v>0</v>
      </c>
      <c r="G590" s="274">
        <v>0</v>
      </c>
      <c r="H590" s="274">
        <v>0</v>
      </c>
      <c r="I590" s="274">
        <v>0</v>
      </c>
    </row>
    <row r="591" spans="1:9" s="95" customFormat="1" x14ac:dyDescent="0.25">
      <c r="A591" s="149" t="s">
        <v>2078</v>
      </c>
      <c r="B591" s="274">
        <v>0</v>
      </c>
      <c r="C591" s="298">
        <v>0</v>
      </c>
      <c r="D591" s="274">
        <v>0</v>
      </c>
      <c r="E591" s="274">
        <v>0</v>
      </c>
      <c r="F591" s="274">
        <v>0</v>
      </c>
      <c r="G591" s="274">
        <v>0</v>
      </c>
      <c r="H591" s="274">
        <v>0</v>
      </c>
      <c r="I591" s="274">
        <v>0</v>
      </c>
    </row>
    <row r="592" spans="1:9" s="95" customFormat="1" x14ac:dyDescent="0.25">
      <c r="A592" s="149" t="s">
        <v>2079</v>
      </c>
      <c r="B592" s="274">
        <v>0</v>
      </c>
      <c r="C592" s="298">
        <v>0</v>
      </c>
      <c r="D592" s="274">
        <v>0</v>
      </c>
      <c r="E592" s="274">
        <v>0</v>
      </c>
      <c r="F592" s="274">
        <v>0</v>
      </c>
      <c r="G592" s="274">
        <v>0</v>
      </c>
      <c r="H592" s="274">
        <v>0</v>
      </c>
      <c r="I592" s="274">
        <v>0</v>
      </c>
    </row>
    <row r="593" spans="1:9" s="95" customFormat="1" x14ac:dyDescent="0.25">
      <c r="A593" s="149" t="s">
        <v>2080</v>
      </c>
      <c r="B593" s="274">
        <v>0</v>
      </c>
      <c r="C593" s="298">
        <v>0</v>
      </c>
      <c r="D593" s="274">
        <v>0</v>
      </c>
      <c r="E593" s="274">
        <v>0</v>
      </c>
      <c r="F593" s="274">
        <v>0</v>
      </c>
      <c r="G593" s="274">
        <v>0</v>
      </c>
      <c r="H593" s="274">
        <v>0</v>
      </c>
      <c r="I593" s="274">
        <v>0</v>
      </c>
    </row>
    <row r="594" spans="1:9" s="95" customFormat="1" x14ac:dyDescent="0.25">
      <c r="A594" s="149" t="s">
        <v>2081</v>
      </c>
      <c r="B594" s="274">
        <v>0</v>
      </c>
      <c r="C594" s="298">
        <v>0</v>
      </c>
      <c r="D594" s="274">
        <v>0</v>
      </c>
      <c r="E594" s="274">
        <v>0</v>
      </c>
      <c r="F594" s="274">
        <v>0</v>
      </c>
      <c r="G594" s="274">
        <v>0</v>
      </c>
      <c r="H594" s="274">
        <v>0</v>
      </c>
      <c r="I594" s="274">
        <v>0</v>
      </c>
    </row>
    <row r="595" spans="1:9" s="95" customFormat="1" x14ac:dyDescent="0.25">
      <c r="A595" s="149" t="s">
        <v>2082</v>
      </c>
      <c r="B595" s="274">
        <v>0</v>
      </c>
      <c r="C595" s="298">
        <v>0</v>
      </c>
      <c r="D595" s="274">
        <v>0</v>
      </c>
      <c r="E595" s="274">
        <v>0</v>
      </c>
      <c r="F595" s="274">
        <v>0</v>
      </c>
      <c r="G595" s="274">
        <v>0</v>
      </c>
      <c r="H595" s="274">
        <v>0</v>
      </c>
      <c r="I595" s="274">
        <v>0</v>
      </c>
    </row>
    <row r="596" spans="1:9" s="95" customFormat="1" x14ac:dyDescent="0.25">
      <c r="A596" s="149" t="s">
        <v>2083</v>
      </c>
      <c r="B596" s="274">
        <v>0</v>
      </c>
      <c r="C596" s="298">
        <v>0</v>
      </c>
      <c r="D596" s="274">
        <v>0</v>
      </c>
      <c r="E596" s="274">
        <v>0</v>
      </c>
      <c r="F596" s="274">
        <v>0</v>
      </c>
      <c r="G596" s="274">
        <v>0</v>
      </c>
      <c r="H596" s="274">
        <v>0</v>
      </c>
      <c r="I596" s="274">
        <v>0</v>
      </c>
    </row>
    <row r="597" spans="1:9" s="95" customFormat="1" x14ac:dyDescent="0.25">
      <c r="A597" s="149" t="s">
        <v>2084</v>
      </c>
      <c r="B597" s="274">
        <v>0</v>
      </c>
      <c r="C597" s="298">
        <v>0</v>
      </c>
      <c r="D597" s="274">
        <v>0</v>
      </c>
      <c r="E597" s="274">
        <v>0</v>
      </c>
      <c r="F597" s="274">
        <v>0</v>
      </c>
      <c r="G597" s="274">
        <v>0</v>
      </c>
      <c r="H597" s="274">
        <v>0</v>
      </c>
      <c r="I597" s="274">
        <v>0</v>
      </c>
    </row>
    <row r="598" spans="1:9" s="95" customFormat="1" x14ac:dyDescent="0.25">
      <c r="A598" s="149" t="s">
        <v>2085</v>
      </c>
      <c r="B598" s="274">
        <v>0</v>
      </c>
      <c r="C598" s="298">
        <v>0</v>
      </c>
      <c r="D598" s="274">
        <v>0</v>
      </c>
      <c r="E598" s="274">
        <v>0</v>
      </c>
      <c r="F598" s="274">
        <v>0</v>
      </c>
      <c r="G598" s="274">
        <v>0</v>
      </c>
      <c r="H598" s="274">
        <v>0</v>
      </c>
      <c r="I598" s="274">
        <v>0</v>
      </c>
    </row>
    <row r="599" spans="1:9" s="95" customFormat="1" x14ac:dyDescent="0.25">
      <c r="A599" s="149" t="s">
        <v>2086</v>
      </c>
      <c r="B599" s="274">
        <v>0</v>
      </c>
      <c r="C599" s="298">
        <v>0</v>
      </c>
      <c r="D599" s="274">
        <v>0</v>
      </c>
      <c r="E599" s="274">
        <v>0</v>
      </c>
      <c r="F599" s="274">
        <v>0</v>
      </c>
      <c r="G599" s="274">
        <v>0</v>
      </c>
      <c r="H599" s="274">
        <v>0</v>
      </c>
      <c r="I599" s="274">
        <v>0</v>
      </c>
    </row>
    <row r="600" spans="1:9" s="95" customFormat="1" x14ac:dyDescent="0.25">
      <c r="A600" s="149" t="s">
        <v>2087</v>
      </c>
      <c r="B600" s="274">
        <v>0</v>
      </c>
      <c r="C600" s="298">
        <v>0</v>
      </c>
      <c r="D600" s="274">
        <v>0</v>
      </c>
      <c r="E600" s="274">
        <v>0</v>
      </c>
      <c r="F600" s="274">
        <v>0</v>
      </c>
      <c r="G600" s="274">
        <v>0</v>
      </c>
      <c r="H600" s="274">
        <v>0</v>
      </c>
      <c r="I600" s="274">
        <v>0</v>
      </c>
    </row>
    <row r="601" spans="1:9" s="95" customFormat="1" x14ac:dyDescent="0.25">
      <c r="A601" s="149" t="s">
        <v>2088</v>
      </c>
      <c r="B601" s="274">
        <v>0</v>
      </c>
      <c r="C601" s="298">
        <v>0</v>
      </c>
      <c r="D601" s="274">
        <v>0</v>
      </c>
      <c r="E601" s="274">
        <v>0</v>
      </c>
      <c r="F601" s="274">
        <v>0</v>
      </c>
      <c r="G601" s="274">
        <v>0</v>
      </c>
      <c r="H601" s="274">
        <v>0</v>
      </c>
      <c r="I601" s="274">
        <v>0</v>
      </c>
    </row>
    <row r="602" spans="1:9" s="95" customFormat="1" x14ac:dyDescent="0.25">
      <c r="A602" s="149" t="s">
        <v>2089</v>
      </c>
      <c r="B602" s="274">
        <v>0</v>
      </c>
      <c r="C602" s="298">
        <v>0</v>
      </c>
      <c r="D602" s="274">
        <v>0</v>
      </c>
      <c r="E602" s="274">
        <v>0</v>
      </c>
      <c r="F602" s="274">
        <v>0</v>
      </c>
      <c r="G602" s="274">
        <v>0</v>
      </c>
      <c r="H602" s="274">
        <v>0</v>
      </c>
      <c r="I602" s="274">
        <v>0</v>
      </c>
    </row>
    <row r="603" spans="1:9" s="95" customFormat="1" x14ac:dyDescent="0.25">
      <c r="A603" s="149" t="s">
        <v>2090</v>
      </c>
      <c r="B603" s="274">
        <v>0</v>
      </c>
      <c r="C603" s="298">
        <v>0</v>
      </c>
      <c r="D603" s="274">
        <v>0</v>
      </c>
      <c r="E603" s="274">
        <v>0</v>
      </c>
      <c r="F603" s="274">
        <v>0</v>
      </c>
      <c r="G603" s="274">
        <v>0</v>
      </c>
      <c r="H603" s="274">
        <v>0</v>
      </c>
      <c r="I603" s="274">
        <v>0</v>
      </c>
    </row>
    <row r="604" spans="1:9" s="95" customFormat="1" x14ac:dyDescent="0.25">
      <c r="A604" s="149" t="s">
        <v>2091</v>
      </c>
      <c r="B604" s="274">
        <v>0</v>
      </c>
      <c r="C604" s="298">
        <v>0</v>
      </c>
      <c r="D604" s="274">
        <v>0</v>
      </c>
      <c r="E604" s="274">
        <v>0</v>
      </c>
      <c r="F604" s="274">
        <v>0</v>
      </c>
      <c r="G604" s="274">
        <v>0</v>
      </c>
      <c r="H604" s="274">
        <v>0</v>
      </c>
      <c r="I604" s="274">
        <v>0</v>
      </c>
    </row>
    <row r="605" spans="1:9" s="95" customFormat="1" x14ac:dyDescent="0.25">
      <c r="A605" s="149" t="s">
        <v>2092</v>
      </c>
      <c r="B605" s="274">
        <v>0</v>
      </c>
      <c r="C605" s="298">
        <v>0</v>
      </c>
      <c r="D605" s="274">
        <v>0</v>
      </c>
      <c r="E605" s="274">
        <v>0</v>
      </c>
      <c r="F605" s="274">
        <v>0</v>
      </c>
      <c r="G605" s="274">
        <v>0</v>
      </c>
      <c r="H605" s="274">
        <v>0</v>
      </c>
      <c r="I605" s="274">
        <v>0</v>
      </c>
    </row>
    <row r="606" spans="1:9" s="95" customFormat="1" x14ac:dyDescent="0.25">
      <c r="A606" s="149" t="s">
        <v>2093</v>
      </c>
      <c r="B606" s="274">
        <v>0</v>
      </c>
      <c r="C606" s="298">
        <v>0</v>
      </c>
      <c r="D606" s="274">
        <v>0</v>
      </c>
      <c r="E606" s="274">
        <v>0</v>
      </c>
      <c r="F606" s="274">
        <v>0</v>
      </c>
      <c r="G606" s="274">
        <v>0</v>
      </c>
      <c r="H606" s="274">
        <v>0</v>
      </c>
      <c r="I606" s="274">
        <v>0</v>
      </c>
    </row>
    <row r="607" spans="1:9" s="95" customFormat="1" x14ac:dyDescent="0.25">
      <c r="A607" s="149" t="s">
        <v>2094</v>
      </c>
      <c r="B607" s="274">
        <v>0</v>
      </c>
      <c r="C607" s="298">
        <v>0</v>
      </c>
      <c r="D607" s="274">
        <v>0</v>
      </c>
      <c r="E607" s="274">
        <v>0</v>
      </c>
      <c r="F607" s="274">
        <v>0</v>
      </c>
      <c r="G607" s="274">
        <v>0</v>
      </c>
      <c r="H607" s="274">
        <v>0</v>
      </c>
      <c r="I607" s="274">
        <v>0</v>
      </c>
    </row>
    <row r="608" spans="1:9" s="95" customFormat="1" x14ac:dyDescent="0.25">
      <c r="A608" s="149" t="s">
        <v>2095</v>
      </c>
      <c r="B608" s="274">
        <v>0</v>
      </c>
      <c r="C608" s="298">
        <v>0</v>
      </c>
      <c r="D608" s="274">
        <v>0</v>
      </c>
      <c r="E608" s="274">
        <v>0</v>
      </c>
      <c r="F608" s="274">
        <v>0</v>
      </c>
      <c r="G608" s="274">
        <v>0</v>
      </c>
      <c r="H608" s="274">
        <v>0</v>
      </c>
      <c r="I608" s="274">
        <v>0</v>
      </c>
    </row>
    <row r="609" spans="1:9" s="95" customFormat="1" x14ac:dyDescent="0.25">
      <c r="A609" s="149" t="s">
        <v>2096</v>
      </c>
      <c r="B609" s="274">
        <v>0</v>
      </c>
      <c r="C609" s="298">
        <v>0</v>
      </c>
      <c r="D609" s="274">
        <v>0</v>
      </c>
      <c r="E609" s="274">
        <v>0</v>
      </c>
      <c r="F609" s="274">
        <v>0</v>
      </c>
      <c r="G609" s="274">
        <v>0</v>
      </c>
      <c r="H609" s="274">
        <v>0</v>
      </c>
      <c r="I609" s="274">
        <v>0</v>
      </c>
    </row>
    <row r="610" spans="1:9" s="95" customFormat="1" x14ac:dyDescent="0.25">
      <c r="A610" s="149" t="s">
        <v>2097</v>
      </c>
      <c r="B610" s="274">
        <v>0</v>
      </c>
      <c r="C610" s="298">
        <v>0</v>
      </c>
      <c r="D610" s="274">
        <v>0</v>
      </c>
      <c r="E610" s="274">
        <v>0</v>
      </c>
      <c r="F610" s="274">
        <v>0</v>
      </c>
      <c r="G610" s="274">
        <v>0</v>
      </c>
      <c r="H610" s="274">
        <v>0</v>
      </c>
      <c r="I610" s="274">
        <v>0</v>
      </c>
    </row>
    <row r="611" spans="1:9" s="95" customFormat="1" x14ac:dyDescent="0.25">
      <c r="A611" s="149" t="s">
        <v>2098</v>
      </c>
      <c r="B611" s="274">
        <v>0</v>
      </c>
      <c r="C611" s="298">
        <v>0</v>
      </c>
      <c r="D611" s="274">
        <v>0</v>
      </c>
      <c r="E611" s="274">
        <v>0</v>
      </c>
      <c r="F611" s="274">
        <v>0</v>
      </c>
      <c r="G611" s="274">
        <v>0</v>
      </c>
      <c r="H611" s="274">
        <v>0</v>
      </c>
      <c r="I611" s="274">
        <v>0</v>
      </c>
    </row>
    <row r="612" spans="1:9" s="95" customFormat="1" x14ac:dyDescent="0.25">
      <c r="A612" s="149" t="s">
        <v>2099</v>
      </c>
      <c r="B612" s="274">
        <v>0</v>
      </c>
      <c r="C612" s="298">
        <v>0</v>
      </c>
      <c r="D612" s="274">
        <v>0</v>
      </c>
      <c r="E612" s="274">
        <v>0</v>
      </c>
      <c r="F612" s="274">
        <v>0</v>
      </c>
      <c r="G612" s="274">
        <v>0</v>
      </c>
      <c r="H612" s="274">
        <v>0</v>
      </c>
      <c r="I612" s="274">
        <v>0</v>
      </c>
    </row>
    <row r="613" spans="1:9" s="95" customFormat="1" x14ac:dyDescent="0.25">
      <c r="A613" s="149" t="s">
        <v>2100</v>
      </c>
      <c r="B613" s="274">
        <v>0</v>
      </c>
      <c r="C613" s="298">
        <v>0</v>
      </c>
      <c r="D613" s="274">
        <v>0</v>
      </c>
      <c r="E613" s="274">
        <v>0</v>
      </c>
      <c r="F613" s="274">
        <v>0</v>
      </c>
      <c r="G613" s="274">
        <v>0</v>
      </c>
      <c r="H613" s="274">
        <v>0</v>
      </c>
      <c r="I613" s="274">
        <v>0</v>
      </c>
    </row>
    <row r="614" spans="1:9" s="95" customFormat="1" x14ac:dyDescent="0.25">
      <c r="A614" s="149" t="s">
        <v>2101</v>
      </c>
      <c r="B614" s="274">
        <v>0</v>
      </c>
      <c r="C614" s="298">
        <v>0</v>
      </c>
      <c r="D614" s="274">
        <v>0</v>
      </c>
      <c r="E614" s="274">
        <v>0</v>
      </c>
      <c r="F614" s="274">
        <v>0</v>
      </c>
      <c r="G614" s="274">
        <v>0</v>
      </c>
      <c r="H614" s="274">
        <v>0</v>
      </c>
      <c r="I614" s="274">
        <v>0</v>
      </c>
    </row>
    <row r="615" spans="1:9" s="95" customFormat="1" x14ac:dyDescent="0.25">
      <c r="A615" s="149" t="s">
        <v>2102</v>
      </c>
      <c r="B615" s="274">
        <v>0</v>
      </c>
      <c r="C615" s="298">
        <v>0</v>
      </c>
      <c r="D615" s="274">
        <v>0</v>
      </c>
      <c r="E615" s="274">
        <v>0</v>
      </c>
      <c r="F615" s="274">
        <v>0</v>
      </c>
      <c r="G615" s="274">
        <v>0</v>
      </c>
      <c r="H615" s="274">
        <v>0</v>
      </c>
      <c r="I615" s="274">
        <v>0</v>
      </c>
    </row>
    <row r="616" spans="1:9" s="95" customFormat="1" x14ac:dyDescent="0.25">
      <c r="A616" s="149" t="s">
        <v>2103</v>
      </c>
      <c r="B616" s="274">
        <v>0</v>
      </c>
      <c r="C616" s="298">
        <v>0</v>
      </c>
      <c r="D616" s="274">
        <v>0</v>
      </c>
      <c r="E616" s="274">
        <v>0</v>
      </c>
      <c r="F616" s="274">
        <v>0</v>
      </c>
      <c r="G616" s="274">
        <v>0</v>
      </c>
      <c r="H616" s="274">
        <v>0</v>
      </c>
      <c r="I616" s="274">
        <v>0</v>
      </c>
    </row>
    <row r="617" spans="1:9" s="95" customFormat="1" x14ac:dyDescent="0.25">
      <c r="A617" s="149" t="s">
        <v>2104</v>
      </c>
      <c r="B617" s="274">
        <v>0</v>
      </c>
      <c r="C617" s="298">
        <v>0</v>
      </c>
      <c r="D617" s="274">
        <v>0</v>
      </c>
      <c r="E617" s="274">
        <v>0</v>
      </c>
      <c r="F617" s="274">
        <v>0</v>
      </c>
      <c r="G617" s="274">
        <v>0</v>
      </c>
      <c r="H617" s="274">
        <v>0</v>
      </c>
      <c r="I617" s="274">
        <v>0</v>
      </c>
    </row>
    <row r="618" spans="1:9" s="95" customFormat="1" x14ac:dyDescent="0.25">
      <c r="A618" s="149" t="s">
        <v>2105</v>
      </c>
      <c r="B618" s="274">
        <v>0</v>
      </c>
      <c r="C618" s="298">
        <v>0</v>
      </c>
      <c r="D618" s="274">
        <v>0</v>
      </c>
      <c r="E618" s="274">
        <v>0</v>
      </c>
      <c r="F618" s="274">
        <v>0</v>
      </c>
      <c r="G618" s="274">
        <v>0</v>
      </c>
      <c r="H618" s="274">
        <v>0</v>
      </c>
      <c r="I618" s="274">
        <v>0</v>
      </c>
    </row>
    <row r="619" spans="1:9" s="95" customFormat="1" x14ac:dyDescent="0.25">
      <c r="A619" s="149" t="s">
        <v>2106</v>
      </c>
      <c r="B619" s="274">
        <v>0</v>
      </c>
      <c r="C619" s="298">
        <v>0</v>
      </c>
      <c r="D619" s="274">
        <v>0</v>
      </c>
      <c r="E619" s="274">
        <v>0</v>
      </c>
      <c r="F619" s="274">
        <v>0</v>
      </c>
      <c r="G619" s="274">
        <v>0</v>
      </c>
      <c r="H619" s="274">
        <v>0</v>
      </c>
      <c r="I619" s="274">
        <v>0</v>
      </c>
    </row>
    <row r="620" spans="1:9" s="95" customFormat="1" x14ac:dyDescent="0.25">
      <c r="A620" s="149" t="s">
        <v>2107</v>
      </c>
      <c r="B620" s="274">
        <v>0</v>
      </c>
      <c r="C620" s="298">
        <v>0</v>
      </c>
      <c r="D620" s="274">
        <v>0</v>
      </c>
      <c r="E620" s="274">
        <v>0</v>
      </c>
      <c r="F620" s="274">
        <v>0</v>
      </c>
      <c r="G620" s="274">
        <v>0</v>
      </c>
      <c r="H620" s="274">
        <v>0</v>
      </c>
      <c r="I620" s="274">
        <v>0</v>
      </c>
    </row>
    <row r="621" spans="1:9" s="95" customFormat="1" x14ac:dyDescent="0.25">
      <c r="A621" s="149" t="s">
        <v>2108</v>
      </c>
      <c r="B621" s="274">
        <v>0</v>
      </c>
      <c r="C621" s="298">
        <v>0</v>
      </c>
      <c r="D621" s="274">
        <v>0</v>
      </c>
      <c r="E621" s="274">
        <v>0</v>
      </c>
      <c r="F621" s="274">
        <v>0</v>
      </c>
      <c r="G621" s="274">
        <v>0</v>
      </c>
      <c r="H621" s="274">
        <v>0</v>
      </c>
      <c r="I621" s="274">
        <v>0</v>
      </c>
    </row>
    <row r="622" spans="1:9" s="95" customFormat="1" x14ac:dyDescent="0.25">
      <c r="A622" s="150" t="s">
        <v>2109</v>
      </c>
      <c r="B622" s="274">
        <v>0</v>
      </c>
      <c r="C622" s="298">
        <v>0</v>
      </c>
      <c r="D622" s="274">
        <v>0</v>
      </c>
      <c r="E622" s="274">
        <v>0</v>
      </c>
      <c r="F622" s="274">
        <v>0</v>
      </c>
      <c r="G622" s="274">
        <v>0</v>
      </c>
      <c r="H622" s="274">
        <v>0</v>
      </c>
      <c r="I622" s="274">
        <v>0</v>
      </c>
    </row>
    <row r="623" spans="1:9" s="95" customFormat="1" x14ac:dyDescent="0.25">
      <c r="A623" s="150" t="s">
        <v>2110</v>
      </c>
      <c r="B623" s="274">
        <v>0</v>
      </c>
      <c r="C623" s="298">
        <v>0</v>
      </c>
      <c r="D623" s="274">
        <v>0</v>
      </c>
      <c r="E623" s="274">
        <v>0</v>
      </c>
      <c r="F623" s="274">
        <v>0</v>
      </c>
      <c r="G623" s="274">
        <v>0</v>
      </c>
      <c r="H623" s="274">
        <v>0</v>
      </c>
      <c r="I623" s="274">
        <v>0</v>
      </c>
    </row>
    <row r="624" spans="1:9" s="95" customFormat="1" x14ac:dyDescent="0.25">
      <c r="A624" s="150" t="s">
        <v>2111</v>
      </c>
      <c r="B624" s="274">
        <v>0</v>
      </c>
      <c r="C624" s="298">
        <v>0</v>
      </c>
      <c r="D624" s="274">
        <v>0</v>
      </c>
      <c r="E624" s="274">
        <v>0</v>
      </c>
      <c r="F624" s="274">
        <v>2239588</v>
      </c>
      <c r="G624" s="274">
        <v>0</v>
      </c>
      <c r="H624" s="274">
        <v>0</v>
      </c>
      <c r="I624" s="274">
        <v>0</v>
      </c>
    </row>
    <row r="625" spans="1:9" s="95" customFormat="1" x14ac:dyDescent="0.25">
      <c r="A625" s="150" t="s">
        <v>2065</v>
      </c>
      <c r="B625" s="274">
        <v>0</v>
      </c>
      <c r="C625" s="298">
        <v>0</v>
      </c>
      <c r="D625" s="274">
        <v>0</v>
      </c>
      <c r="E625" s="274">
        <v>0</v>
      </c>
      <c r="F625" s="274">
        <v>7035000</v>
      </c>
      <c r="G625" s="274">
        <v>0</v>
      </c>
      <c r="H625" s="274">
        <v>0</v>
      </c>
      <c r="I625" s="274">
        <v>0</v>
      </c>
    </row>
    <row r="626" spans="1:9" s="95" customFormat="1" x14ac:dyDescent="0.25">
      <c r="A626" s="150" t="s">
        <v>2066</v>
      </c>
      <c r="B626" s="274">
        <v>0</v>
      </c>
      <c r="C626" s="298">
        <v>0</v>
      </c>
      <c r="D626" s="274">
        <v>0</v>
      </c>
      <c r="E626" s="274">
        <v>0</v>
      </c>
      <c r="F626" s="274">
        <v>12500000</v>
      </c>
      <c r="G626" s="274">
        <v>0</v>
      </c>
      <c r="H626" s="274">
        <v>0</v>
      </c>
      <c r="I626" s="274">
        <v>0</v>
      </c>
    </row>
    <row r="627" spans="1:9" s="95" customFormat="1" x14ac:dyDescent="0.25">
      <c r="A627" s="150" t="s">
        <v>2067</v>
      </c>
      <c r="B627" s="274">
        <v>0</v>
      </c>
      <c r="C627" s="298">
        <v>0</v>
      </c>
      <c r="D627" s="274">
        <v>0</v>
      </c>
      <c r="E627" s="274">
        <v>0</v>
      </c>
      <c r="F627" s="274">
        <v>45270837</v>
      </c>
      <c r="G627" s="274">
        <v>0</v>
      </c>
      <c r="H627" s="274">
        <v>0</v>
      </c>
      <c r="I627" s="274">
        <v>0</v>
      </c>
    </row>
    <row r="628" spans="1:9" s="95" customFormat="1" x14ac:dyDescent="0.25">
      <c r="A628" s="150" t="s">
        <v>2068</v>
      </c>
      <c r="B628" s="274">
        <v>0</v>
      </c>
      <c r="C628" s="298">
        <v>0</v>
      </c>
      <c r="D628" s="274">
        <v>0</v>
      </c>
      <c r="E628" s="274">
        <v>0</v>
      </c>
      <c r="F628" s="274">
        <v>1497250</v>
      </c>
      <c r="G628" s="274">
        <v>0</v>
      </c>
      <c r="H628" s="274">
        <v>0</v>
      </c>
      <c r="I628" s="274">
        <v>0</v>
      </c>
    </row>
    <row r="629" spans="1:9" s="95" customFormat="1" x14ac:dyDescent="0.25">
      <c r="A629" s="150" t="s">
        <v>2069</v>
      </c>
      <c r="B629" s="274">
        <v>0</v>
      </c>
      <c r="C629" s="298">
        <v>0</v>
      </c>
      <c r="D629" s="274">
        <v>0</v>
      </c>
      <c r="E629" s="274">
        <v>0</v>
      </c>
      <c r="F629" s="274">
        <v>7675218</v>
      </c>
      <c r="G629" s="274">
        <v>0</v>
      </c>
      <c r="H629" s="274">
        <v>0</v>
      </c>
      <c r="I629" s="274">
        <v>0</v>
      </c>
    </row>
    <row r="630" spans="1:9" s="95" customFormat="1" x14ac:dyDescent="0.25">
      <c r="A630" s="150" t="s">
        <v>2070</v>
      </c>
      <c r="B630" s="274">
        <v>0</v>
      </c>
      <c r="C630" s="298">
        <v>0</v>
      </c>
      <c r="D630" s="274">
        <v>0</v>
      </c>
      <c r="E630" s="274">
        <v>0</v>
      </c>
      <c r="F630" s="274">
        <v>50615360</v>
      </c>
      <c r="G630" s="274">
        <v>0</v>
      </c>
      <c r="H630" s="274">
        <v>0</v>
      </c>
      <c r="I630" s="274">
        <v>0</v>
      </c>
    </row>
    <row r="631" spans="1:9" s="95" customFormat="1" x14ac:dyDescent="0.25">
      <c r="A631" s="150" t="s">
        <v>2071</v>
      </c>
      <c r="B631" s="274">
        <v>0</v>
      </c>
      <c r="C631" s="298">
        <v>0</v>
      </c>
      <c r="D631" s="274">
        <v>0</v>
      </c>
      <c r="E631" s="274">
        <v>0</v>
      </c>
      <c r="F631" s="274">
        <v>11550600</v>
      </c>
      <c r="G631" s="274">
        <v>0</v>
      </c>
      <c r="H631" s="274">
        <v>0</v>
      </c>
      <c r="I631" s="274">
        <v>0</v>
      </c>
    </row>
    <row r="632" spans="1:9" s="95" customFormat="1" x14ac:dyDescent="0.25">
      <c r="A632" s="150" t="s">
        <v>2072</v>
      </c>
      <c r="B632" s="274">
        <v>0</v>
      </c>
      <c r="C632" s="298">
        <v>0</v>
      </c>
      <c r="D632" s="274">
        <v>0</v>
      </c>
      <c r="E632" s="274">
        <v>0</v>
      </c>
      <c r="F632" s="274">
        <v>2695120</v>
      </c>
      <c r="G632" s="274">
        <v>0</v>
      </c>
      <c r="H632" s="274">
        <v>0</v>
      </c>
      <c r="I632" s="274">
        <v>0</v>
      </c>
    </row>
    <row r="633" spans="1:9" s="95" customFormat="1" x14ac:dyDescent="0.25">
      <c r="A633" s="150" t="s">
        <v>2073</v>
      </c>
      <c r="B633" s="274">
        <v>0</v>
      </c>
      <c r="C633" s="298">
        <v>0</v>
      </c>
      <c r="D633" s="274">
        <v>0</v>
      </c>
      <c r="E633" s="274">
        <v>0</v>
      </c>
      <c r="F633" s="274">
        <v>9375000</v>
      </c>
      <c r="G633" s="274">
        <v>0</v>
      </c>
      <c r="H633" s="274">
        <v>0</v>
      </c>
      <c r="I633" s="274">
        <v>0</v>
      </c>
    </row>
    <row r="634" spans="1:9" s="95" customFormat="1" x14ac:dyDescent="0.25">
      <c r="A634" s="150" t="s">
        <v>2074</v>
      </c>
      <c r="B634" s="274">
        <v>0</v>
      </c>
      <c r="C634" s="298">
        <v>0</v>
      </c>
      <c r="D634" s="274">
        <v>0</v>
      </c>
      <c r="E634" s="274">
        <v>0</v>
      </c>
      <c r="F634" s="274">
        <v>1851250</v>
      </c>
      <c r="G634" s="274">
        <v>0</v>
      </c>
      <c r="H634" s="274">
        <v>0</v>
      </c>
      <c r="I634" s="274">
        <v>0</v>
      </c>
    </row>
    <row r="635" spans="1:9" s="95" customFormat="1" x14ac:dyDescent="0.25">
      <c r="A635" s="150" t="s">
        <v>2075</v>
      </c>
      <c r="B635" s="274">
        <v>0</v>
      </c>
      <c r="C635" s="298">
        <v>0</v>
      </c>
      <c r="D635" s="274">
        <v>0</v>
      </c>
      <c r="E635" s="274">
        <v>0</v>
      </c>
      <c r="F635" s="274">
        <v>11292238</v>
      </c>
      <c r="G635" s="274">
        <v>0</v>
      </c>
      <c r="H635" s="274">
        <v>0</v>
      </c>
      <c r="I635" s="274">
        <v>0</v>
      </c>
    </row>
    <row r="636" spans="1:9" s="95" customFormat="1" x14ac:dyDescent="0.25">
      <c r="A636" s="150" t="s">
        <v>2076</v>
      </c>
      <c r="B636" s="274">
        <v>0</v>
      </c>
      <c r="C636" s="298">
        <v>0</v>
      </c>
      <c r="D636" s="274">
        <v>0</v>
      </c>
      <c r="E636" s="274">
        <v>0</v>
      </c>
      <c r="F636" s="274">
        <v>97086125</v>
      </c>
      <c r="G636" s="274">
        <v>0</v>
      </c>
      <c r="H636" s="274">
        <v>0</v>
      </c>
      <c r="I636" s="274">
        <v>0</v>
      </c>
    </row>
    <row r="637" spans="1:9" s="95" customFormat="1" x14ac:dyDescent="0.25">
      <c r="A637" s="150" t="s">
        <v>2077</v>
      </c>
      <c r="B637" s="274">
        <v>0</v>
      </c>
      <c r="C637" s="298">
        <v>0</v>
      </c>
      <c r="D637" s="274">
        <v>0</v>
      </c>
      <c r="E637" s="274">
        <v>0</v>
      </c>
      <c r="F637" s="274">
        <v>12500000</v>
      </c>
      <c r="G637" s="274">
        <v>0</v>
      </c>
      <c r="H637" s="274">
        <v>0</v>
      </c>
      <c r="I637" s="274">
        <v>0</v>
      </c>
    </row>
    <row r="638" spans="1:9" s="95" customFormat="1" x14ac:dyDescent="0.25">
      <c r="A638" s="150" t="s">
        <v>2078</v>
      </c>
      <c r="B638" s="274">
        <v>0</v>
      </c>
      <c r="C638" s="298">
        <v>0</v>
      </c>
      <c r="D638" s="274">
        <v>0</v>
      </c>
      <c r="E638" s="274">
        <v>0</v>
      </c>
      <c r="F638" s="274">
        <v>1281250</v>
      </c>
      <c r="G638" s="274">
        <v>0</v>
      </c>
      <c r="H638" s="274">
        <v>0</v>
      </c>
      <c r="I638" s="274">
        <v>0</v>
      </c>
    </row>
    <row r="639" spans="1:9" s="95" customFormat="1" x14ac:dyDescent="0.25">
      <c r="A639" s="150" t="s">
        <v>2079</v>
      </c>
      <c r="B639" s="274">
        <v>0</v>
      </c>
      <c r="C639" s="298">
        <v>0</v>
      </c>
      <c r="D639" s="274">
        <v>0</v>
      </c>
      <c r="E639" s="274">
        <v>0</v>
      </c>
      <c r="F639" s="274">
        <v>79250</v>
      </c>
      <c r="G639" s="274">
        <v>0</v>
      </c>
      <c r="H639" s="274">
        <v>0</v>
      </c>
      <c r="I639" s="274">
        <v>0</v>
      </c>
    </row>
    <row r="640" spans="1:9" s="95" customFormat="1" x14ac:dyDescent="0.25">
      <c r="A640" s="150" t="s">
        <v>2080</v>
      </c>
      <c r="B640" s="274">
        <v>0</v>
      </c>
      <c r="C640" s="298">
        <v>0</v>
      </c>
      <c r="D640" s="274">
        <v>0</v>
      </c>
      <c r="E640" s="274">
        <v>0</v>
      </c>
      <c r="F640" s="274">
        <v>30000000</v>
      </c>
      <c r="G640" s="274">
        <v>0</v>
      </c>
      <c r="H640" s="274">
        <v>0</v>
      </c>
      <c r="I640" s="274">
        <v>0</v>
      </c>
    </row>
    <row r="641" spans="1:9" s="95" customFormat="1" x14ac:dyDescent="0.25">
      <c r="A641" s="150" t="s">
        <v>2081</v>
      </c>
      <c r="B641" s="274">
        <v>0</v>
      </c>
      <c r="C641" s="298">
        <v>0</v>
      </c>
      <c r="D641" s="274">
        <v>0</v>
      </c>
      <c r="E641" s="274">
        <v>0</v>
      </c>
      <c r="F641" s="274">
        <v>1875000</v>
      </c>
      <c r="G641" s="274">
        <v>0</v>
      </c>
      <c r="H641" s="274">
        <v>0</v>
      </c>
      <c r="I641" s="274">
        <v>0</v>
      </c>
    </row>
    <row r="642" spans="1:9" s="95" customFormat="1" x14ac:dyDescent="0.25">
      <c r="A642" s="150" t="s">
        <v>2082</v>
      </c>
      <c r="B642" s="274">
        <v>0</v>
      </c>
      <c r="C642" s="298">
        <v>0</v>
      </c>
      <c r="D642" s="274">
        <v>0</v>
      </c>
      <c r="E642" s="274">
        <v>0</v>
      </c>
      <c r="F642" s="274">
        <v>1250000</v>
      </c>
      <c r="G642" s="274">
        <v>0</v>
      </c>
      <c r="H642" s="274">
        <v>0</v>
      </c>
      <c r="I642" s="274">
        <v>0</v>
      </c>
    </row>
    <row r="643" spans="1:9" s="95" customFormat="1" x14ac:dyDescent="0.25">
      <c r="A643" s="150" t="s">
        <v>2083</v>
      </c>
      <c r="B643" s="274">
        <v>0</v>
      </c>
      <c r="C643" s="298">
        <v>0</v>
      </c>
      <c r="D643" s="274">
        <v>0</v>
      </c>
      <c r="E643" s="274">
        <v>0</v>
      </c>
      <c r="F643" s="274">
        <v>1250000</v>
      </c>
      <c r="G643" s="274">
        <v>0</v>
      </c>
      <c r="H643" s="274">
        <v>0</v>
      </c>
      <c r="I643" s="274">
        <v>0</v>
      </c>
    </row>
    <row r="644" spans="1:9" s="95" customFormat="1" x14ac:dyDescent="0.25">
      <c r="A644" s="150" t="s">
        <v>2084</v>
      </c>
      <c r="B644" s="274">
        <v>0</v>
      </c>
      <c r="C644" s="298">
        <v>0</v>
      </c>
      <c r="D644" s="274">
        <v>0</v>
      </c>
      <c r="E644" s="274">
        <v>0</v>
      </c>
      <c r="F644" s="274">
        <v>1250000</v>
      </c>
      <c r="G644" s="274">
        <v>0</v>
      </c>
      <c r="H644" s="274">
        <v>0</v>
      </c>
      <c r="I644" s="274">
        <v>0</v>
      </c>
    </row>
    <row r="645" spans="1:9" s="95" customFormat="1" x14ac:dyDescent="0.25">
      <c r="A645" s="150" t="s">
        <v>2085</v>
      </c>
      <c r="B645" s="274">
        <v>0</v>
      </c>
      <c r="C645" s="298">
        <v>0</v>
      </c>
      <c r="D645" s="274">
        <v>0</v>
      </c>
      <c r="E645" s="274">
        <v>0</v>
      </c>
      <c r="F645" s="274">
        <v>2075000</v>
      </c>
      <c r="G645" s="274">
        <v>0</v>
      </c>
      <c r="H645" s="274">
        <v>0</v>
      </c>
      <c r="I645" s="274">
        <v>0</v>
      </c>
    </row>
    <row r="646" spans="1:9" s="95" customFormat="1" x14ac:dyDescent="0.25">
      <c r="A646" s="150" t="s">
        <v>2086</v>
      </c>
      <c r="B646" s="274">
        <v>0</v>
      </c>
      <c r="C646" s="298">
        <v>0</v>
      </c>
      <c r="D646" s="274">
        <v>0</v>
      </c>
      <c r="E646" s="274">
        <v>0</v>
      </c>
      <c r="F646" s="274">
        <v>596125</v>
      </c>
      <c r="G646" s="274">
        <v>0</v>
      </c>
      <c r="H646" s="274">
        <v>0</v>
      </c>
      <c r="I646" s="274">
        <v>0</v>
      </c>
    </row>
    <row r="647" spans="1:9" s="95" customFormat="1" x14ac:dyDescent="0.25">
      <c r="A647" s="150" t="s">
        <v>2087</v>
      </c>
      <c r="B647" s="274">
        <v>0</v>
      </c>
      <c r="C647" s="298">
        <v>0</v>
      </c>
      <c r="D647" s="274">
        <v>0</v>
      </c>
      <c r="E647" s="274">
        <v>0</v>
      </c>
      <c r="F647" s="274">
        <v>874500</v>
      </c>
      <c r="G647" s="274">
        <v>0</v>
      </c>
      <c r="H647" s="274">
        <v>0</v>
      </c>
      <c r="I647" s="274">
        <v>0</v>
      </c>
    </row>
    <row r="648" spans="1:9" s="95" customFormat="1" x14ac:dyDescent="0.25">
      <c r="A648" s="150" t="s">
        <v>2088</v>
      </c>
      <c r="B648" s="274">
        <v>0</v>
      </c>
      <c r="C648" s="298">
        <v>0</v>
      </c>
      <c r="D648" s="274">
        <v>0</v>
      </c>
      <c r="E648" s="274">
        <v>0</v>
      </c>
      <c r="F648" s="274">
        <v>29325000</v>
      </c>
      <c r="G648" s="274">
        <v>0</v>
      </c>
      <c r="H648" s="274">
        <v>0</v>
      </c>
      <c r="I648" s="274">
        <v>0</v>
      </c>
    </row>
    <row r="649" spans="1:9" s="95" customFormat="1" x14ac:dyDescent="0.25">
      <c r="A649" s="150" t="s">
        <v>2089</v>
      </c>
      <c r="B649" s="274">
        <v>0</v>
      </c>
      <c r="C649" s="298">
        <v>0</v>
      </c>
      <c r="D649" s="274">
        <v>0</v>
      </c>
      <c r="E649" s="274">
        <v>0</v>
      </c>
      <c r="F649" s="274">
        <v>328317</v>
      </c>
      <c r="G649" s="274">
        <v>0</v>
      </c>
      <c r="H649" s="274">
        <v>0</v>
      </c>
      <c r="I649" s="274">
        <v>0</v>
      </c>
    </row>
    <row r="650" spans="1:9" s="95" customFormat="1" x14ac:dyDescent="0.25">
      <c r="A650" s="150" t="s">
        <v>2090</v>
      </c>
      <c r="B650" s="274">
        <v>0</v>
      </c>
      <c r="C650" s="298">
        <v>0</v>
      </c>
      <c r="D650" s="274">
        <v>0</v>
      </c>
      <c r="E650" s="274">
        <v>0</v>
      </c>
      <c r="F650" s="274">
        <v>1092000</v>
      </c>
      <c r="G650" s="274">
        <v>0</v>
      </c>
      <c r="H650" s="274">
        <v>0</v>
      </c>
      <c r="I650" s="274">
        <v>0</v>
      </c>
    </row>
    <row r="651" spans="1:9" s="95" customFormat="1" x14ac:dyDescent="0.25">
      <c r="A651" s="150" t="s">
        <v>2091</v>
      </c>
      <c r="B651" s="274">
        <v>0</v>
      </c>
      <c r="C651" s="298">
        <v>0</v>
      </c>
      <c r="D651" s="274">
        <v>0</v>
      </c>
      <c r="E651" s="274">
        <v>0</v>
      </c>
      <c r="F651" s="274">
        <v>7098924</v>
      </c>
      <c r="G651" s="274">
        <v>0</v>
      </c>
      <c r="H651" s="274">
        <v>0</v>
      </c>
      <c r="I651" s="274">
        <v>0</v>
      </c>
    </row>
    <row r="652" spans="1:9" s="95" customFormat="1" x14ac:dyDescent="0.25">
      <c r="A652" s="150" t="s">
        <v>2092</v>
      </c>
      <c r="B652" s="274">
        <v>0</v>
      </c>
      <c r="C652" s="298">
        <v>0</v>
      </c>
      <c r="D652" s="274">
        <v>0</v>
      </c>
      <c r="E652" s="274">
        <v>0</v>
      </c>
      <c r="F652" s="274">
        <v>574188</v>
      </c>
      <c r="G652" s="274">
        <v>0</v>
      </c>
      <c r="H652" s="274">
        <v>0</v>
      </c>
      <c r="I652" s="274">
        <v>0</v>
      </c>
    </row>
    <row r="653" spans="1:9" s="95" customFormat="1" x14ac:dyDescent="0.25">
      <c r="A653" s="150" t="s">
        <v>2093</v>
      </c>
      <c r="B653" s="274">
        <v>0</v>
      </c>
      <c r="C653" s="298">
        <v>0</v>
      </c>
      <c r="D653" s="274">
        <v>0</v>
      </c>
      <c r="E653" s="274">
        <v>0</v>
      </c>
      <c r="F653" s="274">
        <v>21000000</v>
      </c>
      <c r="G653" s="274">
        <v>0</v>
      </c>
      <c r="H653" s="274">
        <v>0</v>
      </c>
      <c r="I653" s="274">
        <v>0</v>
      </c>
    </row>
    <row r="654" spans="1:9" s="95" customFormat="1" x14ac:dyDescent="0.25">
      <c r="A654" s="150" t="s">
        <v>2094</v>
      </c>
      <c r="B654" s="274">
        <v>0</v>
      </c>
      <c r="C654" s="298">
        <v>0</v>
      </c>
      <c r="D654" s="274">
        <v>0</v>
      </c>
      <c r="E654" s="274">
        <v>0</v>
      </c>
      <c r="F654" s="274">
        <v>120000</v>
      </c>
      <c r="G654" s="274">
        <v>0</v>
      </c>
      <c r="H654" s="274">
        <v>0</v>
      </c>
      <c r="I654" s="274">
        <v>0</v>
      </c>
    </row>
    <row r="655" spans="1:9" s="95" customFormat="1" x14ac:dyDescent="0.25">
      <c r="A655" s="150" t="s">
        <v>2095</v>
      </c>
      <c r="B655" s="274">
        <v>0</v>
      </c>
      <c r="C655" s="298">
        <v>0</v>
      </c>
      <c r="D655" s="274">
        <v>0</v>
      </c>
      <c r="E655" s="274">
        <v>0</v>
      </c>
      <c r="F655" s="274">
        <v>1000000</v>
      </c>
      <c r="G655" s="274">
        <v>0</v>
      </c>
      <c r="H655" s="274">
        <v>0</v>
      </c>
      <c r="I655" s="274">
        <v>0</v>
      </c>
    </row>
    <row r="656" spans="1:9" s="95" customFormat="1" x14ac:dyDescent="0.25">
      <c r="A656" s="150" t="s">
        <v>2096</v>
      </c>
      <c r="B656" s="274">
        <v>0</v>
      </c>
      <c r="C656" s="298">
        <v>0</v>
      </c>
      <c r="D656" s="274">
        <v>0</v>
      </c>
      <c r="E656" s="274">
        <v>0</v>
      </c>
      <c r="F656" s="274">
        <v>396250</v>
      </c>
      <c r="G656" s="274">
        <v>0</v>
      </c>
      <c r="H656" s="274">
        <v>0</v>
      </c>
      <c r="I656" s="274">
        <v>0</v>
      </c>
    </row>
    <row r="657" spans="1:9" s="95" customFormat="1" x14ac:dyDescent="0.25">
      <c r="A657" s="150" t="s">
        <v>2097</v>
      </c>
      <c r="B657" s="274">
        <v>0</v>
      </c>
      <c r="C657" s="298">
        <v>0</v>
      </c>
      <c r="D657" s="274">
        <v>0</v>
      </c>
      <c r="E657" s="274">
        <v>0</v>
      </c>
      <c r="F657" s="274">
        <v>30000000</v>
      </c>
      <c r="G657" s="274">
        <v>0</v>
      </c>
      <c r="H657" s="274">
        <v>0</v>
      </c>
      <c r="I657" s="274">
        <v>0</v>
      </c>
    </row>
    <row r="658" spans="1:9" s="95" customFormat="1" x14ac:dyDescent="0.25">
      <c r="A658" s="150" t="s">
        <v>2098</v>
      </c>
      <c r="B658" s="274">
        <v>0</v>
      </c>
      <c r="C658" s="298">
        <v>0</v>
      </c>
      <c r="D658" s="274">
        <v>0</v>
      </c>
      <c r="E658" s="274">
        <v>0</v>
      </c>
      <c r="F658" s="274">
        <v>285000</v>
      </c>
      <c r="G658" s="274">
        <v>0</v>
      </c>
      <c r="H658" s="274">
        <v>0</v>
      </c>
      <c r="I658" s="274">
        <v>0</v>
      </c>
    </row>
    <row r="659" spans="1:9" s="95" customFormat="1" x14ac:dyDescent="0.25">
      <c r="A659" s="150" t="s">
        <v>2099</v>
      </c>
      <c r="B659" s="274">
        <v>0</v>
      </c>
      <c r="C659" s="298">
        <v>0</v>
      </c>
      <c r="D659" s="274">
        <v>0</v>
      </c>
      <c r="E659" s="274">
        <v>0</v>
      </c>
      <c r="F659" s="274">
        <v>471250</v>
      </c>
      <c r="G659" s="274">
        <v>0</v>
      </c>
      <c r="H659" s="274">
        <v>0</v>
      </c>
      <c r="I659" s="274">
        <v>0</v>
      </c>
    </row>
    <row r="660" spans="1:9" s="95" customFormat="1" x14ac:dyDescent="0.25">
      <c r="A660" s="150" t="s">
        <v>2100</v>
      </c>
      <c r="B660" s="274">
        <v>0</v>
      </c>
      <c r="C660" s="298">
        <v>0</v>
      </c>
      <c r="D660" s="274">
        <v>0</v>
      </c>
      <c r="E660" s="274">
        <v>0</v>
      </c>
      <c r="F660" s="274">
        <v>1112500</v>
      </c>
      <c r="G660" s="274">
        <v>0</v>
      </c>
      <c r="H660" s="274">
        <v>0</v>
      </c>
      <c r="I660" s="274">
        <v>0</v>
      </c>
    </row>
    <row r="661" spans="1:9" s="95" customFormat="1" x14ac:dyDescent="0.25">
      <c r="A661" s="150" t="s">
        <v>2101</v>
      </c>
      <c r="B661" s="274">
        <v>0</v>
      </c>
      <c r="C661" s="298">
        <v>0</v>
      </c>
      <c r="D661" s="274">
        <v>0</v>
      </c>
      <c r="E661" s="274">
        <v>0</v>
      </c>
      <c r="F661" s="274">
        <v>764100</v>
      </c>
      <c r="G661" s="274">
        <v>0</v>
      </c>
      <c r="H661" s="274">
        <v>0</v>
      </c>
      <c r="I661" s="274">
        <v>0</v>
      </c>
    </row>
    <row r="662" spans="1:9" s="95" customFormat="1" x14ac:dyDescent="0.25">
      <c r="A662" s="150" t="s">
        <v>2102</v>
      </c>
      <c r="B662" s="274">
        <v>0</v>
      </c>
      <c r="C662" s="298">
        <v>0</v>
      </c>
      <c r="D662" s="274">
        <v>0</v>
      </c>
      <c r="E662" s="274">
        <v>0</v>
      </c>
      <c r="F662" s="274">
        <v>5000000</v>
      </c>
      <c r="G662" s="274">
        <v>0</v>
      </c>
      <c r="H662" s="274">
        <v>0</v>
      </c>
      <c r="I662" s="274">
        <v>0</v>
      </c>
    </row>
    <row r="663" spans="1:9" s="95" customFormat="1" x14ac:dyDescent="0.25">
      <c r="A663" s="150" t="s">
        <v>2103</v>
      </c>
      <c r="B663" s="274">
        <v>0</v>
      </c>
      <c r="C663" s="298">
        <v>0</v>
      </c>
      <c r="D663" s="274">
        <v>0</v>
      </c>
      <c r="E663" s="274">
        <v>0</v>
      </c>
      <c r="F663" s="274">
        <v>62500</v>
      </c>
      <c r="G663" s="274">
        <v>0</v>
      </c>
      <c r="H663" s="274">
        <v>0</v>
      </c>
      <c r="I663" s="274">
        <v>0</v>
      </c>
    </row>
    <row r="664" spans="1:9" s="95" customFormat="1" x14ac:dyDescent="0.25">
      <c r="A664" s="150" t="s">
        <v>2104</v>
      </c>
      <c r="B664" s="274">
        <v>0</v>
      </c>
      <c r="C664" s="298">
        <v>0</v>
      </c>
      <c r="D664" s="274">
        <v>0</v>
      </c>
      <c r="E664" s="274">
        <v>0</v>
      </c>
      <c r="F664" s="274">
        <v>27777778</v>
      </c>
      <c r="G664" s="274">
        <v>0</v>
      </c>
      <c r="H664" s="274">
        <v>0</v>
      </c>
      <c r="I664" s="274">
        <v>0</v>
      </c>
    </row>
    <row r="665" spans="1:9" s="95" customFormat="1" x14ac:dyDescent="0.25">
      <c r="A665" s="150" t="s">
        <v>2105</v>
      </c>
      <c r="B665" s="274">
        <v>0</v>
      </c>
      <c r="C665" s="298">
        <v>0</v>
      </c>
      <c r="D665" s="274">
        <v>0</v>
      </c>
      <c r="E665" s="274">
        <v>0</v>
      </c>
      <c r="F665" s="274">
        <v>2100000</v>
      </c>
      <c r="G665" s="274">
        <v>0</v>
      </c>
      <c r="H665" s="274">
        <v>0</v>
      </c>
      <c r="I665" s="274">
        <v>0</v>
      </c>
    </row>
    <row r="666" spans="1:9" s="95" customFormat="1" x14ac:dyDescent="0.25">
      <c r="A666" s="150" t="s">
        <v>2106</v>
      </c>
      <c r="B666" s="274">
        <v>0</v>
      </c>
      <c r="C666" s="298">
        <v>0</v>
      </c>
      <c r="D666" s="274">
        <v>0</v>
      </c>
      <c r="E666" s="274">
        <v>0</v>
      </c>
      <c r="F666" s="274">
        <v>937500</v>
      </c>
      <c r="G666" s="274">
        <v>0</v>
      </c>
      <c r="H666" s="274">
        <v>0</v>
      </c>
      <c r="I666" s="274">
        <v>0</v>
      </c>
    </row>
    <row r="667" spans="1:9" s="95" customFormat="1" x14ac:dyDescent="0.25">
      <c r="A667" s="150" t="s">
        <v>2107</v>
      </c>
      <c r="B667" s="274">
        <v>0</v>
      </c>
      <c r="C667" s="298">
        <v>0</v>
      </c>
      <c r="D667" s="274">
        <v>0</v>
      </c>
      <c r="E667" s="274">
        <v>0</v>
      </c>
      <c r="F667" s="274">
        <v>3200000</v>
      </c>
      <c r="G667" s="274">
        <v>0</v>
      </c>
      <c r="H667" s="274">
        <v>0</v>
      </c>
      <c r="I667" s="274">
        <v>0</v>
      </c>
    </row>
    <row r="668" spans="1:9" s="95" customFormat="1" x14ac:dyDescent="0.25">
      <c r="A668" s="150" t="s">
        <v>2108</v>
      </c>
      <c r="B668" s="274">
        <v>0</v>
      </c>
      <c r="C668" s="298">
        <v>0</v>
      </c>
      <c r="D668" s="274">
        <v>0</v>
      </c>
      <c r="E668" s="274">
        <v>0</v>
      </c>
      <c r="F668" s="274">
        <v>85000000</v>
      </c>
      <c r="G668" s="274">
        <v>0</v>
      </c>
      <c r="H668" s="274">
        <v>0</v>
      </c>
      <c r="I668" s="274">
        <v>0</v>
      </c>
    </row>
    <row r="669" spans="1:9" s="95" customFormat="1" x14ac:dyDescent="0.25">
      <c r="A669" s="150" t="s">
        <v>2109</v>
      </c>
      <c r="B669" s="274">
        <v>0</v>
      </c>
      <c r="C669" s="298">
        <v>0</v>
      </c>
      <c r="D669" s="274">
        <v>0</v>
      </c>
      <c r="E669" s="274">
        <v>0</v>
      </c>
      <c r="F669" s="274">
        <v>787338</v>
      </c>
      <c r="G669" s="274">
        <v>0</v>
      </c>
      <c r="H669" s="274">
        <v>0</v>
      </c>
      <c r="I669" s="274">
        <v>0</v>
      </c>
    </row>
    <row r="670" spans="1:9" s="95" customFormat="1" x14ac:dyDescent="0.25">
      <c r="A670" s="150" t="s">
        <v>2110</v>
      </c>
      <c r="B670" s="274">
        <v>0</v>
      </c>
      <c r="C670" s="298">
        <v>0</v>
      </c>
      <c r="D670" s="274">
        <v>0</v>
      </c>
      <c r="E670" s="274">
        <v>0</v>
      </c>
      <c r="F670" s="274">
        <v>5000000</v>
      </c>
      <c r="G670" s="274">
        <v>0</v>
      </c>
      <c r="H670" s="274">
        <v>0</v>
      </c>
      <c r="I670" s="274">
        <v>0</v>
      </c>
    </row>
    <row r="671" spans="1:9" s="95" customFormat="1" x14ac:dyDescent="0.25">
      <c r="A671" s="150" t="s">
        <v>2112</v>
      </c>
      <c r="B671" s="274">
        <v>0</v>
      </c>
      <c r="C671" s="298">
        <v>0</v>
      </c>
      <c r="D671" s="274">
        <v>0</v>
      </c>
      <c r="E671" s="274">
        <v>0</v>
      </c>
      <c r="F671" s="274">
        <v>6122737</v>
      </c>
      <c r="G671" s="274">
        <v>0</v>
      </c>
      <c r="H671" s="274">
        <v>0</v>
      </c>
      <c r="I671" s="274">
        <v>0</v>
      </c>
    </row>
    <row r="672" spans="1:9" s="95" customFormat="1" x14ac:dyDescent="0.25">
      <c r="A672" s="150" t="s">
        <v>2113</v>
      </c>
      <c r="B672" s="274">
        <v>0</v>
      </c>
      <c r="C672" s="298">
        <v>0</v>
      </c>
      <c r="D672" s="274">
        <v>0</v>
      </c>
      <c r="E672" s="274">
        <v>0</v>
      </c>
      <c r="F672" s="274">
        <v>171616300</v>
      </c>
      <c r="G672" s="274">
        <v>0</v>
      </c>
      <c r="H672" s="274">
        <v>0</v>
      </c>
      <c r="I672" s="274">
        <v>0</v>
      </c>
    </row>
    <row r="673" spans="1:9" s="95" customFormat="1" x14ac:dyDescent="0.25">
      <c r="A673" s="150" t="s">
        <v>2114</v>
      </c>
      <c r="B673" s="274">
        <v>0</v>
      </c>
      <c r="C673" s="298">
        <v>0</v>
      </c>
      <c r="D673" s="274">
        <v>0</v>
      </c>
      <c r="E673" s="274">
        <v>0</v>
      </c>
      <c r="F673" s="274">
        <v>6250000</v>
      </c>
      <c r="G673" s="274">
        <v>0</v>
      </c>
      <c r="H673" s="274">
        <v>0</v>
      </c>
      <c r="I673" s="274">
        <v>0</v>
      </c>
    </row>
    <row r="674" spans="1:9" s="95" customFormat="1" x14ac:dyDescent="0.25">
      <c r="A674" s="150" t="s">
        <v>2115</v>
      </c>
      <c r="B674" s="274">
        <v>0</v>
      </c>
      <c r="C674" s="298">
        <v>0</v>
      </c>
      <c r="D674" s="274">
        <v>0</v>
      </c>
      <c r="E674" s="274">
        <v>0</v>
      </c>
      <c r="F674" s="274">
        <v>125000</v>
      </c>
      <c r="G674" s="274">
        <v>0</v>
      </c>
      <c r="H674" s="274">
        <v>0</v>
      </c>
      <c r="I674" s="274">
        <v>0</v>
      </c>
    </row>
    <row r="675" spans="1:9" s="95" customFormat="1" x14ac:dyDescent="0.25">
      <c r="A675" s="150" t="s">
        <v>2116</v>
      </c>
      <c r="B675" s="274">
        <v>0</v>
      </c>
      <c r="C675" s="298">
        <v>0</v>
      </c>
      <c r="D675" s="274">
        <v>0</v>
      </c>
      <c r="E675" s="274">
        <v>0</v>
      </c>
      <c r="F675" s="274">
        <v>1333325</v>
      </c>
      <c r="G675" s="274">
        <v>0</v>
      </c>
      <c r="H675" s="274">
        <v>0</v>
      </c>
      <c r="I675" s="274">
        <v>0</v>
      </c>
    </row>
    <row r="676" spans="1:9" s="95" customFormat="1" x14ac:dyDescent="0.25">
      <c r="A676" s="150" t="s">
        <v>2117</v>
      </c>
      <c r="B676" s="274">
        <v>0</v>
      </c>
      <c r="C676" s="298">
        <v>0</v>
      </c>
      <c r="D676" s="274">
        <v>0</v>
      </c>
      <c r="E676" s="274">
        <v>0</v>
      </c>
      <c r="F676" s="274">
        <v>1187500</v>
      </c>
      <c r="G676" s="274">
        <v>0</v>
      </c>
      <c r="H676" s="274">
        <v>0</v>
      </c>
      <c r="I676" s="274">
        <v>0</v>
      </c>
    </row>
    <row r="677" spans="1:9" s="95" customFormat="1" x14ac:dyDescent="0.25">
      <c r="A677" s="150" t="s">
        <v>2118</v>
      </c>
      <c r="B677" s="274">
        <v>0</v>
      </c>
      <c r="C677" s="298">
        <v>0</v>
      </c>
      <c r="D677" s="274">
        <v>0</v>
      </c>
      <c r="E677" s="274">
        <v>0</v>
      </c>
      <c r="F677" s="274">
        <v>2900000</v>
      </c>
      <c r="G677" s="274">
        <v>0</v>
      </c>
      <c r="H677" s="274">
        <v>0</v>
      </c>
      <c r="I677" s="274">
        <v>0</v>
      </c>
    </row>
    <row r="678" spans="1:9" s="95" customFormat="1" x14ac:dyDescent="0.25">
      <c r="A678" s="150" t="s">
        <v>2119</v>
      </c>
      <c r="B678" s="274">
        <v>0</v>
      </c>
      <c r="C678" s="298">
        <v>0</v>
      </c>
      <c r="D678" s="274">
        <v>0</v>
      </c>
      <c r="E678" s="274">
        <v>0</v>
      </c>
      <c r="F678" s="274">
        <v>33508962</v>
      </c>
      <c r="G678" s="274">
        <v>0</v>
      </c>
      <c r="H678" s="274">
        <v>0</v>
      </c>
      <c r="I678" s="274">
        <v>0</v>
      </c>
    </row>
    <row r="679" spans="1:9" s="95" customFormat="1" x14ac:dyDescent="0.25">
      <c r="A679" s="150" t="s">
        <v>2120</v>
      </c>
      <c r="B679" s="274">
        <v>0</v>
      </c>
      <c r="C679" s="298">
        <v>0</v>
      </c>
      <c r="D679" s="274">
        <v>0</v>
      </c>
      <c r="E679" s="274">
        <v>0</v>
      </c>
      <c r="F679" s="274">
        <v>1850000</v>
      </c>
      <c r="G679" s="274">
        <v>0</v>
      </c>
      <c r="H679" s="274">
        <v>0</v>
      </c>
      <c r="I679" s="274">
        <v>0</v>
      </c>
    </row>
    <row r="680" spans="1:9" s="95" customFormat="1" x14ac:dyDescent="0.25">
      <c r="A680" s="150" t="s">
        <v>2121</v>
      </c>
      <c r="B680" s="274">
        <v>0</v>
      </c>
      <c r="C680" s="298">
        <v>0</v>
      </c>
      <c r="D680" s="274">
        <v>0</v>
      </c>
      <c r="E680" s="274">
        <v>0</v>
      </c>
      <c r="F680" s="274">
        <v>6250000</v>
      </c>
      <c r="G680" s="274">
        <v>0</v>
      </c>
      <c r="H680" s="274">
        <v>0</v>
      </c>
      <c r="I680" s="274">
        <v>0</v>
      </c>
    </row>
    <row r="681" spans="1:9" s="95" customFormat="1" x14ac:dyDescent="0.25">
      <c r="A681" s="150" t="s">
        <v>2122</v>
      </c>
      <c r="B681" s="274">
        <v>0</v>
      </c>
      <c r="C681" s="298">
        <v>0</v>
      </c>
      <c r="D681" s="274">
        <v>0</v>
      </c>
      <c r="E681" s="274">
        <v>0</v>
      </c>
      <c r="F681" s="274">
        <v>40000000</v>
      </c>
      <c r="G681" s="274">
        <v>0</v>
      </c>
      <c r="H681" s="274">
        <v>0</v>
      </c>
      <c r="I681" s="274">
        <v>0</v>
      </c>
    </row>
    <row r="682" spans="1:9" s="95" customFormat="1" x14ac:dyDescent="0.25">
      <c r="A682" s="150" t="s">
        <v>2123</v>
      </c>
      <c r="B682" s="274">
        <v>0</v>
      </c>
      <c r="C682" s="298">
        <v>0</v>
      </c>
      <c r="D682" s="274">
        <v>0</v>
      </c>
      <c r="E682" s="274">
        <v>0</v>
      </c>
      <c r="F682" s="274">
        <v>7500000</v>
      </c>
      <c r="G682" s="274">
        <v>0</v>
      </c>
      <c r="H682" s="274">
        <v>0</v>
      </c>
      <c r="I682" s="274">
        <v>0</v>
      </c>
    </row>
    <row r="683" spans="1:9" s="95" customFormat="1" x14ac:dyDescent="0.25">
      <c r="A683" s="150" t="s">
        <v>2124</v>
      </c>
      <c r="B683" s="274">
        <v>0</v>
      </c>
      <c r="C683" s="298">
        <v>0</v>
      </c>
      <c r="D683" s="274">
        <v>0</v>
      </c>
      <c r="E683" s="274">
        <v>0</v>
      </c>
      <c r="F683" s="274">
        <v>30000000</v>
      </c>
      <c r="G683" s="274">
        <v>0</v>
      </c>
      <c r="H683" s="274">
        <v>0</v>
      </c>
      <c r="I683" s="274">
        <v>0</v>
      </c>
    </row>
    <row r="684" spans="1:9" s="95" customFormat="1" x14ac:dyDescent="0.25">
      <c r="A684" s="150" t="s">
        <v>2125</v>
      </c>
      <c r="B684" s="274">
        <v>0</v>
      </c>
      <c r="C684" s="298">
        <v>0</v>
      </c>
      <c r="D684" s="274">
        <v>0</v>
      </c>
      <c r="E684" s="274">
        <v>0</v>
      </c>
      <c r="F684" s="274">
        <v>2737500</v>
      </c>
      <c r="G684" s="274">
        <v>0</v>
      </c>
      <c r="H684" s="274">
        <v>0</v>
      </c>
      <c r="I684" s="274">
        <v>0</v>
      </c>
    </row>
    <row r="685" spans="1:9" s="95" customFormat="1" x14ac:dyDescent="0.25">
      <c r="A685" s="150" t="s">
        <v>2126</v>
      </c>
      <c r="B685" s="274">
        <v>0</v>
      </c>
      <c r="C685" s="298">
        <v>0</v>
      </c>
      <c r="D685" s="274">
        <v>0</v>
      </c>
      <c r="E685" s="274">
        <v>0</v>
      </c>
      <c r="F685" s="274">
        <v>87500000</v>
      </c>
      <c r="G685" s="274">
        <v>0</v>
      </c>
      <c r="H685" s="274">
        <v>0</v>
      </c>
      <c r="I685" s="274">
        <v>0</v>
      </c>
    </row>
    <row r="686" spans="1:9" s="95" customFormat="1" x14ac:dyDescent="0.25">
      <c r="A686" s="150" t="s">
        <v>2112</v>
      </c>
      <c r="B686" s="274">
        <v>0</v>
      </c>
      <c r="C686" s="298">
        <v>0</v>
      </c>
      <c r="D686" s="274">
        <v>0</v>
      </c>
      <c r="E686" s="274">
        <v>0</v>
      </c>
      <c r="F686" s="274">
        <v>0</v>
      </c>
      <c r="G686" s="274">
        <v>0</v>
      </c>
      <c r="H686" s="274">
        <v>0</v>
      </c>
      <c r="I686" s="274">
        <v>0</v>
      </c>
    </row>
    <row r="687" spans="1:9" s="95" customFormat="1" x14ac:dyDescent="0.25">
      <c r="A687" s="150" t="s">
        <v>2113</v>
      </c>
      <c r="B687" s="274">
        <v>0</v>
      </c>
      <c r="C687" s="298">
        <v>0</v>
      </c>
      <c r="D687" s="274">
        <v>0</v>
      </c>
      <c r="E687" s="274">
        <v>0</v>
      </c>
      <c r="F687" s="274">
        <v>0</v>
      </c>
      <c r="G687" s="274">
        <v>0</v>
      </c>
      <c r="H687" s="274">
        <v>0</v>
      </c>
      <c r="I687" s="274">
        <v>0</v>
      </c>
    </row>
    <row r="688" spans="1:9" s="95" customFormat="1" x14ac:dyDescent="0.25">
      <c r="A688" s="150" t="s">
        <v>2114</v>
      </c>
      <c r="B688" s="274">
        <v>0</v>
      </c>
      <c r="C688" s="298">
        <v>0</v>
      </c>
      <c r="D688" s="274">
        <v>0</v>
      </c>
      <c r="E688" s="274">
        <v>0</v>
      </c>
      <c r="F688" s="274">
        <v>0</v>
      </c>
      <c r="G688" s="274">
        <v>0</v>
      </c>
      <c r="H688" s="274">
        <v>0</v>
      </c>
      <c r="I688" s="274">
        <v>0</v>
      </c>
    </row>
    <row r="689" spans="1:9" s="95" customFormat="1" x14ac:dyDescent="0.25">
      <c r="A689" s="150" t="s">
        <v>2115</v>
      </c>
      <c r="B689" s="274">
        <v>0</v>
      </c>
      <c r="C689" s="298">
        <v>0</v>
      </c>
      <c r="D689" s="274">
        <v>0</v>
      </c>
      <c r="E689" s="274">
        <v>0</v>
      </c>
      <c r="F689" s="274">
        <v>0</v>
      </c>
      <c r="G689" s="274">
        <v>0</v>
      </c>
      <c r="H689" s="274">
        <v>0</v>
      </c>
      <c r="I689" s="274">
        <v>0</v>
      </c>
    </row>
    <row r="690" spans="1:9" s="95" customFormat="1" x14ac:dyDescent="0.25">
      <c r="A690" s="150" t="s">
        <v>2116</v>
      </c>
      <c r="B690" s="274">
        <v>0</v>
      </c>
      <c r="C690" s="298">
        <v>0</v>
      </c>
      <c r="D690" s="274">
        <v>0</v>
      </c>
      <c r="E690" s="274">
        <v>0</v>
      </c>
      <c r="F690" s="274">
        <v>0</v>
      </c>
      <c r="G690" s="274">
        <v>0</v>
      </c>
      <c r="H690" s="274">
        <v>0</v>
      </c>
      <c r="I690" s="274">
        <v>0</v>
      </c>
    </row>
    <row r="691" spans="1:9" s="95" customFormat="1" x14ac:dyDescent="0.25">
      <c r="A691" s="150" t="s">
        <v>2117</v>
      </c>
      <c r="B691" s="274">
        <v>0</v>
      </c>
      <c r="C691" s="298">
        <v>0</v>
      </c>
      <c r="D691" s="274">
        <v>0</v>
      </c>
      <c r="E691" s="274">
        <v>0</v>
      </c>
      <c r="F691" s="274">
        <v>0</v>
      </c>
      <c r="G691" s="274">
        <v>0</v>
      </c>
      <c r="H691" s="274">
        <v>0</v>
      </c>
      <c r="I691" s="274">
        <v>0</v>
      </c>
    </row>
    <row r="692" spans="1:9" s="95" customFormat="1" x14ac:dyDescent="0.25">
      <c r="A692" s="150" t="s">
        <v>2118</v>
      </c>
      <c r="B692" s="274">
        <v>0</v>
      </c>
      <c r="C692" s="298">
        <v>0</v>
      </c>
      <c r="D692" s="274">
        <v>0</v>
      </c>
      <c r="E692" s="274">
        <v>0</v>
      </c>
      <c r="F692" s="274">
        <v>0</v>
      </c>
      <c r="G692" s="274">
        <v>0</v>
      </c>
      <c r="H692" s="274">
        <v>0</v>
      </c>
      <c r="I692" s="274">
        <v>0</v>
      </c>
    </row>
    <row r="693" spans="1:9" s="95" customFormat="1" x14ac:dyDescent="0.25">
      <c r="A693" s="150" t="s">
        <v>2119</v>
      </c>
      <c r="B693" s="274">
        <v>0</v>
      </c>
      <c r="C693" s="298">
        <v>0</v>
      </c>
      <c r="D693" s="274">
        <v>0</v>
      </c>
      <c r="E693" s="274">
        <v>0</v>
      </c>
      <c r="F693" s="274">
        <v>0</v>
      </c>
      <c r="G693" s="274">
        <v>0</v>
      </c>
      <c r="H693" s="274">
        <v>0</v>
      </c>
      <c r="I693" s="274">
        <v>0</v>
      </c>
    </row>
    <row r="694" spans="1:9" s="95" customFormat="1" x14ac:dyDescent="0.25">
      <c r="A694" s="150" t="s">
        <v>2120</v>
      </c>
      <c r="B694" s="274">
        <v>0</v>
      </c>
      <c r="C694" s="298">
        <v>0</v>
      </c>
      <c r="D694" s="274">
        <v>0</v>
      </c>
      <c r="E694" s="274">
        <v>0</v>
      </c>
      <c r="F694" s="274">
        <v>0</v>
      </c>
      <c r="G694" s="274">
        <v>0</v>
      </c>
      <c r="H694" s="274">
        <v>0</v>
      </c>
      <c r="I694" s="274">
        <v>0</v>
      </c>
    </row>
    <row r="695" spans="1:9" s="95" customFormat="1" x14ac:dyDescent="0.25">
      <c r="A695" s="150" t="s">
        <v>2121</v>
      </c>
      <c r="B695" s="274">
        <v>0</v>
      </c>
      <c r="C695" s="298">
        <v>0</v>
      </c>
      <c r="D695" s="274">
        <v>0</v>
      </c>
      <c r="E695" s="274">
        <v>0</v>
      </c>
      <c r="F695" s="274">
        <v>0</v>
      </c>
      <c r="G695" s="274">
        <v>0</v>
      </c>
      <c r="H695" s="274">
        <v>0</v>
      </c>
      <c r="I695" s="274">
        <v>0</v>
      </c>
    </row>
    <row r="696" spans="1:9" s="95" customFormat="1" x14ac:dyDescent="0.25">
      <c r="A696" s="150" t="s">
        <v>2122</v>
      </c>
      <c r="B696" s="274">
        <v>0</v>
      </c>
      <c r="C696" s="298">
        <v>0</v>
      </c>
      <c r="D696" s="274">
        <v>0</v>
      </c>
      <c r="E696" s="274">
        <v>0</v>
      </c>
      <c r="F696" s="274">
        <v>0</v>
      </c>
      <c r="G696" s="274">
        <v>0</v>
      </c>
      <c r="H696" s="274">
        <v>0</v>
      </c>
      <c r="I696" s="274">
        <v>0</v>
      </c>
    </row>
    <row r="697" spans="1:9" s="95" customFormat="1" x14ac:dyDescent="0.25">
      <c r="A697" s="150" t="s">
        <v>2123</v>
      </c>
      <c r="B697" s="274">
        <v>0</v>
      </c>
      <c r="C697" s="298">
        <v>0</v>
      </c>
      <c r="D697" s="274">
        <v>0</v>
      </c>
      <c r="E697" s="274">
        <v>0</v>
      </c>
      <c r="F697" s="274">
        <v>0</v>
      </c>
      <c r="G697" s="274">
        <v>0</v>
      </c>
      <c r="H697" s="274">
        <v>0</v>
      </c>
      <c r="I697" s="274">
        <v>0</v>
      </c>
    </row>
    <row r="698" spans="1:9" s="95" customFormat="1" x14ac:dyDescent="0.25">
      <c r="A698" s="150" t="s">
        <v>2124</v>
      </c>
      <c r="B698" s="274">
        <v>0</v>
      </c>
      <c r="C698" s="298">
        <v>0</v>
      </c>
      <c r="D698" s="274">
        <v>0</v>
      </c>
      <c r="E698" s="274">
        <v>0</v>
      </c>
      <c r="F698" s="274">
        <v>0</v>
      </c>
      <c r="G698" s="274">
        <v>0</v>
      </c>
      <c r="H698" s="274">
        <v>0</v>
      </c>
      <c r="I698" s="274">
        <v>0</v>
      </c>
    </row>
    <row r="699" spans="1:9" s="95" customFormat="1" x14ac:dyDescent="0.25">
      <c r="A699" s="150" t="s">
        <v>2125</v>
      </c>
      <c r="B699" s="274">
        <v>0</v>
      </c>
      <c r="C699" s="298">
        <v>0</v>
      </c>
      <c r="D699" s="274">
        <v>0</v>
      </c>
      <c r="E699" s="274">
        <v>0</v>
      </c>
      <c r="F699" s="274">
        <v>0</v>
      </c>
      <c r="G699" s="274">
        <v>0</v>
      </c>
      <c r="H699" s="274">
        <v>0</v>
      </c>
      <c r="I699" s="274">
        <v>0</v>
      </c>
    </row>
    <row r="700" spans="1:9" s="95" customFormat="1" x14ac:dyDescent="0.25">
      <c r="A700" s="150" t="s">
        <v>2126</v>
      </c>
      <c r="B700" s="274">
        <v>0</v>
      </c>
      <c r="C700" s="298">
        <v>0</v>
      </c>
      <c r="D700" s="274">
        <v>0</v>
      </c>
      <c r="E700" s="274">
        <v>0</v>
      </c>
      <c r="F700" s="274">
        <v>0</v>
      </c>
      <c r="G700" s="274">
        <v>0</v>
      </c>
      <c r="H700" s="274">
        <v>0</v>
      </c>
      <c r="I700" s="274">
        <v>0</v>
      </c>
    </row>
    <row r="701" spans="1:9" s="95" customFormat="1" x14ac:dyDescent="0.25">
      <c r="A701" s="150" t="s">
        <v>2111</v>
      </c>
      <c r="B701" s="274">
        <v>0</v>
      </c>
      <c r="C701" s="298">
        <v>0</v>
      </c>
      <c r="D701" s="274">
        <v>0</v>
      </c>
      <c r="E701" s="274">
        <v>0</v>
      </c>
      <c r="F701" s="274">
        <v>0</v>
      </c>
      <c r="G701" s="274">
        <v>150000</v>
      </c>
      <c r="H701" s="274">
        <v>0</v>
      </c>
      <c r="I701" s="274">
        <v>0</v>
      </c>
    </row>
    <row r="702" spans="1:9" s="95" customFormat="1" x14ac:dyDescent="0.25">
      <c r="A702" s="150" t="s">
        <v>2065</v>
      </c>
      <c r="B702" s="274">
        <v>0</v>
      </c>
      <c r="C702" s="298">
        <v>0</v>
      </c>
      <c r="D702" s="274">
        <v>0</v>
      </c>
      <c r="E702" s="274">
        <v>0</v>
      </c>
      <c r="F702" s="274">
        <v>0</v>
      </c>
      <c r="G702" s="274">
        <v>5000000</v>
      </c>
      <c r="H702" s="274">
        <v>0</v>
      </c>
      <c r="I702" s="274">
        <v>0</v>
      </c>
    </row>
    <row r="703" spans="1:9" s="95" customFormat="1" x14ac:dyDescent="0.25">
      <c r="A703" s="150" t="s">
        <v>2066</v>
      </c>
      <c r="B703" s="274">
        <v>0</v>
      </c>
      <c r="C703" s="298">
        <v>0</v>
      </c>
      <c r="D703" s="274">
        <v>0</v>
      </c>
      <c r="E703" s="274">
        <v>0</v>
      </c>
      <c r="F703" s="274">
        <v>0</v>
      </c>
      <c r="G703" s="274">
        <v>12207500</v>
      </c>
      <c r="H703" s="274">
        <v>0</v>
      </c>
      <c r="I703" s="274">
        <v>0</v>
      </c>
    </row>
    <row r="704" spans="1:9" s="95" customFormat="1" x14ac:dyDescent="0.25">
      <c r="A704" s="150" t="s">
        <v>2127</v>
      </c>
      <c r="B704" s="274">
        <v>0</v>
      </c>
      <c r="C704" s="298">
        <v>0</v>
      </c>
      <c r="D704" s="274">
        <v>0</v>
      </c>
      <c r="E704" s="274">
        <v>0</v>
      </c>
      <c r="F704" s="274">
        <v>0</v>
      </c>
      <c r="G704" s="274">
        <v>1170000</v>
      </c>
      <c r="H704" s="274">
        <v>5000000</v>
      </c>
      <c r="I704" s="274">
        <v>5000000</v>
      </c>
    </row>
    <row r="705" spans="1:9" s="95" customFormat="1" x14ac:dyDescent="0.25">
      <c r="A705" s="150" t="s">
        <v>2128</v>
      </c>
      <c r="B705" s="274">
        <v>0</v>
      </c>
      <c r="C705" s="298">
        <v>0</v>
      </c>
      <c r="D705" s="274">
        <v>0</v>
      </c>
      <c r="E705" s="274">
        <v>0</v>
      </c>
      <c r="F705" s="274">
        <v>0</v>
      </c>
      <c r="G705" s="274">
        <v>8011652</v>
      </c>
      <c r="H705" s="274">
        <v>0</v>
      </c>
      <c r="I705" s="274">
        <v>0</v>
      </c>
    </row>
    <row r="706" spans="1:9" s="95" customFormat="1" x14ac:dyDescent="0.25">
      <c r="A706" s="150" t="s">
        <v>2129</v>
      </c>
      <c r="B706" s="274">
        <v>0</v>
      </c>
      <c r="C706" s="298">
        <v>0</v>
      </c>
      <c r="D706" s="274">
        <v>0</v>
      </c>
      <c r="E706" s="274">
        <v>0</v>
      </c>
      <c r="F706" s="274">
        <v>0</v>
      </c>
      <c r="G706" s="274">
        <v>9375000</v>
      </c>
      <c r="H706" s="274">
        <v>9375000</v>
      </c>
      <c r="I706" s="274">
        <v>9375000</v>
      </c>
    </row>
    <row r="707" spans="1:9" s="95" customFormat="1" x14ac:dyDescent="0.25">
      <c r="A707" s="150" t="s">
        <v>2130</v>
      </c>
      <c r="B707" s="274">
        <v>0</v>
      </c>
      <c r="C707" s="298">
        <v>0</v>
      </c>
      <c r="D707" s="274">
        <v>0</v>
      </c>
      <c r="E707" s="274">
        <v>0</v>
      </c>
      <c r="F707" s="274">
        <v>0</v>
      </c>
      <c r="G707" s="274">
        <v>9896903</v>
      </c>
      <c r="H707" s="274">
        <v>0</v>
      </c>
      <c r="I707" s="274">
        <v>0</v>
      </c>
    </row>
    <row r="708" spans="1:9" s="95" customFormat="1" x14ac:dyDescent="0.25">
      <c r="A708" s="150" t="s">
        <v>2131</v>
      </c>
      <c r="B708" s="274">
        <v>0</v>
      </c>
      <c r="C708" s="298">
        <v>0</v>
      </c>
      <c r="D708" s="274">
        <v>0</v>
      </c>
      <c r="E708" s="274">
        <v>0</v>
      </c>
      <c r="F708" s="274">
        <v>0</v>
      </c>
      <c r="G708" s="274">
        <v>42672954</v>
      </c>
      <c r="H708" s="274">
        <v>13605665</v>
      </c>
      <c r="I708" s="274">
        <v>13605665</v>
      </c>
    </row>
    <row r="709" spans="1:9" s="95" customFormat="1" x14ac:dyDescent="0.25">
      <c r="A709" s="150" t="s">
        <v>2132</v>
      </c>
      <c r="B709" s="274">
        <v>0</v>
      </c>
      <c r="C709" s="298">
        <v>0</v>
      </c>
      <c r="D709" s="274">
        <v>0</v>
      </c>
      <c r="E709" s="274">
        <v>0</v>
      </c>
      <c r="F709" s="274">
        <v>0</v>
      </c>
      <c r="G709" s="274">
        <v>1875000</v>
      </c>
      <c r="H709" s="274">
        <v>1875000</v>
      </c>
      <c r="I709" s="274">
        <v>1875000</v>
      </c>
    </row>
    <row r="710" spans="1:9" s="95" customFormat="1" x14ac:dyDescent="0.25">
      <c r="A710" s="150" t="s">
        <v>2133</v>
      </c>
      <c r="B710" s="274">
        <v>0</v>
      </c>
      <c r="C710" s="298">
        <v>0</v>
      </c>
      <c r="D710" s="274">
        <v>0</v>
      </c>
      <c r="E710" s="274">
        <v>0</v>
      </c>
      <c r="F710" s="274">
        <v>0</v>
      </c>
      <c r="G710" s="274">
        <v>1285000</v>
      </c>
      <c r="H710" s="274">
        <v>1287000</v>
      </c>
      <c r="I710" s="274">
        <v>1287000</v>
      </c>
    </row>
    <row r="711" spans="1:9" s="95" customFormat="1" x14ac:dyDescent="0.25">
      <c r="A711" s="150" t="s">
        <v>2134</v>
      </c>
      <c r="B711" s="274">
        <v>0</v>
      </c>
      <c r="C711" s="298">
        <v>0</v>
      </c>
      <c r="D711" s="274">
        <v>0</v>
      </c>
      <c r="E711" s="274">
        <v>0</v>
      </c>
      <c r="F711" s="274">
        <v>0</v>
      </c>
      <c r="G711" s="274">
        <v>1285000</v>
      </c>
      <c r="H711" s="274">
        <v>1287000</v>
      </c>
      <c r="I711" s="274">
        <v>1287000</v>
      </c>
    </row>
    <row r="712" spans="1:9" s="95" customFormat="1" x14ac:dyDescent="0.25">
      <c r="A712" s="150" t="s">
        <v>2135</v>
      </c>
      <c r="B712" s="274">
        <v>0</v>
      </c>
      <c r="C712" s="298">
        <v>0</v>
      </c>
      <c r="D712" s="274">
        <v>0</v>
      </c>
      <c r="E712" s="274">
        <v>0</v>
      </c>
      <c r="F712" s="274">
        <v>0</v>
      </c>
      <c r="G712" s="274">
        <v>1285000</v>
      </c>
      <c r="H712" s="274">
        <v>1287000</v>
      </c>
      <c r="I712" s="274">
        <v>1287000</v>
      </c>
    </row>
    <row r="713" spans="1:9" s="95" customFormat="1" x14ac:dyDescent="0.25">
      <c r="A713" s="150" t="s">
        <v>2136</v>
      </c>
      <c r="B713" s="274">
        <v>0</v>
      </c>
      <c r="C713" s="298">
        <v>0</v>
      </c>
      <c r="D713" s="274">
        <v>0</v>
      </c>
      <c r="E713" s="274">
        <v>0</v>
      </c>
      <c r="F713" s="274">
        <v>0</v>
      </c>
      <c r="G713" s="274">
        <v>0</v>
      </c>
      <c r="H713" s="274">
        <v>1287000</v>
      </c>
      <c r="I713" s="274">
        <v>1287000</v>
      </c>
    </row>
    <row r="714" spans="1:9" s="95" customFormat="1" x14ac:dyDescent="0.25">
      <c r="A714" s="150" t="s">
        <v>2137</v>
      </c>
      <c r="B714" s="274">
        <v>0</v>
      </c>
      <c r="C714" s="298">
        <v>0</v>
      </c>
      <c r="D714" s="274">
        <v>0</v>
      </c>
      <c r="E714" s="274">
        <v>0</v>
      </c>
      <c r="F714" s="274">
        <v>0</v>
      </c>
      <c r="G714" s="274">
        <v>0</v>
      </c>
      <c r="H714" s="274">
        <v>225000</v>
      </c>
      <c r="I714" s="274">
        <v>225000</v>
      </c>
    </row>
    <row r="715" spans="1:9" s="95" customFormat="1" x14ac:dyDescent="0.25">
      <c r="A715" s="150" t="s">
        <v>2138</v>
      </c>
      <c r="B715" s="274">
        <v>0</v>
      </c>
      <c r="C715" s="298">
        <v>0</v>
      </c>
      <c r="D715" s="274">
        <v>0</v>
      </c>
      <c r="E715" s="274">
        <v>0</v>
      </c>
      <c r="F715" s="274">
        <v>0</v>
      </c>
      <c r="G715" s="274">
        <v>30920200</v>
      </c>
      <c r="H715" s="274">
        <v>0</v>
      </c>
      <c r="I715" s="274">
        <v>0</v>
      </c>
    </row>
    <row r="716" spans="1:9" s="95" customFormat="1" x14ac:dyDescent="0.25">
      <c r="A716" s="150" t="s">
        <v>2139</v>
      </c>
      <c r="B716" s="274">
        <v>0</v>
      </c>
      <c r="C716" s="298">
        <v>0</v>
      </c>
      <c r="D716" s="274">
        <v>0</v>
      </c>
      <c r="E716" s="274">
        <v>0</v>
      </c>
      <c r="F716" s="274">
        <v>0</v>
      </c>
      <c r="G716" s="274">
        <v>3221662</v>
      </c>
      <c r="H716" s="274">
        <v>0</v>
      </c>
      <c r="I716" s="274">
        <v>0</v>
      </c>
    </row>
    <row r="717" spans="1:9" s="95" customFormat="1" x14ac:dyDescent="0.25">
      <c r="A717" s="150" t="s">
        <v>2140</v>
      </c>
      <c r="B717" s="274">
        <v>0</v>
      </c>
      <c r="C717" s="298">
        <v>0</v>
      </c>
      <c r="D717" s="274">
        <v>0</v>
      </c>
      <c r="E717" s="274">
        <v>0</v>
      </c>
      <c r="F717" s="274">
        <v>0</v>
      </c>
      <c r="G717" s="274">
        <v>1000000</v>
      </c>
      <c r="H717" s="274">
        <v>0</v>
      </c>
      <c r="I717" s="274">
        <v>0</v>
      </c>
    </row>
    <row r="718" spans="1:9" s="95" customFormat="1" x14ac:dyDescent="0.25">
      <c r="A718" s="150" t="s">
        <v>2141</v>
      </c>
      <c r="B718" s="274">
        <v>0</v>
      </c>
      <c r="C718" s="298">
        <v>0</v>
      </c>
      <c r="D718" s="274">
        <v>0</v>
      </c>
      <c r="E718" s="274">
        <v>0</v>
      </c>
      <c r="F718" s="274">
        <v>0</v>
      </c>
      <c r="G718" s="274">
        <v>5000000</v>
      </c>
      <c r="H718" s="274">
        <v>0</v>
      </c>
      <c r="I718" s="274">
        <v>0</v>
      </c>
    </row>
    <row r="719" spans="1:9" s="95" customFormat="1" x14ac:dyDescent="0.25">
      <c r="A719" s="150" t="s">
        <v>2142</v>
      </c>
      <c r="B719" s="274">
        <v>0</v>
      </c>
      <c r="C719" s="298">
        <v>0</v>
      </c>
      <c r="D719" s="274">
        <v>0</v>
      </c>
      <c r="E719" s="274">
        <v>0</v>
      </c>
      <c r="F719" s="274">
        <v>0</v>
      </c>
      <c r="G719" s="274">
        <v>339048</v>
      </c>
      <c r="H719" s="274">
        <v>0</v>
      </c>
      <c r="I719" s="274">
        <v>0</v>
      </c>
    </row>
    <row r="720" spans="1:9" s="95" customFormat="1" x14ac:dyDescent="0.25">
      <c r="A720" s="150" t="s">
        <v>2143</v>
      </c>
      <c r="B720" s="274">
        <v>0</v>
      </c>
      <c r="C720" s="298">
        <v>0</v>
      </c>
      <c r="D720" s="274">
        <v>0</v>
      </c>
      <c r="E720" s="274">
        <v>0</v>
      </c>
      <c r="F720" s="274">
        <v>0</v>
      </c>
      <c r="G720" s="274">
        <v>12500000</v>
      </c>
      <c r="H720" s="274">
        <v>8060000</v>
      </c>
      <c r="I720" s="274">
        <v>8060000</v>
      </c>
    </row>
    <row r="721" spans="1:9" s="95" customFormat="1" x14ac:dyDescent="0.25">
      <c r="A721" s="150" t="s">
        <v>2144</v>
      </c>
      <c r="B721" s="274">
        <v>0</v>
      </c>
      <c r="C721" s="298">
        <v>0</v>
      </c>
      <c r="D721" s="274">
        <v>0</v>
      </c>
      <c r="E721" s="274">
        <v>0</v>
      </c>
      <c r="F721" s="274">
        <v>0</v>
      </c>
      <c r="G721" s="274">
        <v>2500000</v>
      </c>
      <c r="H721" s="274">
        <v>2500000</v>
      </c>
      <c r="I721" s="274">
        <v>2500000</v>
      </c>
    </row>
    <row r="722" spans="1:9" s="95" customFormat="1" x14ac:dyDescent="0.25">
      <c r="A722" s="150" t="s">
        <v>2145</v>
      </c>
      <c r="B722" s="274">
        <v>0</v>
      </c>
      <c r="C722" s="298">
        <v>0</v>
      </c>
      <c r="D722" s="274">
        <v>0</v>
      </c>
      <c r="E722" s="274">
        <v>0</v>
      </c>
      <c r="F722" s="274">
        <v>0</v>
      </c>
      <c r="G722" s="274">
        <v>25135998</v>
      </c>
      <c r="H722" s="274">
        <v>100000000</v>
      </c>
      <c r="I722" s="274">
        <v>100000000</v>
      </c>
    </row>
    <row r="723" spans="1:9" s="95" customFormat="1" x14ac:dyDescent="0.25">
      <c r="A723" s="150" t="s">
        <v>2146</v>
      </c>
      <c r="B723" s="274">
        <v>0</v>
      </c>
      <c r="C723" s="298">
        <v>0</v>
      </c>
      <c r="D723" s="274">
        <v>0</v>
      </c>
      <c r="E723" s="274">
        <v>0</v>
      </c>
      <c r="F723" s="274">
        <v>0</v>
      </c>
      <c r="G723" s="274">
        <v>2655324</v>
      </c>
      <c r="H723" s="274">
        <v>1490000</v>
      </c>
      <c r="I723" s="274">
        <v>1490000</v>
      </c>
    </row>
    <row r="724" spans="1:9" s="95" customFormat="1" x14ac:dyDescent="0.25">
      <c r="A724" s="150" t="s">
        <v>2147</v>
      </c>
      <c r="B724" s="274">
        <v>0</v>
      </c>
      <c r="C724" s="298">
        <v>0</v>
      </c>
      <c r="D724" s="274">
        <v>0</v>
      </c>
      <c r="E724" s="274">
        <v>0</v>
      </c>
      <c r="F724" s="274">
        <v>0</v>
      </c>
      <c r="G724" s="274">
        <v>2640000</v>
      </c>
      <c r="H724" s="274">
        <v>1705000</v>
      </c>
      <c r="I724" s="274">
        <v>1705000</v>
      </c>
    </row>
    <row r="725" spans="1:9" s="95" customFormat="1" x14ac:dyDescent="0.25">
      <c r="A725" s="150" t="s">
        <v>2148</v>
      </c>
      <c r="B725" s="274">
        <v>0</v>
      </c>
      <c r="C725" s="298">
        <v>0</v>
      </c>
      <c r="D725" s="274">
        <v>0</v>
      </c>
      <c r="E725" s="274">
        <v>0</v>
      </c>
      <c r="F725" s="274">
        <v>0</v>
      </c>
      <c r="G725" s="274">
        <v>1851250</v>
      </c>
      <c r="H725" s="274">
        <v>1851250</v>
      </c>
      <c r="I725" s="274">
        <v>1851250</v>
      </c>
    </row>
    <row r="726" spans="1:9" s="95" customFormat="1" x14ac:dyDescent="0.25">
      <c r="A726" s="150" t="s">
        <v>2149</v>
      </c>
      <c r="B726" s="274">
        <v>0</v>
      </c>
      <c r="C726" s="298">
        <v>0</v>
      </c>
      <c r="D726" s="274">
        <v>0</v>
      </c>
      <c r="E726" s="274">
        <v>0</v>
      </c>
      <c r="F726" s="274">
        <v>0</v>
      </c>
      <c r="G726" s="274">
        <v>19417225</v>
      </c>
      <c r="H726" s="274">
        <v>19991974</v>
      </c>
      <c r="I726" s="274">
        <v>19991974</v>
      </c>
    </row>
    <row r="727" spans="1:9" s="95" customFormat="1" x14ac:dyDescent="0.25">
      <c r="A727" s="150" t="s">
        <v>2150</v>
      </c>
      <c r="B727" s="274">
        <v>0</v>
      </c>
      <c r="C727" s="298">
        <v>0</v>
      </c>
      <c r="D727" s="274">
        <v>0</v>
      </c>
      <c r="E727" s="274">
        <v>0</v>
      </c>
      <c r="F727" s="274">
        <v>0</v>
      </c>
      <c r="G727" s="274">
        <v>12850000</v>
      </c>
      <c r="H727" s="274">
        <v>12870000</v>
      </c>
      <c r="I727" s="274">
        <v>12870000</v>
      </c>
    </row>
    <row r="728" spans="1:9" s="95" customFormat="1" x14ac:dyDescent="0.25">
      <c r="A728" s="150" t="s">
        <v>2151</v>
      </c>
      <c r="B728" s="274">
        <v>0</v>
      </c>
      <c r="C728" s="298">
        <v>0</v>
      </c>
      <c r="D728" s="274">
        <v>0</v>
      </c>
      <c r="E728" s="274">
        <v>0</v>
      </c>
      <c r="F728" s="274">
        <v>0</v>
      </c>
      <c r="G728" s="274">
        <v>618750</v>
      </c>
      <c r="H728" s="274">
        <v>1330000</v>
      </c>
      <c r="I728" s="274">
        <v>1330000</v>
      </c>
    </row>
    <row r="729" spans="1:9" s="95" customFormat="1" x14ac:dyDescent="0.25">
      <c r="A729" s="150" t="s">
        <v>2152</v>
      </c>
      <c r="B729" s="274">
        <v>0</v>
      </c>
      <c r="C729" s="298">
        <v>0</v>
      </c>
      <c r="D729" s="274">
        <v>0</v>
      </c>
      <c r="E729" s="274">
        <v>0</v>
      </c>
      <c r="F729" s="274">
        <v>0</v>
      </c>
      <c r="G729" s="274">
        <v>12850000</v>
      </c>
      <c r="H729" s="274">
        <v>12850000</v>
      </c>
      <c r="I729" s="274">
        <v>12850000</v>
      </c>
    </row>
    <row r="730" spans="1:9" s="95" customFormat="1" x14ac:dyDescent="0.25">
      <c r="A730" s="150" t="s">
        <v>2153</v>
      </c>
      <c r="B730" s="274">
        <v>0</v>
      </c>
      <c r="C730" s="298">
        <v>0</v>
      </c>
      <c r="D730" s="274">
        <v>0</v>
      </c>
      <c r="E730" s="274">
        <v>0</v>
      </c>
      <c r="F730" s="274">
        <v>0</v>
      </c>
      <c r="G730" s="274">
        <v>512484</v>
      </c>
      <c r="H730" s="274">
        <v>6595661</v>
      </c>
      <c r="I730" s="274">
        <v>6595661</v>
      </c>
    </row>
    <row r="731" spans="1:9" s="95" customFormat="1" x14ac:dyDescent="0.25">
      <c r="A731" s="150" t="s">
        <v>2154</v>
      </c>
      <c r="B731" s="274">
        <v>0</v>
      </c>
      <c r="C731" s="298">
        <v>0</v>
      </c>
      <c r="D731" s="274">
        <v>0</v>
      </c>
      <c r="E731" s="274">
        <v>0</v>
      </c>
      <c r="F731" s="274">
        <v>0</v>
      </c>
      <c r="G731" s="274">
        <v>12850000</v>
      </c>
      <c r="H731" s="274">
        <v>12870000</v>
      </c>
      <c r="I731" s="274">
        <v>12870000</v>
      </c>
    </row>
    <row r="732" spans="1:9" s="95" customFormat="1" x14ac:dyDescent="0.25">
      <c r="A732" s="150" t="s">
        <v>2155</v>
      </c>
      <c r="B732" s="274">
        <v>0</v>
      </c>
      <c r="C732" s="298">
        <v>0</v>
      </c>
      <c r="D732" s="274">
        <v>0</v>
      </c>
      <c r="E732" s="274">
        <v>0</v>
      </c>
      <c r="F732" s="274">
        <v>0</v>
      </c>
      <c r="G732" s="274">
        <v>7950000</v>
      </c>
      <c r="H732" s="274">
        <v>0</v>
      </c>
      <c r="I732" s="274">
        <v>0</v>
      </c>
    </row>
    <row r="733" spans="1:9" s="95" customFormat="1" x14ac:dyDescent="0.25">
      <c r="A733" s="150" t="s">
        <v>2156</v>
      </c>
      <c r="B733" s="274">
        <v>0</v>
      </c>
      <c r="C733" s="298">
        <v>0</v>
      </c>
      <c r="D733" s="274">
        <v>0</v>
      </c>
      <c r="E733" s="274">
        <v>0</v>
      </c>
      <c r="F733" s="274">
        <v>0</v>
      </c>
      <c r="G733" s="274">
        <v>391926</v>
      </c>
      <c r="H733" s="274">
        <v>514800</v>
      </c>
      <c r="I733" s="274">
        <v>514800</v>
      </c>
    </row>
    <row r="734" spans="1:9" s="95" customFormat="1" x14ac:dyDescent="0.25">
      <c r="A734" s="150" t="s">
        <v>2157</v>
      </c>
      <c r="B734" s="274">
        <v>0</v>
      </c>
      <c r="C734" s="298">
        <v>0</v>
      </c>
      <c r="D734" s="274">
        <v>0</v>
      </c>
      <c r="E734" s="274">
        <v>0</v>
      </c>
      <c r="F734" s="274">
        <v>0</v>
      </c>
      <c r="G734" s="274">
        <v>14166667</v>
      </c>
      <c r="H734" s="274">
        <v>1125994</v>
      </c>
      <c r="I734" s="274">
        <v>1125994</v>
      </c>
    </row>
    <row r="735" spans="1:9" s="95" customFormat="1" x14ac:dyDescent="0.25">
      <c r="A735" s="150" t="s">
        <v>2158</v>
      </c>
      <c r="B735" s="274">
        <v>0</v>
      </c>
      <c r="C735" s="298">
        <v>0</v>
      </c>
      <c r="D735" s="274">
        <v>0</v>
      </c>
      <c r="E735" s="274">
        <v>0</v>
      </c>
      <c r="F735" s="274">
        <v>0</v>
      </c>
      <c r="G735" s="274">
        <v>3199150</v>
      </c>
      <c r="H735" s="274">
        <v>3828750</v>
      </c>
      <c r="I735" s="274">
        <v>3828750</v>
      </c>
    </row>
    <row r="736" spans="1:9" s="95" customFormat="1" x14ac:dyDescent="0.25">
      <c r="A736" s="150" t="s">
        <v>2159</v>
      </c>
      <c r="B736" s="274">
        <v>0</v>
      </c>
      <c r="C736" s="298">
        <v>0</v>
      </c>
      <c r="D736" s="274">
        <v>0</v>
      </c>
      <c r="E736" s="274">
        <v>0</v>
      </c>
      <c r="F736" s="274">
        <v>0</v>
      </c>
      <c r="G736" s="274">
        <v>30575600</v>
      </c>
      <c r="H736" s="274">
        <v>0</v>
      </c>
      <c r="I736" s="274">
        <v>0</v>
      </c>
    </row>
    <row r="737" spans="1:9" s="95" customFormat="1" x14ac:dyDescent="0.25">
      <c r="A737" s="150" t="s">
        <v>2160</v>
      </c>
      <c r="B737" s="274">
        <v>0</v>
      </c>
      <c r="C737" s="298">
        <v>0</v>
      </c>
      <c r="D737" s="274">
        <v>0</v>
      </c>
      <c r="E737" s="274">
        <v>0</v>
      </c>
      <c r="F737" s="274">
        <v>0</v>
      </c>
      <c r="G737" s="274">
        <v>675500</v>
      </c>
      <c r="H737" s="274">
        <v>675500</v>
      </c>
      <c r="I737" s="274">
        <v>675500</v>
      </c>
    </row>
    <row r="738" spans="1:9" s="95" customFormat="1" x14ac:dyDescent="0.25">
      <c r="A738" s="150" t="s">
        <v>2161</v>
      </c>
      <c r="B738" s="274">
        <v>0</v>
      </c>
      <c r="C738" s="298">
        <v>0</v>
      </c>
      <c r="D738" s="274">
        <v>0</v>
      </c>
      <c r="E738" s="274">
        <v>0</v>
      </c>
      <c r="F738" s="274">
        <v>0</v>
      </c>
      <c r="G738" s="274">
        <v>5000000</v>
      </c>
      <c r="H738" s="274">
        <v>5000000</v>
      </c>
      <c r="I738" s="274">
        <v>5000000</v>
      </c>
    </row>
    <row r="739" spans="1:9" s="95" customFormat="1" x14ac:dyDescent="0.25">
      <c r="A739" s="150" t="s">
        <v>2162</v>
      </c>
      <c r="B739" s="274">
        <v>0</v>
      </c>
      <c r="C739" s="298">
        <v>0</v>
      </c>
      <c r="D739" s="274">
        <v>0</v>
      </c>
      <c r="E739" s="274">
        <v>0</v>
      </c>
      <c r="F739" s="274">
        <v>0</v>
      </c>
      <c r="G739" s="274">
        <v>2100000</v>
      </c>
      <c r="H739" s="274">
        <v>2100000</v>
      </c>
      <c r="I739" s="274">
        <v>2100000</v>
      </c>
    </row>
    <row r="740" spans="1:9" s="95" customFormat="1" x14ac:dyDescent="0.25">
      <c r="A740" s="150" t="s">
        <v>2163</v>
      </c>
      <c r="B740" s="274">
        <v>0</v>
      </c>
      <c r="C740" s="298">
        <v>0</v>
      </c>
      <c r="D740" s="274">
        <v>0</v>
      </c>
      <c r="E740" s="274">
        <v>0</v>
      </c>
      <c r="F740" s="274">
        <v>0</v>
      </c>
      <c r="G740" s="274">
        <v>300000</v>
      </c>
      <c r="H740" s="274">
        <v>300000</v>
      </c>
      <c r="I740" s="274">
        <v>300000</v>
      </c>
    </row>
    <row r="741" spans="1:9" s="95" customFormat="1" x14ac:dyDescent="0.25">
      <c r="A741" s="150" t="s">
        <v>2164</v>
      </c>
      <c r="B741" s="274">
        <v>0</v>
      </c>
      <c r="C741" s="298">
        <v>0</v>
      </c>
      <c r="D741" s="274">
        <v>0</v>
      </c>
      <c r="E741" s="274">
        <v>0</v>
      </c>
      <c r="F741" s="274">
        <v>0</v>
      </c>
      <c r="G741" s="274">
        <v>27777777</v>
      </c>
      <c r="H741" s="274">
        <v>31088664</v>
      </c>
      <c r="I741" s="274">
        <v>31088664</v>
      </c>
    </row>
    <row r="742" spans="1:9" s="95" customFormat="1" x14ac:dyDescent="0.25">
      <c r="A742" s="150" t="s">
        <v>2165</v>
      </c>
      <c r="B742" s="274">
        <v>0</v>
      </c>
      <c r="C742" s="298">
        <v>0</v>
      </c>
      <c r="D742" s="274">
        <v>0</v>
      </c>
      <c r="E742" s="274">
        <v>0</v>
      </c>
      <c r="F742" s="274">
        <v>0</v>
      </c>
      <c r="G742" s="274">
        <v>0</v>
      </c>
      <c r="H742" s="274">
        <v>8100000</v>
      </c>
      <c r="I742" s="274">
        <v>8100000</v>
      </c>
    </row>
    <row r="743" spans="1:9" s="95" customFormat="1" x14ac:dyDescent="0.25">
      <c r="A743" s="150" t="s">
        <v>2166</v>
      </c>
      <c r="B743" s="274">
        <v>0</v>
      </c>
      <c r="C743" s="298">
        <v>0</v>
      </c>
      <c r="D743" s="274">
        <v>0</v>
      </c>
      <c r="E743" s="274">
        <v>0</v>
      </c>
      <c r="F743" s="274">
        <v>0</v>
      </c>
      <c r="G743" s="274">
        <v>0</v>
      </c>
      <c r="H743" s="274">
        <v>1330000</v>
      </c>
      <c r="I743" s="274">
        <v>1330000</v>
      </c>
    </row>
    <row r="744" spans="1:9" s="95" customFormat="1" x14ac:dyDescent="0.25">
      <c r="A744" s="150" t="s">
        <v>2167</v>
      </c>
      <c r="B744" s="274">
        <v>0</v>
      </c>
      <c r="C744" s="298">
        <v>0</v>
      </c>
      <c r="D744" s="274">
        <v>0</v>
      </c>
      <c r="E744" s="274">
        <v>0</v>
      </c>
      <c r="F744" s="274">
        <v>0</v>
      </c>
      <c r="G744" s="274">
        <v>0</v>
      </c>
      <c r="H744" s="274">
        <v>4826250</v>
      </c>
      <c r="I744" s="274">
        <v>4826250</v>
      </c>
    </row>
    <row r="745" spans="1:9" s="95" customFormat="1" x14ac:dyDescent="0.25">
      <c r="A745" s="150" t="s">
        <v>2168</v>
      </c>
      <c r="B745" s="274">
        <v>0</v>
      </c>
      <c r="C745" s="298">
        <v>0</v>
      </c>
      <c r="D745" s="274">
        <v>0</v>
      </c>
      <c r="E745" s="274">
        <v>0</v>
      </c>
      <c r="F745" s="274">
        <v>0</v>
      </c>
      <c r="G745" s="274">
        <v>0</v>
      </c>
      <c r="H745" s="274">
        <v>1200000</v>
      </c>
      <c r="I745" s="274">
        <v>1200000</v>
      </c>
    </row>
    <row r="746" spans="1:9" s="95" customFormat="1" x14ac:dyDescent="0.25">
      <c r="A746" s="150" t="s">
        <v>2169</v>
      </c>
      <c r="B746" s="274">
        <v>0</v>
      </c>
      <c r="C746" s="298">
        <v>0</v>
      </c>
      <c r="D746" s="274">
        <v>0</v>
      </c>
      <c r="E746" s="274">
        <v>0</v>
      </c>
      <c r="F746" s="274">
        <v>0</v>
      </c>
      <c r="G746" s="274">
        <v>0</v>
      </c>
      <c r="H746" s="274">
        <v>2000000</v>
      </c>
      <c r="I746" s="274">
        <v>2000000</v>
      </c>
    </row>
    <row r="747" spans="1:9" s="95" customFormat="1" x14ac:dyDescent="0.25">
      <c r="A747" s="150" t="s">
        <v>2170</v>
      </c>
      <c r="B747" s="274">
        <v>0</v>
      </c>
      <c r="C747" s="298">
        <v>0</v>
      </c>
      <c r="D747" s="274">
        <v>0</v>
      </c>
      <c r="E747" s="274">
        <v>0</v>
      </c>
      <c r="F747" s="274">
        <v>0</v>
      </c>
      <c r="G747" s="274">
        <v>0</v>
      </c>
      <c r="H747" s="274">
        <v>7310552</v>
      </c>
      <c r="I747" s="274">
        <v>7310552</v>
      </c>
    </row>
    <row r="748" spans="1:9" s="95" customFormat="1" x14ac:dyDescent="0.25">
      <c r="A748" s="150" t="s">
        <v>2171</v>
      </c>
      <c r="B748" s="274">
        <v>0</v>
      </c>
      <c r="C748" s="298">
        <v>0</v>
      </c>
      <c r="D748" s="274">
        <v>0</v>
      </c>
      <c r="E748" s="274">
        <v>0</v>
      </c>
      <c r="F748" s="274">
        <v>0</v>
      </c>
      <c r="G748" s="274">
        <v>0</v>
      </c>
      <c r="H748" s="274">
        <v>35273725</v>
      </c>
      <c r="I748" s="274">
        <v>35273725</v>
      </c>
    </row>
    <row r="749" spans="1:9" s="95" customFormat="1" x14ac:dyDescent="0.25">
      <c r="A749" s="150" t="s">
        <v>2172</v>
      </c>
      <c r="B749" s="274">
        <v>0</v>
      </c>
      <c r="C749" s="298">
        <v>0</v>
      </c>
      <c r="D749" s="274">
        <v>0</v>
      </c>
      <c r="E749" s="274">
        <v>0</v>
      </c>
      <c r="F749" s="274">
        <v>0</v>
      </c>
      <c r="G749" s="274">
        <v>0</v>
      </c>
      <c r="H749" s="274">
        <v>14166667</v>
      </c>
      <c r="I749" s="274">
        <v>14166667</v>
      </c>
    </row>
    <row r="750" spans="1:9" s="95" customFormat="1" x14ac:dyDescent="0.25">
      <c r="A750" s="150" t="s">
        <v>2173</v>
      </c>
      <c r="B750" s="274">
        <v>0</v>
      </c>
      <c r="C750" s="298">
        <v>0</v>
      </c>
      <c r="D750" s="274">
        <v>0</v>
      </c>
      <c r="E750" s="274">
        <v>0</v>
      </c>
      <c r="F750" s="274">
        <v>0</v>
      </c>
      <c r="G750" s="274">
        <v>0</v>
      </c>
      <c r="H750" s="274">
        <v>1049750</v>
      </c>
      <c r="I750" s="274">
        <v>1049750</v>
      </c>
    </row>
    <row r="751" spans="1:9" s="95" customFormat="1" x14ac:dyDescent="0.25">
      <c r="A751" s="150" t="s">
        <v>2174</v>
      </c>
      <c r="B751" s="274">
        <v>0</v>
      </c>
      <c r="C751" s="298">
        <v>0</v>
      </c>
      <c r="D751" s="274">
        <v>0</v>
      </c>
      <c r="E751" s="274">
        <v>0</v>
      </c>
      <c r="F751" s="274">
        <v>0</v>
      </c>
      <c r="G751" s="274">
        <v>0</v>
      </c>
      <c r="H751" s="274">
        <v>150000</v>
      </c>
      <c r="I751" s="274">
        <v>150000</v>
      </c>
    </row>
    <row r="752" spans="1:9" s="95" customFormat="1" x14ac:dyDescent="0.25">
      <c r="A752" s="150" t="s">
        <v>2175</v>
      </c>
      <c r="B752" s="274">
        <v>0</v>
      </c>
      <c r="C752" s="298">
        <v>0</v>
      </c>
      <c r="D752" s="274">
        <v>0</v>
      </c>
      <c r="E752" s="274">
        <v>0</v>
      </c>
      <c r="F752" s="274">
        <v>0</v>
      </c>
      <c r="G752" s="274">
        <v>0</v>
      </c>
      <c r="H752" s="274">
        <v>20000000</v>
      </c>
      <c r="I752" s="274">
        <v>20000000</v>
      </c>
    </row>
    <row r="753" spans="1:9" s="95" customFormat="1" x14ac:dyDescent="0.25">
      <c r="A753" s="150" t="s">
        <v>2176</v>
      </c>
      <c r="B753" s="274">
        <v>0</v>
      </c>
      <c r="C753" s="298">
        <v>0</v>
      </c>
      <c r="D753" s="274">
        <v>0</v>
      </c>
      <c r="E753" s="274">
        <v>0</v>
      </c>
      <c r="F753" s="274">
        <v>0</v>
      </c>
      <c r="G753" s="274">
        <v>0</v>
      </c>
      <c r="H753" s="274">
        <v>2316600</v>
      </c>
      <c r="I753" s="274">
        <v>2316600</v>
      </c>
    </row>
    <row r="754" spans="1:9" s="95" customFormat="1" x14ac:dyDescent="0.25">
      <c r="A754" s="150" t="s">
        <v>2177</v>
      </c>
      <c r="B754" s="274">
        <v>0</v>
      </c>
      <c r="C754" s="298">
        <v>0</v>
      </c>
      <c r="D754" s="274">
        <v>0</v>
      </c>
      <c r="E754" s="274">
        <v>0</v>
      </c>
      <c r="F754" s="274">
        <v>0</v>
      </c>
      <c r="G754" s="274">
        <v>0</v>
      </c>
      <c r="H754" s="274">
        <v>51000000</v>
      </c>
      <c r="I754" s="274">
        <v>51000000</v>
      </c>
    </row>
    <row r="755" spans="1:9" s="95" customFormat="1" x14ac:dyDescent="0.25">
      <c r="A755" s="150" t="s">
        <v>2178</v>
      </c>
      <c r="B755" s="274">
        <v>0</v>
      </c>
      <c r="C755" s="298">
        <v>0</v>
      </c>
      <c r="D755" s="274">
        <v>0</v>
      </c>
      <c r="E755" s="274">
        <v>0</v>
      </c>
      <c r="F755" s="274">
        <v>0</v>
      </c>
      <c r="G755" s="274">
        <v>0</v>
      </c>
      <c r="H755" s="274">
        <v>8000000</v>
      </c>
      <c r="I755" s="274">
        <v>8000000</v>
      </c>
    </row>
    <row r="756" spans="1:9" s="95" customFormat="1" x14ac:dyDescent="0.25">
      <c r="A756" s="150" t="s">
        <v>2179</v>
      </c>
      <c r="B756" s="274">
        <v>0</v>
      </c>
      <c r="C756" s="298">
        <v>0</v>
      </c>
      <c r="D756" s="274">
        <v>0</v>
      </c>
      <c r="E756" s="274">
        <v>0</v>
      </c>
      <c r="F756" s="274">
        <v>0</v>
      </c>
      <c r="G756" s="274">
        <v>0</v>
      </c>
      <c r="H756" s="274">
        <v>1500000</v>
      </c>
      <c r="I756" s="274">
        <v>1500000</v>
      </c>
    </row>
    <row r="757" spans="1:9" s="95" customFormat="1" x14ac:dyDescent="0.25">
      <c r="A757" s="150" t="s">
        <v>2180</v>
      </c>
      <c r="B757" s="274">
        <v>0</v>
      </c>
      <c r="C757" s="298">
        <v>0</v>
      </c>
      <c r="D757" s="274">
        <v>0</v>
      </c>
      <c r="E757" s="274">
        <v>0</v>
      </c>
      <c r="F757" s="274">
        <v>0</v>
      </c>
      <c r="G757" s="274">
        <v>0</v>
      </c>
      <c r="H757" s="274">
        <v>46332000</v>
      </c>
      <c r="I757" s="274">
        <v>46332000</v>
      </c>
    </row>
    <row r="758" spans="1:9" s="95" customFormat="1" x14ac:dyDescent="0.25">
      <c r="A758" s="150" t="s">
        <v>2181</v>
      </c>
      <c r="B758" s="274">
        <v>0</v>
      </c>
      <c r="C758" s="298">
        <v>0</v>
      </c>
      <c r="D758" s="274">
        <v>0</v>
      </c>
      <c r="E758" s="274">
        <v>0</v>
      </c>
      <c r="F758" s="274">
        <v>0</v>
      </c>
      <c r="G758" s="274">
        <v>0</v>
      </c>
      <c r="H758" s="274">
        <v>1500000</v>
      </c>
      <c r="I758" s="274">
        <v>1500000</v>
      </c>
    </row>
    <row r="759" spans="1:9" s="95" customFormat="1" x14ac:dyDescent="0.25">
      <c r="A759" s="150" t="s">
        <v>2182</v>
      </c>
      <c r="B759" s="274">
        <v>0</v>
      </c>
      <c r="C759" s="298">
        <v>0</v>
      </c>
      <c r="D759" s="274">
        <v>0</v>
      </c>
      <c r="E759" s="274">
        <v>0</v>
      </c>
      <c r="F759" s="274">
        <v>0</v>
      </c>
      <c r="G759" s="274">
        <v>0</v>
      </c>
      <c r="H759" s="274">
        <v>875000</v>
      </c>
      <c r="I759" s="274">
        <v>875000</v>
      </c>
    </row>
    <row r="760" spans="1:9" s="95" customFormat="1" x14ac:dyDescent="0.25">
      <c r="A760" s="150" t="s">
        <v>2183</v>
      </c>
      <c r="B760" s="274">
        <v>0</v>
      </c>
      <c r="C760" s="298">
        <v>0</v>
      </c>
      <c r="D760" s="274">
        <v>0</v>
      </c>
      <c r="E760" s="274">
        <v>0</v>
      </c>
      <c r="F760" s="274">
        <v>0</v>
      </c>
      <c r="G760" s="274">
        <v>0</v>
      </c>
      <c r="H760" s="274">
        <v>2800000</v>
      </c>
      <c r="I760" s="274">
        <v>2800000</v>
      </c>
    </row>
    <row r="761" spans="1:9" s="95" customFormat="1" x14ac:dyDescent="0.25">
      <c r="A761" s="150" t="s">
        <v>2184</v>
      </c>
      <c r="B761" s="274">
        <v>0</v>
      </c>
      <c r="C761" s="298">
        <v>0</v>
      </c>
      <c r="D761" s="274">
        <v>0</v>
      </c>
      <c r="E761" s="274">
        <v>0</v>
      </c>
      <c r="F761" s="274">
        <v>0</v>
      </c>
      <c r="G761" s="274">
        <v>0</v>
      </c>
      <c r="H761" s="274">
        <v>700000</v>
      </c>
      <c r="I761" s="274">
        <v>700000</v>
      </c>
    </row>
    <row r="762" spans="1:9" s="95" customFormat="1" x14ac:dyDescent="0.25">
      <c r="A762" s="150" t="s">
        <v>2185</v>
      </c>
      <c r="B762" s="274">
        <v>0</v>
      </c>
      <c r="C762" s="298">
        <v>0</v>
      </c>
      <c r="D762" s="274">
        <v>0</v>
      </c>
      <c r="E762" s="274">
        <v>0</v>
      </c>
      <c r="F762" s="274">
        <v>0</v>
      </c>
      <c r="G762" s="274">
        <v>0</v>
      </c>
      <c r="H762" s="274">
        <v>6435000</v>
      </c>
      <c r="I762" s="274">
        <v>6435000</v>
      </c>
    </row>
    <row r="763" spans="1:9" s="95" customFormat="1" x14ac:dyDescent="0.25">
      <c r="A763" s="150" t="s">
        <v>2186</v>
      </c>
      <c r="B763" s="274">
        <v>0</v>
      </c>
      <c r="C763" s="298">
        <v>0</v>
      </c>
      <c r="D763" s="274">
        <v>0</v>
      </c>
      <c r="E763" s="274">
        <v>0</v>
      </c>
      <c r="F763" s="274">
        <v>0</v>
      </c>
      <c r="G763" s="274">
        <v>0</v>
      </c>
      <c r="H763" s="274">
        <v>1055340</v>
      </c>
      <c r="I763" s="274">
        <v>1055340</v>
      </c>
    </row>
    <row r="764" spans="1:9" s="95" customFormat="1" x14ac:dyDescent="0.25">
      <c r="A764" s="150" t="s">
        <v>2187</v>
      </c>
      <c r="B764" s="274">
        <v>0</v>
      </c>
      <c r="C764" s="298">
        <v>0</v>
      </c>
      <c r="D764" s="274">
        <v>0</v>
      </c>
      <c r="E764" s="274">
        <v>0</v>
      </c>
      <c r="F764" s="274">
        <v>0</v>
      </c>
      <c r="G764" s="274">
        <v>0</v>
      </c>
      <c r="H764" s="274">
        <v>772200</v>
      </c>
      <c r="I764" s="274">
        <v>772200</v>
      </c>
    </row>
    <row r="765" spans="1:9" s="95" customFormat="1" x14ac:dyDescent="0.25">
      <c r="A765" s="150" t="s">
        <v>2188</v>
      </c>
      <c r="B765" s="274">
        <v>0</v>
      </c>
      <c r="C765" s="298">
        <v>0</v>
      </c>
      <c r="D765" s="274">
        <v>0</v>
      </c>
      <c r="E765" s="274">
        <v>0</v>
      </c>
      <c r="F765" s="274">
        <v>0</v>
      </c>
      <c r="G765" s="274">
        <v>0</v>
      </c>
      <c r="H765" s="274">
        <v>7451730</v>
      </c>
      <c r="I765" s="274">
        <v>7451730</v>
      </c>
    </row>
    <row r="766" spans="1:9" s="95" customFormat="1" x14ac:dyDescent="0.25">
      <c r="A766" s="150" t="s">
        <v>2189</v>
      </c>
      <c r="B766" s="274">
        <v>0</v>
      </c>
      <c r="C766" s="298">
        <v>0</v>
      </c>
      <c r="D766" s="274">
        <v>0</v>
      </c>
      <c r="E766" s="274">
        <v>0</v>
      </c>
      <c r="F766" s="274">
        <v>0</v>
      </c>
      <c r="G766" s="274">
        <v>0</v>
      </c>
      <c r="H766" s="274">
        <v>120150</v>
      </c>
      <c r="I766" s="274">
        <v>120150</v>
      </c>
    </row>
    <row r="767" spans="1:9" s="95" customFormat="1" x14ac:dyDescent="0.25">
      <c r="A767" s="150" t="s">
        <v>2190</v>
      </c>
      <c r="B767" s="274">
        <v>0</v>
      </c>
      <c r="C767" s="298">
        <v>0</v>
      </c>
      <c r="D767" s="274">
        <v>0</v>
      </c>
      <c r="E767" s="274">
        <v>0</v>
      </c>
      <c r="F767" s="274">
        <v>0</v>
      </c>
      <c r="G767" s="274">
        <v>0</v>
      </c>
      <c r="H767" s="274">
        <v>59395050</v>
      </c>
      <c r="I767" s="274">
        <v>59395050</v>
      </c>
    </row>
    <row r="768" spans="1:9" s="95" customFormat="1" x14ac:dyDescent="0.25">
      <c r="A768" s="150" t="s">
        <v>2191</v>
      </c>
      <c r="B768" s="274">
        <v>0</v>
      </c>
      <c r="C768" s="298">
        <v>0</v>
      </c>
      <c r="D768" s="274">
        <v>0</v>
      </c>
      <c r="E768" s="274">
        <v>0</v>
      </c>
      <c r="F768" s="274">
        <v>0</v>
      </c>
      <c r="G768" s="274">
        <v>0</v>
      </c>
      <c r="H768" s="274">
        <v>1380000</v>
      </c>
      <c r="I768" s="274">
        <v>1380000</v>
      </c>
    </row>
    <row r="769" spans="1:9" s="95" customFormat="1" x14ac:dyDescent="0.25">
      <c r="A769" s="150" t="s">
        <v>2192</v>
      </c>
      <c r="B769" s="274">
        <v>0</v>
      </c>
      <c r="C769" s="298">
        <v>0</v>
      </c>
      <c r="D769" s="274">
        <v>0</v>
      </c>
      <c r="E769" s="274">
        <v>0</v>
      </c>
      <c r="F769" s="274">
        <v>0</v>
      </c>
      <c r="G769" s="274">
        <v>0</v>
      </c>
      <c r="H769" s="274">
        <v>4166600</v>
      </c>
      <c r="I769" s="274">
        <v>4166600</v>
      </c>
    </row>
    <row r="770" spans="1:9" s="95" customFormat="1" x14ac:dyDescent="0.25">
      <c r="A770" s="150" t="s">
        <v>2193</v>
      </c>
      <c r="B770" s="274">
        <v>0</v>
      </c>
      <c r="C770" s="298">
        <v>0</v>
      </c>
      <c r="D770" s="274">
        <v>0</v>
      </c>
      <c r="E770" s="274">
        <v>0</v>
      </c>
      <c r="F770" s="274">
        <v>0</v>
      </c>
      <c r="G770" s="274">
        <v>0</v>
      </c>
      <c r="H770" s="274">
        <v>8125000</v>
      </c>
      <c r="I770" s="274">
        <v>8125000</v>
      </c>
    </row>
    <row r="771" spans="1:9" s="95" customFormat="1" x14ac:dyDescent="0.25">
      <c r="A771" s="150" t="s">
        <v>2194</v>
      </c>
      <c r="B771" s="274">
        <v>0</v>
      </c>
      <c r="C771" s="298">
        <v>0</v>
      </c>
      <c r="D771" s="274">
        <v>0</v>
      </c>
      <c r="E771" s="274">
        <v>0</v>
      </c>
      <c r="F771" s="274">
        <v>0</v>
      </c>
      <c r="G771" s="274">
        <v>0</v>
      </c>
      <c r="H771" s="274">
        <v>9375000</v>
      </c>
      <c r="I771" s="274">
        <v>9375000</v>
      </c>
    </row>
    <row r="772" spans="1:9" s="95" customFormat="1" x14ac:dyDescent="0.25">
      <c r="A772" s="150" t="s">
        <v>2195</v>
      </c>
      <c r="B772" s="274">
        <v>0</v>
      </c>
      <c r="C772" s="298">
        <v>0</v>
      </c>
      <c r="D772" s="274">
        <v>0</v>
      </c>
      <c r="E772" s="274">
        <v>0</v>
      </c>
      <c r="F772" s="274">
        <v>0</v>
      </c>
      <c r="G772" s="274">
        <v>0</v>
      </c>
      <c r="H772" s="274">
        <v>5000000</v>
      </c>
      <c r="I772" s="274">
        <v>5000000</v>
      </c>
    </row>
    <row r="773" spans="1:9" s="95" customFormat="1" x14ac:dyDescent="0.25">
      <c r="A773" s="150" t="s">
        <v>2040</v>
      </c>
      <c r="B773" s="274">
        <v>0</v>
      </c>
      <c r="C773" s="298">
        <v>0</v>
      </c>
      <c r="D773" s="274">
        <v>0</v>
      </c>
      <c r="E773" s="274">
        <v>0</v>
      </c>
      <c r="F773" s="274">
        <v>0</v>
      </c>
      <c r="G773" s="274">
        <v>0</v>
      </c>
      <c r="H773" s="274">
        <v>56927037</v>
      </c>
      <c r="I773" s="274">
        <v>56927037</v>
      </c>
    </row>
    <row r="774" spans="1:9" s="95" customFormat="1" x14ac:dyDescent="0.25">
      <c r="A774" s="150" t="s">
        <v>2196</v>
      </c>
      <c r="B774" s="274">
        <v>0</v>
      </c>
      <c r="C774" s="298">
        <v>0</v>
      </c>
      <c r="D774" s="274">
        <v>0</v>
      </c>
      <c r="E774" s="274">
        <v>0</v>
      </c>
      <c r="F774" s="274">
        <v>0</v>
      </c>
      <c r="G774" s="274">
        <v>179900</v>
      </c>
      <c r="H774" s="274">
        <v>201552</v>
      </c>
      <c r="I774" s="274">
        <v>201552</v>
      </c>
    </row>
    <row r="775" spans="1:9" s="95" customFormat="1" x14ac:dyDescent="0.25">
      <c r="A775" s="150" t="s">
        <v>2197</v>
      </c>
      <c r="B775" s="274">
        <v>0</v>
      </c>
      <c r="C775" s="298">
        <v>0</v>
      </c>
      <c r="D775" s="274">
        <v>0</v>
      </c>
      <c r="E775" s="274">
        <v>0</v>
      </c>
      <c r="F775" s="274">
        <v>0</v>
      </c>
      <c r="G775" s="274">
        <v>4500000</v>
      </c>
      <c r="H775" s="274">
        <v>0</v>
      </c>
      <c r="I775" s="274">
        <v>0</v>
      </c>
    </row>
    <row r="776" spans="1:9" s="95" customFormat="1" x14ac:dyDescent="0.25">
      <c r="A776" s="150" t="s">
        <v>2044</v>
      </c>
      <c r="B776" s="274">
        <v>0</v>
      </c>
      <c r="C776" s="298">
        <v>0</v>
      </c>
      <c r="D776" s="274">
        <v>0</v>
      </c>
      <c r="E776" s="274">
        <v>0</v>
      </c>
      <c r="F776" s="274">
        <v>0</v>
      </c>
      <c r="G776" s="274">
        <v>0</v>
      </c>
      <c r="H776" s="274">
        <v>2400000</v>
      </c>
      <c r="I776" s="274">
        <v>2400000</v>
      </c>
    </row>
    <row r="777" spans="1:9" s="95" customFormat="1" x14ac:dyDescent="0.25">
      <c r="A777" s="150" t="s">
        <v>2045</v>
      </c>
      <c r="B777" s="274">
        <v>0</v>
      </c>
      <c r="C777" s="298">
        <v>0</v>
      </c>
      <c r="D777" s="274">
        <v>0</v>
      </c>
      <c r="E777" s="274">
        <v>0</v>
      </c>
      <c r="F777" s="274">
        <v>0</v>
      </c>
      <c r="G777" s="274">
        <v>0</v>
      </c>
      <c r="H777" s="274">
        <v>5000000</v>
      </c>
      <c r="I777" s="274">
        <v>5000000</v>
      </c>
    </row>
    <row r="778" spans="1:9" s="95" customFormat="1" x14ac:dyDescent="0.25">
      <c r="A778" s="150" t="s">
        <v>2198</v>
      </c>
      <c r="B778" s="274">
        <v>0</v>
      </c>
      <c r="C778" s="298">
        <v>0</v>
      </c>
      <c r="D778" s="274">
        <v>0</v>
      </c>
      <c r="E778" s="274">
        <v>0</v>
      </c>
      <c r="F778" s="274">
        <v>0</v>
      </c>
      <c r="G778" s="274">
        <v>771000</v>
      </c>
      <c r="H778" s="274">
        <v>0</v>
      </c>
      <c r="I778" s="274">
        <v>0</v>
      </c>
    </row>
    <row r="779" spans="1:9" s="95" customFormat="1" x14ac:dyDescent="0.25">
      <c r="A779" s="150" t="s">
        <v>2199</v>
      </c>
      <c r="B779" s="274">
        <v>0</v>
      </c>
      <c r="C779" s="298">
        <v>0</v>
      </c>
      <c r="D779" s="274">
        <v>0</v>
      </c>
      <c r="E779" s="274">
        <v>0</v>
      </c>
      <c r="F779" s="274">
        <v>0</v>
      </c>
      <c r="G779" s="274">
        <v>643000</v>
      </c>
      <c r="H779" s="274">
        <v>0</v>
      </c>
      <c r="I779" s="274">
        <v>0</v>
      </c>
    </row>
    <row r="780" spans="1:9" s="95" customFormat="1" x14ac:dyDescent="0.25">
      <c r="A780" s="150" t="s">
        <v>2200</v>
      </c>
      <c r="B780" s="274">
        <v>0</v>
      </c>
      <c r="C780" s="298">
        <v>0</v>
      </c>
      <c r="D780" s="274">
        <v>0</v>
      </c>
      <c r="E780" s="274">
        <v>0</v>
      </c>
      <c r="F780" s="274">
        <v>0</v>
      </c>
      <c r="G780" s="274">
        <v>875000</v>
      </c>
      <c r="H780" s="274">
        <v>0</v>
      </c>
      <c r="I780" s="274">
        <v>0</v>
      </c>
    </row>
    <row r="781" spans="1:9" s="95" customFormat="1" x14ac:dyDescent="0.25">
      <c r="A781" s="150" t="s">
        <v>2201</v>
      </c>
      <c r="B781" s="274">
        <v>0</v>
      </c>
      <c r="C781" s="298">
        <v>0</v>
      </c>
      <c r="D781" s="274">
        <v>0</v>
      </c>
      <c r="E781" s="274">
        <v>0</v>
      </c>
      <c r="F781" s="274">
        <v>0</v>
      </c>
      <c r="G781" s="274">
        <v>34400000</v>
      </c>
      <c r="H781" s="274">
        <v>0</v>
      </c>
      <c r="I781" s="274">
        <v>0</v>
      </c>
    </row>
    <row r="782" spans="1:9" s="95" customFormat="1" x14ac:dyDescent="0.25">
      <c r="A782" s="150" t="s">
        <v>2202</v>
      </c>
      <c r="B782" s="274">
        <v>0</v>
      </c>
      <c r="C782" s="298">
        <v>0</v>
      </c>
      <c r="D782" s="274">
        <v>0</v>
      </c>
      <c r="E782" s="274">
        <v>0</v>
      </c>
      <c r="F782" s="274">
        <v>0</v>
      </c>
      <c r="G782" s="274">
        <v>900000</v>
      </c>
      <c r="H782" s="274">
        <v>0</v>
      </c>
      <c r="I782" s="274">
        <v>0</v>
      </c>
    </row>
    <row r="783" spans="1:9" s="95" customFormat="1" x14ac:dyDescent="0.25">
      <c r="A783" s="150" t="s">
        <v>2203</v>
      </c>
      <c r="B783" s="274">
        <v>0</v>
      </c>
      <c r="C783" s="298">
        <v>0</v>
      </c>
      <c r="D783" s="274">
        <v>0</v>
      </c>
      <c r="E783" s="274">
        <v>0</v>
      </c>
      <c r="F783" s="274">
        <v>0</v>
      </c>
      <c r="G783" s="274">
        <v>15000000</v>
      </c>
      <c r="H783" s="274">
        <v>0</v>
      </c>
      <c r="I783" s="274">
        <v>0</v>
      </c>
    </row>
    <row r="784" spans="1:9" s="95" customFormat="1" x14ac:dyDescent="0.25">
      <c r="A784" s="150" t="s">
        <v>2190</v>
      </c>
      <c r="B784" s="274">
        <v>0</v>
      </c>
      <c r="C784" s="298">
        <v>0</v>
      </c>
      <c r="D784" s="274">
        <v>0</v>
      </c>
      <c r="E784" s="274">
        <v>0</v>
      </c>
      <c r="F784" s="274">
        <v>0</v>
      </c>
      <c r="G784" s="274">
        <v>43750000</v>
      </c>
      <c r="H784" s="274">
        <v>0</v>
      </c>
      <c r="I784" s="274">
        <v>0</v>
      </c>
    </row>
    <row r="785" spans="1:9" s="95" customFormat="1" x14ac:dyDescent="0.25">
      <c r="A785" s="150" t="s">
        <v>2191</v>
      </c>
      <c r="B785" s="274">
        <v>0</v>
      </c>
      <c r="C785" s="298">
        <v>0</v>
      </c>
      <c r="D785" s="274">
        <v>0</v>
      </c>
      <c r="E785" s="274">
        <v>0</v>
      </c>
      <c r="F785" s="274">
        <v>0</v>
      </c>
      <c r="G785" s="274">
        <v>650000</v>
      </c>
      <c r="H785" s="274">
        <v>0</v>
      </c>
      <c r="I785" s="274">
        <v>0</v>
      </c>
    </row>
    <row r="786" spans="1:9" s="95" customFormat="1" x14ac:dyDescent="0.25">
      <c r="A786" s="150" t="s">
        <v>2192</v>
      </c>
      <c r="B786" s="274">
        <v>0</v>
      </c>
      <c r="C786" s="298">
        <v>0</v>
      </c>
      <c r="D786" s="274">
        <v>0</v>
      </c>
      <c r="E786" s="274">
        <v>0</v>
      </c>
      <c r="F786" s="274">
        <v>0</v>
      </c>
      <c r="G786" s="274">
        <v>4166600</v>
      </c>
      <c r="H786" s="274">
        <v>0</v>
      </c>
      <c r="I786" s="274">
        <v>0</v>
      </c>
    </row>
    <row r="787" spans="1:9" s="95" customFormat="1" x14ac:dyDescent="0.25">
      <c r="A787" s="150" t="s">
        <v>2193</v>
      </c>
      <c r="B787" s="274">
        <v>0</v>
      </c>
      <c r="C787" s="298">
        <v>0</v>
      </c>
      <c r="D787" s="274">
        <v>0</v>
      </c>
      <c r="E787" s="274">
        <v>0</v>
      </c>
      <c r="F787" s="274">
        <v>0</v>
      </c>
      <c r="G787" s="274">
        <v>8125000</v>
      </c>
      <c r="H787" s="274">
        <v>0</v>
      </c>
      <c r="I787" s="274">
        <v>0</v>
      </c>
    </row>
    <row r="788" spans="1:9" s="95" customFormat="1" x14ac:dyDescent="0.25">
      <c r="A788" s="150" t="s">
        <v>2194</v>
      </c>
      <c r="B788" s="274">
        <v>0</v>
      </c>
      <c r="C788" s="298">
        <v>0</v>
      </c>
      <c r="D788" s="274">
        <v>0</v>
      </c>
      <c r="E788" s="274">
        <v>0</v>
      </c>
      <c r="F788" s="274">
        <v>0</v>
      </c>
      <c r="G788" s="274">
        <v>9375000</v>
      </c>
      <c r="H788" s="274">
        <v>0</v>
      </c>
      <c r="I788" s="274">
        <v>0</v>
      </c>
    </row>
    <row r="789" spans="1:9" s="95" customFormat="1" x14ac:dyDescent="0.25">
      <c r="A789" s="150" t="s">
        <v>2195</v>
      </c>
      <c r="B789" s="274">
        <v>0</v>
      </c>
      <c r="C789" s="298">
        <v>0</v>
      </c>
      <c r="D789" s="274">
        <v>0</v>
      </c>
      <c r="E789" s="274">
        <v>0</v>
      </c>
      <c r="F789" s="274">
        <v>0</v>
      </c>
      <c r="G789" s="274">
        <v>5000000</v>
      </c>
      <c r="H789" s="274">
        <v>0</v>
      </c>
      <c r="I789" s="274">
        <v>0</v>
      </c>
    </row>
    <row r="790" spans="1:9" s="95" customFormat="1" x14ac:dyDescent="0.25">
      <c r="A790" s="150" t="s">
        <v>2204</v>
      </c>
      <c r="B790" s="274">
        <v>0</v>
      </c>
      <c r="C790" s="298">
        <v>0</v>
      </c>
      <c r="D790" s="274">
        <v>0</v>
      </c>
      <c r="E790" s="274">
        <v>0</v>
      </c>
      <c r="F790" s="274">
        <v>0</v>
      </c>
      <c r="G790" s="274">
        <v>1850000</v>
      </c>
      <c r="H790" s="274">
        <v>0</v>
      </c>
      <c r="I790" s="274">
        <v>0</v>
      </c>
    </row>
    <row r="791" spans="1:9" s="95" customFormat="1" x14ac:dyDescent="0.25">
      <c r="A791" s="150" t="s">
        <v>2040</v>
      </c>
      <c r="B791" s="274">
        <v>0</v>
      </c>
      <c r="C791" s="298">
        <v>0</v>
      </c>
      <c r="D791" s="274">
        <v>0</v>
      </c>
      <c r="E791" s="274">
        <v>0</v>
      </c>
      <c r="F791" s="274">
        <v>0</v>
      </c>
      <c r="G791" s="274">
        <v>47181000</v>
      </c>
      <c r="H791" s="274">
        <v>0</v>
      </c>
      <c r="I791" s="274">
        <v>0</v>
      </c>
    </row>
    <row r="792" spans="1:9" s="95" customFormat="1" x14ac:dyDescent="0.25">
      <c r="A792" s="150"/>
      <c r="B792" s="274"/>
      <c r="C792" s="298"/>
      <c r="D792" s="274"/>
      <c r="E792" s="274"/>
      <c r="F792" s="274"/>
      <c r="G792" s="274"/>
      <c r="H792" s="274"/>
      <c r="I792" s="274"/>
    </row>
    <row r="793" spans="1:9" s="94" customFormat="1" x14ac:dyDescent="0.25">
      <c r="A793" s="46" t="s">
        <v>1897</v>
      </c>
      <c r="B793" s="263">
        <f>SUM(B794:B810)</f>
        <v>0</v>
      </c>
      <c r="C793" s="240">
        <v>0</v>
      </c>
      <c r="D793" s="263">
        <v>0</v>
      </c>
      <c r="E793" s="263">
        <v>0</v>
      </c>
      <c r="F793" s="263">
        <f>SUM(F794:F810)</f>
        <v>0</v>
      </c>
      <c r="G793" s="263">
        <v>0</v>
      </c>
      <c r="H793" s="263">
        <v>0</v>
      </c>
      <c r="I793" s="263">
        <v>0</v>
      </c>
    </row>
    <row r="794" spans="1:9" s="95" customFormat="1" x14ac:dyDescent="0.25">
      <c r="A794" s="150" t="s">
        <v>1898</v>
      </c>
      <c r="B794" s="274">
        <v>0</v>
      </c>
      <c r="C794" s="298">
        <v>0</v>
      </c>
      <c r="D794" s="274">
        <v>0</v>
      </c>
      <c r="E794" s="263">
        <v>0</v>
      </c>
      <c r="F794" s="274">
        <v>0</v>
      </c>
      <c r="G794" s="274">
        <v>0</v>
      </c>
      <c r="H794" s="274">
        <v>0</v>
      </c>
      <c r="I794" s="274">
        <v>0</v>
      </c>
    </row>
    <row r="795" spans="1:9" s="95" customFormat="1" x14ac:dyDescent="0.25">
      <c r="A795" s="150" t="s">
        <v>1899</v>
      </c>
      <c r="B795" s="274">
        <v>0</v>
      </c>
      <c r="C795" s="298">
        <v>0</v>
      </c>
      <c r="D795" s="274">
        <v>0</v>
      </c>
      <c r="E795" s="263">
        <v>0</v>
      </c>
      <c r="F795" s="274">
        <v>0</v>
      </c>
      <c r="G795" s="274">
        <v>0</v>
      </c>
      <c r="H795" s="274">
        <v>0</v>
      </c>
      <c r="I795" s="274">
        <v>0</v>
      </c>
    </row>
    <row r="796" spans="1:9" s="95" customFormat="1" x14ac:dyDescent="0.25">
      <c r="A796" s="150" t="s">
        <v>1900</v>
      </c>
      <c r="B796" s="274">
        <v>0</v>
      </c>
      <c r="C796" s="298">
        <v>0</v>
      </c>
      <c r="D796" s="274">
        <v>0</v>
      </c>
      <c r="E796" s="263">
        <v>0</v>
      </c>
      <c r="F796" s="274">
        <v>0</v>
      </c>
      <c r="G796" s="274">
        <v>0</v>
      </c>
      <c r="H796" s="274">
        <v>0</v>
      </c>
      <c r="I796" s="274">
        <v>0</v>
      </c>
    </row>
    <row r="797" spans="1:9" s="95" customFormat="1" x14ac:dyDescent="0.25">
      <c r="A797" s="150" t="s">
        <v>1901</v>
      </c>
      <c r="B797" s="274">
        <v>0</v>
      </c>
      <c r="C797" s="298">
        <v>0</v>
      </c>
      <c r="D797" s="274">
        <v>0</v>
      </c>
      <c r="E797" s="263">
        <v>0</v>
      </c>
      <c r="F797" s="274">
        <v>0</v>
      </c>
      <c r="G797" s="274">
        <v>0</v>
      </c>
      <c r="H797" s="274">
        <v>0</v>
      </c>
      <c r="I797" s="274">
        <v>0</v>
      </c>
    </row>
    <row r="798" spans="1:9" s="95" customFormat="1" x14ac:dyDescent="0.25">
      <c r="A798" s="150" t="s">
        <v>1902</v>
      </c>
      <c r="B798" s="274">
        <v>0</v>
      </c>
      <c r="C798" s="298">
        <v>0</v>
      </c>
      <c r="D798" s="274">
        <v>0</v>
      </c>
      <c r="E798" s="263">
        <v>0</v>
      </c>
      <c r="F798" s="274">
        <v>0</v>
      </c>
      <c r="G798" s="274">
        <v>0</v>
      </c>
      <c r="H798" s="274">
        <v>0</v>
      </c>
      <c r="I798" s="274">
        <v>0</v>
      </c>
    </row>
    <row r="799" spans="1:9" s="95" customFormat="1" x14ac:dyDescent="0.25">
      <c r="A799" s="150" t="s">
        <v>1903</v>
      </c>
      <c r="B799" s="274">
        <v>0</v>
      </c>
      <c r="C799" s="298">
        <v>0</v>
      </c>
      <c r="D799" s="274">
        <v>0</v>
      </c>
      <c r="E799" s="263">
        <v>0</v>
      </c>
      <c r="F799" s="274">
        <v>0</v>
      </c>
      <c r="G799" s="274">
        <v>0</v>
      </c>
      <c r="H799" s="274">
        <v>0</v>
      </c>
      <c r="I799" s="274">
        <v>0</v>
      </c>
    </row>
    <row r="800" spans="1:9" s="95" customFormat="1" x14ac:dyDescent="0.25">
      <c r="A800" s="150" t="s">
        <v>1904</v>
      </c>
      <c r="B800" s="274">
        <v>0</v>
      </c>
      <c r="C800" s="298">
        <v>0</v>
      </c>
      <c r="D800" s="274">
        <v>0</v>
      </c>
      <c r="E800" s="263">
        <v>0</v>
      </c>
      <c r="F800" s="274">
        <v>0</v>
      </c>
      <c r="G800" s="274">
        <v>0</v>
      </c>
      <c r="H800" s="312">
        <v>0</v>
      </c>
      <c r="I800" s="312">
        <v>0</v>
      </c>
    </row>
    <row r="801" spans="1:9" s="95" customFormat="1" x14ac:dyDescent="0.25">
      <c r="A801" s="150" t="s">
        <v>1905</v>
      </c>
      <c r="B801" s="274">
        <v>0</v>
      </c>
      <c r="C801" s="298">
        <v>0</v>
      </c>
      <c r="D801" s="298">
        <v>0</v>
      </c>
      <c r="E801" s="263">
        <v>0</v>
      </c>
      <c r="F801" s="312">
        <v>0</v>
      </c>
      <c r="G801" s="274">
        <v>0</v>
      </c>
      <c r="H801" s="312">
        <v>0</v>
      </c>
      <c r="I801" s="312">
        <v>0</v>
      </c>
    </row>
    <row r="802" spans="1:9" s="95" customFormat="1" x14ac:dyDescent="0.25">
      <c r="A802" s="150" t="s">
        <v>1906</v>
      </c>
      <c r="B802" s="274">
        <v>0</v>
      </c>
      <c r="C802" s="298">
        <v>0</v>
      </c>
      <c r="D802" s="298">
        <v>0</v>
      </c>
      <c r="E802" s="263">
        <v>0</v>
      </c>
      <c r="F802" s="312">
        <v>0</v>
      </c>
      <c r="G802" s="312">
        <v>0</v>
      </c>
      <c r="H802" s="312">
        <v>0</v>
      </c>
      <c r="I802" s="312">
        <v>0</v>
      </c>
    </row>
    <row r="803" spans="1:9" s="95" customFormat="1" x14ac:dyDescent="0.25">
      <c r="A803" s="150" t="s">
        <v>1902</v>
      </c>
      <c r="B803" s="274">
        <v>0</v>
      </c>
      <c r="C803" s="298">
        <v>0</v>
      </c>
      <c r="D803" s="298">
        <v>0</v>
      </c>
      <c r="E803" s="263">
        <v>0</v>
      </c>
      <c r="F803" s="312">
        <v>0</v>
      </c>
      <c r="G803" s="312">
        <v>0</v>
      </c>
      <c r="H803" s="312">
        <v>0</v>
      </c>
      <c r="I803" s="312">
        <v>0</v>
      </c>
    </row>
    <row r="804" spans="1:9" s="95" customFormat="1" x14ac:dyDescent="0.25">
      <c r="A804" s="150" t="s">
        <v>1907</v>
      </c>
      <c r="B804" s="274">
        <v>0</v>
      </c>
      <c r="C804" s="298">
        <v>0</v>
      </c>
      <c r="D804" s="298">
        <v>0</v>
      </c>
      <c r="E804" s="263">
        <v>0</v>
      </c>
      <c r="F804" s="312">
        <v>0</v>
      </c>
      <c r="G804" s="312">
        <v>0</v>
      </c>
      <c r="H804" s="312">
        <v>0</v>
      </c>
      <c r="I804" s="312">
        <v>0</v>
      </c>
    </row>
    <row r="805" spans="1:9" s="95" customFormat="1" x14ac:dyDescent="0.25">
      <c r="A805" s="150" t="s">
        <v>1908</v>
      </c>
      <c r="B805" s="274">
        <v>0</v>
      </c>
      <c r="C805" s="298">
        <v>0</v>
      </c>
      <c r="D805" s="298">
        <v>0</v>
      </c>
      <c r="E805" s="263">
        <v>0</v>
      </c>
      <c r="F805" s="312">
        <v>0</v>
      </c>
      <c r="G805" s="312">
        <v>0</v>
      </c>
      <c r="H805" s="312">
        <v>0</v>
      </c>
      <c r="I805" s="312">
        <v>0</v>
      </c>
    </row>
    <row r="806" spans="1:9" s="95" customFormat="1" x14ac:dyDescent="0.25">
      <c r="A806" s="150" t="s">
        <v>1909</v>
      </c>
      <c r="B806" s="274">
        <v>0</v>
      </c>
      <c r="C806" s="298">
        <v>0</v>
      </c>
      <c r="D806" s="298">
        <v>0</v>
      </c>
      <c r="E806" s="263">
        <v>0</v>
      </c>
      <c r="F806" s="312">
        <v>0</v>
      </c>
      <c r="G806" s="263">
        <v>0</v>
      </c>
      <c r="H806" s="312">
        <v>0</v>
      </c>
      <c r="I806" s="312">
        <v>0</v>
      </c>
    </row>
    <row r="807" spans="1:9" s="95" customFormat="1" x14ac:dyDescent="0.25">
      <c r="A807" s="150" t="s">
        <v>1910</v>
      </c>
      <c r="B807" s="274">
        <v>0</v>
      </c>
      <c r="C807" s="298">
        <v>0</v>
      </c>
      <c r="D807" s="298">
        <v>0</v>
      </c>
      <c r="E807" s="263">
        <v>0</v>
      </c>
      <c r="F807" s="312">
        <v>0</v>
      </c>
      <c r="G807" s="274">
        <v>0</v>
      </c>
      <c r="H807" s="312">
        <v>0</v>
      </c>
      <c r="I807" s="312">
        <v>0</v>
      </c>
    </row>
    <row r="808" spans="1:9" s="95" customFormat="1" x14ac:dyDescent="0.25">
      <c r="A808" s="150" t="s">
        <v>1911</v>
      </c>
      <c r="B808" s="298">
        <v>0</v>
      </c>
      <c r="C808" s="298">
        <v>0</v>
      </c>
      <c r="D808" s="298">
        <v>0</v>
      </c>
      <c r="E808" s="263">
        <v>0</v>
      </c>
      <c r="F808" s="298">
        <v>0</v>
      </c>
      <c r="G808" s="274">
        <v>0</v>
      </c>
      <c r="H808" s="298">
        <v>0</v>
      </c>
      <c r="I808" s="298">
        <v>0</v>
      </c>
    </row>
    <row r="809" spans="1:9" s="95" customFormat="1" x14ac:dyDescent="0.25">
      <c r="A809" s="150" t="s">
        <v>1912</v>
      </c>
      <c r="B809" s="298">
        <v>0</v>
      </c>
      <c r="C809" s="311">
        <v>0</v>
      </c>
      <c r="D809" s="298">
        <v>0</v>
      </c>
      <c r="E809" s="263">
        <v>0</v>
      </c>
      <c r="F809" s="298">
        <v>0</v>
      </c>
      <c r="G809" s="274">
        <v>0</v>
      </c>
      <c r="H809" s="298">
        <v>0</v>
      </c>
      <c r="I809" s="298">
        <v>0</v>
      </c>
    </row>
    <row r="810" spans="1:9" s="95" customFormat="1" x14ac:dyDescent="0.25">
      <c r="A810" s="150" t="s">
        <v>1913</v>
      </c>
      <c r="B810" s="298">
        <v>0</v>
      </c>
      <c r="C810" s="298">
        <v>0</v>
      </c>
      <c r="D810" s="298">
        <v>0</v>
      </c>
      <c r="E810" s="298">
        <v>0</v>
      </c>
      <c r="F810" s="298">
        <v>0</v>
      </c>
      <c r="G810" s="274">
        <v>0</v>
      </c>
      <c r="H810" s="298">
        <v>0</v>
      </c>
      <c r="I810" s="298">
        <v>0</v>
      </c>
    </row>
    <row r="811" spans="1:9" x14ac:dyDescent="0.25">
      <c r="A811" s="143"/>
      <c r="B811" s="242"/>
      <c r="C811" s="240"/>
      <c r="D811" s="242"/>
      <c r="E811" s="242"/>
      <c r="F811" s="298"/>
      <c r="G811" s="274"/>
      <c r="H811" s="298"/>
      <c r="I811" s="298"/>
    </row>
    <row r="812" spans="1:9" x14ac:dyDescent="0.25">
      <c r="A812" s="46" t="s">
        <v>229</v>
      </c>
      <c r="B812" s="242">
        <f>SUM(B813:B830)</f>
        <v>0</v>
      </c>
      <c r="C812" s="242">
        <v>0</v>
      </c>
      <c r="D812" s="242">
        <v>0</v>
      </c>
      <c r="E812" s="242">
        <v>0</v>
      </c>
      <c r="F812" s="298">
        <v>0</v>
      </c>
      <c r="G812" s="274">
        <v>0</v>
      </c>
      <c r="H812" s="298">
        <v>0</v>
      </c>
      <c r="I812" s="298">
        <v>0</v>
      </c>
    </row>
    <row r="813" spans="1:9" x14ac:dyDescent="0.25">
      <c r="A813" s="158" t="s">
        <v>39</v>
      </c>
      <c r="B813" s="242">
        <v>0</v>
      </c>
      <c r="C813" s="242">
        <v>0</v>
      </c>
      <c r="D813" s="242">
        <v>0</v>
      </c>
      <c r="E813" s="242">
        <v>0</v>
      </c>
      <c r="F813" s="298">
        <v>0</v>
      </c>
      <c r="G813" s="274">
        <v>0</v>
      </c>
      <c r="H813" s="298">
        <v>0</v>
      </c>
      <c r="I813" s="298">
        <v>0</v>
      </c>
    </row>
    <row r="814" spans="1:9" x14ac:dyDescent="0.25">
      <c r="A814" s="158" t="s">
        <v>1914</v>
      </c>
      <c r="B814" s="242">
        <v>0</v>
      </c>
      <c r="C814" s="242">
        <v>0</v>
      </c>
      <c r="D814" s="242">
        <v>0</v>
      </c>
      <c r="E814" s="242">
        <v>0</v>
      </c>
      <c r="F814" s="298">
        <v>0</v>
      </c>
      <c r="G814" s="274">
        <v>0</v>
      </c>
      <c r="H814" s="298">
        <v>0</v>
      </c>
      <c r="I814" s="298">
        <v>0</v>
      </c>
    </row>
    <row r="815" spans="1:9" x14ac:dyDescent="0.25">
      <c r="A815" s="158" t="s">
        <v>1915</v>
      </c>
      <c r="B815" s="242">
        <v>0</v>
      </c>
      <c r="C815" s="242">
        <v>0</v>
      </c>
      <c r="D815" s="242">
        <v>0</v>
      </c>
      <c r="E815" s="242">
        <v>0</v>
      </c>
      <c r="F815" s="298">
        <v>0</v>
      </c>
      <c r="G815" s="312">
        <v>0</v>
      </c>
      <c r="H815" s="298">
        <v>0</v>
      </c>
      <c r="I815" s="298">
        <v>0</v>
      </c>
    </row>
    <row r="816" spans="1:9" x14ac:dyDescent="0.25">
      <c r="A816" s="158" t="s">
        <v>1916</v>
      </c>
      <c r="B816" s="242">
        <v>0</v>
      </c>
      <c r="C816" s="242">
        <v>0</v>
      </c>
      <c r="D816" s="242">
        <v>0</v>
      </c>
      <c r="E816" s="242">
        <v>0</v>
      </c>
      <c r="F816" s="298">
        <v>0</v>
      </c>
      <c r="G816" s="312">
        <v>0</v>
      </c>
      <c r="H816" s="298">
        <v>0</v>
      </c>
      <c r="I816" s="298">
        <v>0</v>
      </c>
    </row>
    <row r="817" spans="1:9" x14ac:dyDescent="0.25">
      <c r="A817" s="158" t="s">
        <v>1917</v>
      </c>
      <c r="B817" s="242">
        <v>0</v>
      </c>
      <c r="C817" s="240">
        <v>0</v>
      </c>
      <c r="D817" s="242">
        <v>0</v>
      </c>
      <c r="E817" s="242">
        <v>0</v>
      </c>
      <c r="F817" s="298">
        <v>0</v>
      </c>
      <c r="G817" s="312">
        <v>0</v>
      </c>
      <c r="H817" s="298">
        <v>0</v>
      </c>
      <c r="I817" s="298">
        <v>0</v>
      </c>
    </row>
    <row r="818" spans="1:9" x14ac:dyDescent="0.25">
      <c r="A818" s="158" t="s">
        <v>1918</v>
      </c>
      <c r="B818" s="242">
        <v>0</v>
      </c>
      <c r="C818" s="242">
        <v>0</v>
      </c>
      <c r="D818" s="242">
        <v>0</v>
      </c>
      <c r="E818" s="242">
        <v>0</v>
      </c>
      <c r="F818" s="298">
        <v>0</v>
      </c>
      <c r="G818" s="312">
        <v>0</v>
      </c>
      <c r="H818" s="298">
        <v>0</v>
      </c>
      <c r="I818" s="298">
        <v>0</v>
      </c>
    </row>
    <row r="819" spans="1:9" x14ac:dyDescent="0.25">
      <c r="A819" s="158" t="s">
        <v>236</v>
      </c>
      <c r="B819" s="242">
        <v>0</v>
      </c>
      <c r="C819" s="242">
        <v>0</v>
      </c>
      <c r="D819" s="242">
        <v>0</v>
      </c>
      <c r="E819" s="242">
        <v>0</v>
      </c>
      <c r="F819" s="298">
        <v>0</v>
      </c>
      <c r="G819" s="263">
        <v>0</v>
      </c>
      <c r="H819" s="298">
        <v>0</v>
      </c>
      <c r="I819" s="298">
        <v>0</v>
      </c>
    </row>
    <row r="820" spans="1:9" x14ac:dyDescent="0.25">
      <c r="A820" s="158" t="s">
        <v>32</v>
      </c>
      <c r="B820" s="242">
        <v>0</v>
      </c>
      <c r="C820" s="242">
        <v>0</v>
      </c>
      <c r="D820" s="242">
        <v>0</v>
      </c>
      <c r="E820" s="242">
        <v>0</v>
      </c>
      <c r="F820" s="298">
        <v>0</v>
      </c>
      <c r="G820" s="274">
        <v>0</v>
      </c>
      <c r="H820" s="298">
        <v>0</v>
      </c>
      <c r="I820" s="298">
        <v>0</v>
      </c>
    </row>
    <row r="821" spans="1:9" x14ac:dyDescent="0.25">
      <c r="A821" s="158" t="s">
        <v>732</v>
      </c>
      <c r="B821" s="242">
        <v>0</v>
      </c>
      <c r="C821" s="242" t="s">
        <v>6</v>
      </c>
      <c r="D821" s="242">
        <v>0</v>
      </c>
      <c r="E821" s="242">
        <v>0</v>
      </c>
      <c r="F821" s="298">
        <v>0</v>
      </c>
      <c r="G821" s="274">
        <v>0</v>
      </c>
      <c r="H821" s="298">
        <v>0</v>
      </c>
      <c r="I821" s="298">
        <v>0</v>
      </c>
    </row>
    <row r="822" spans="1:9" x14ac:dyDescent="0.25">
      <c r="A822" s="158" t="s">
        <v>733</v>
      </c>
      <c r="B822" s="242">
        <v>0</v>
      </c>
      <c r="C822" s="240">
        <v>0</v>
      </c>
      <c r="D822" s="242">
        <v>0</v>
      </c>
      <c r="E822" s="242">
        <v>0</v>
      </c>
      <c r="F822" s="298">
        <v>0</v>
      </c>
      <c r="G822" s="274">
        <v>0</v>
      </c>
      <c r="H822" s="298">
        <v>0</v>
      </c>
      <c r="I822" s="298">
        <v>0</v>
      </c>
    </row>
    <row r="823" spans="1:9" x14ac:dyDescent="0.25">
      <c r="A823" s="158" t="s">
        <v>1919</v>
      </c>
      <c r="B823" s="242">
        <v>0</v>
      </c>
      <c r="C823" s="242">
        <v>0</v>
      </c>
      <c r="D823" s="242">
        <v>0</v>
      </c>
      <c r="E823" s="242">
        <v>0</v>
      </c>
      <c r="F823" s="298">
        <v>0</v>
      </c>
      <c r="G823" s="274">
        <v>0</v>
      </c>
      <c r="H823" s="298">
        <v>0</v>
      </c>
      <c r="I823" s="298">
        <v>0</v>
      </c>
    </row>
    <row r="824" spans="1:9" x14ac:dyDescent="0.25">
      <c r="A824" s="158" t="s">
        <v>593</v>
      </c>
      <c r="B824" s="242">
        <v>0</v>
      </c>
      <c r="C824" s="242">
        <v>0</v>
      </c>
      <c r="D824" s="242">
        <v>0</v>
      </c>
      <c r="E824" s="242">
        <v>0</v>
      </c>
      <c r="F824" s="298">
        <v>0</v>
      </c>
      <c r="G824" s="274">
        <v>0</v>
      </c>
      <c r="H824" s="298">
        <v>0</v>
      </c>
      <c r="I824" s="298">
        <v>0</v>
      </c>
    </row>
    <row r="825" spans="1:9" x14ac:dyDescent="0.25">
      <c r="A825" s="158" t="s">
        <v>711</v>
      </c>
      <c r="B825" s="242">
        <v>0</v>
      </c>
      <c r="C825" s="242">
        <v>0</v>
      </c>
      <c r="D825" s="242">
        <v>0</v>
      </c>
      <c r="E825" s="242">
        <v>0</v>
      </c>
      <c r="F825" s="298">
        <v>0</v>
      </c>
      <c r="G825" s="274">
        <v>0</v>
      </c>
      <c r="H825" s="298">
        <v>0</v>
      </c>
      <c r="I825" s="298">
        <v>0</v>
      </c>
    </row>
    <row r="826" spans="1:9" x14ac:dyDescent="0.25">
      <c r="A826" s="158" t="s">
        <v>1920</v>
      </c>
      <c r="B826" s="242">
        <v>0</v>
      </c>
      <c r="C826" s="242">
        <v>0</v>
      </c>
      <c r="D826" s="242">
        <v>0</v>
      </c>
      <c r="E826" s="242">
        <v>0</v>
      </c>
      <c r="F826" s="298">
        <v>0</v>
      </c>
      <c r="G826" s="274">
        <v>0</v>
      </c>
      <c r="H826" s="298">
        <v>0</v>
      </c>
      <c r="I826" s="298">
        <v>0</v>
      </c>
    </row>
    <row r="827" spans="1:9" x14ac:dyDescent="0.25">
      <c r="A827" s="158" t="s">
        <v>1921</v>
      </c>
      <c r="B827" s="242">
        <v>0</v>
      </c>
      <c r="C827" s="242">
        <v>0</v>
      </c>
      <c r="D827" s="242">
        <v>0</v>
      </c>
      <c r="E827" s="242">
        <v>0</v>
      </c>
      <c r="F827" s="298">
        <v>0</v>
      </c>
      <c r="G827" s="274">
        <v>0</v>
      </c>
      <c r="H827" s="298">
        <v>0</v>
      </c>
      <c r="I827" s="298">
        <v>0</v>
      </c>
    </row>
    <row r="828" spans="1:9" x14ac:dyDescent="0.25">
      <c r="A828" s="158" t="s">
        <v>342</v>
      </c>
      <c r="B828" s="242">
        <v>0</v>
      </c>
      <c r="C828" s="242">
        <v>0</v>
      </c>
      <c r="D828" s="242">
        <v>0</v>
      </c>
      <c r="E828" s="242">
        <v>0</v>
      </c>
      <c r="F828" s="298">
        <v>0</v>
      </c>
      <c r="G828" s="312">
        <v>0</v>
      </c>
      <c r="H828" s="298">
        <v>0</v>
      </c>
      <c r="I828" s="298">
        <v>0</v>
      </c>
    </row>
    <row r="829" spans="1:9" x14ac:dyDescent="0.25">
      <c r="A829" s="158" t="s">
        <v>40</v>
      </c>
      <c r="B829" s="242">
        <v>0</v>
      </c>
      <c r="C829" s="240">
        <v>0</v>
      </c>
      <c r="D829" s="242">
        <v>0</v>
      </c>
      <c r="E829" s="242">
        <v>0</v>
      </c>
      <c r="F829" s="298">
        <v>0</v>
      </c>
      <c r="G829" s="312">
        <v>0</v>
      </c>
      <c r="H829" s="298">
        <v>0</v>
      </c>
      <c r="I829" s="298">
        <v>0</v>
      </c>
    </row>
    <row r="830" spans="1:9" x14ac:dyDescent="0.25">
      <c r="A830" s="158" t="s">
        <v>685</v>
      </c>
      <c r="B830" s="242">
        <v>0</v>
      </c>
      <c r="C830" s="242">
        <v>0</v>
      </c>
      <c r="D830" s="242">
        <v>0</v>
      </c>
      <c r="E830" s="242">
        <v>0</v>
      </c>
      <c r="F830" s="298">
        <v>0</v>
      </c>
      <c r="G830" s="312">
        <v>0</v>
      </c>
      <c r="H830" s="298">
        <v>0</v>
      </c>
      <c r="I830" s="298">
        <v>0</v>
      </c>
    </row>
    <row r="831" spans="1:9" x14ac:dyDescent="0.25">
      <c r="A831" s="33"/>
      <c r="B831" s="242">
        <v>0</v>
      </c>
      <c r="C831" s="242">
        <v>0</v>
      </c>
      <c r="D831" s="242">
        <v>0</v>
      </c>
      <c r="E831" s="242">
        <v>0</v>
      </c>
      <c r="F831" s="298">
        <v>0</v>
      </c>
      <c r="G831" s="312">
        <v>0</v>
      </c>
      <c r="H831" s="298">
        <v>0</v>
      </c>
      <c r="I831" s="298">
        <v>0</v>
      </c>
    </row>
    <row r="832" spans="1:9" x14ac:dyDescent="0.25">
      <c r="A832" s="33" t="s">
        <v>2205</v>
      </c>
      <c r="B832" s="242">
        <v>0</v>
      </c>
      <c r="C832" s="242">
        <v>0</v>
      </c>
      <c r="D832" s="242">
        <v>0</v>
      </c>
      <c r="E832" s="242">
        <v>9407001</v>
      </c>
      <c r="F832" s="298">
        <v>3140230</v>
      </c>
      <c r="G832" s="263">
        <v>0</v>
      </c>
      <c r="H832" s="298">
        <v>0</v>
      </c>
      <c r="I832" s="298">
        <v>0</v>
      </c>
    </row>
    <row r="833" spans="1:9" x14ac:dyDescent="0.25">
      <c r="A833" s="33"/>
      <c r="B833" s="242"/>
      <c r="C833" s="242"/>
      <c r="D833" s="242"/>
      <c r="E833" s="242"/>
      <c r="F833" s="298"/>
      <c r="G833" s="274"/>
      <c r="H833" s="298"/>
      <c r="I833" s="298"/>
    </row>
    <row r="834" spans="1:9" ht="15.75" thickBot="1" x14ac:dyDescent="0.3">
      <c r="A834" s="5" t="s">
        <v>2976</v>
      </c>
      <c r="B834" s="246">
        <f t="shared" ref="B834:H834" si="77">B402+B11+B832</f>
        <v>6520044645</v>
      </c>
      <c r="C834" s="246">
        <f t="shared" si="77"/>
        <v>6520044645</v>
      </c>
      <c r="D834" s="246">
        <f>D402+D11+D832</f>
        <v>13880267690</v>
      </c>
      <c r="E834" s="246">
        <f t="shared" si="77"/>
        <v>22717548185</v>
      </c>
      <c r="F834" s="246">
        <f>F402+F11+F832</f>
        <v>23177451341</v>
      </c>
      <c r="G834" s="246">
        <f t="shared" si="77"/>
        <v>24574960185</v>
      </c>
      <c r="H834" s="246">
        <f t="shared" si="77"/>
        <v>26968142815</v>
      </c>
      <c r="I834" s="246">
        <f>I402+I11+I832</f>
        <v>26968142815</v>
      </c>
    </row>
    <row r="835" spans="1:9" ht="15.75" thickTop="1" x14ac:dyDescent="0.25"/>
    <row r="836" spans="1:9" x14ac:dyDescent="0.25">
      <c r="A836" s="94" t="s">
        <v>2206</v>
      </c>
      <c r="B836" s="165"/>
      <c r="C836" s="165"/>
      <c r="D836" s="165"/>
      <c r="E836" s="165"/>
      <c r="F836" s="135"/>
      <c r="G836" s="135"/>
      <c r="H836" s="135"/>
    </row>
    <row r="837" spans="1:9" x14ac:dyDescent="0.25">
      <c r="A837" s="95" t="s">
        <v>2207</v>
      </c>
      <c r="B837" s="165"/>
      <c r="C837" s="165"/>
      <c r="D837" s="165"/>
      <c r="E837" s="165"/>
      <c r="F837" s="135"/>
      <c r="G837" s="135"/>
      <c r="H837" s="135"/>
    </row>
    <row r="838" spans="1:9" x14ac:dyDescent="0.25">
      <c r="A838" s="95" t="s">
        <v>2980</v>
      </c>
      <c r="B838" s="165"/>
      <c r="C838" s="165"/>
      <c r="D838" s="165"/>
      <c r="E838" s="165"/>
      <c r="F838" s="345"/>
      <c r="G838" s="345"/>
      <c r="H838" s="345"/>
    </row>
    <row r="839" spans="1:9" ht="89.25" customHeight="1" x14ac:dyDescent="0.25">
      <c r="A839" s="222" t="s">
        <v>2981</v>
      </c>
      <c r="B839" s="378"/>
      <c r="C839" s="378"/>
      <c r="D839" s="378"/>
      <c r="E839" s="378"/>
      <c r="F839" s="378"/>
      <c r="G839" s="378"/>
      <c r="H839" s="378"/>
    </row>
    <row r="840" spans="1:9" ht="90" x14ac:dyDescent="0.25">
      <c r="A840" s="222" t="s">
        <v>2979</v>
      </c>
    </row>
    <row r="844" spans="1:9" x14ac:dyDescent="0.25">
      <c r="C844" s="160"/>
    </row>
  </sheetData>
  <mergeCells count="8">
    <mergeCell ref="A9:A10"/>
    <mergeCell ref="A2:H2"/>
    <mergeCell ref="A3:H3"/>
    <mergeCell ref="A4:H4"/>
    <mergeCell ref="A5:H5"/>
    <mergeCell ref="A6:H6"/>
    <mergeCell ref="A7:H7"/>
    <mergeCell ref="B9:I9"/>
  </mergeCells>
  <pageMargins left="0.7" right="0.7" top="0.75" bottom="0.75" header="0.3" footer="0.3"/>
  <pageSetup orientation="portrait" r:id="rId1"/>
  <ignoredErrors>
    <ignoredError sqref="B812"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E383"/>
  <sheetViews>
    <sheetView showGridLines="0" topLeftCell="A372" workbookViewId="0">
      <selection activeCell="A393" sqref="A393"/>
    </sheetView>
  </sheetViews>
  <sheetFormatPr baseColWidth="10" defaultColWidth="11.42578125" defaultRowHeight="15" x14ac:dyDescent="0.25"/>
  <cols>
    <col min="1" max="1" width="87.7109375" style="13" customWidth="1"/>
    <col min="2" max="2" width="21.7109375" style="90" bestFit="1" customWidth="1"/>
    <col min="3" max="11" width="11.42578125" style="90" customWidth="1"/>
    <col min="12" max="16384" width="11.42578125" style="90"/>
  </cols>
  <sheetData>
    <row r="1" spans="1:5" x14ac:dyDescent="0.25">
      <c r="A1" s="23"/>
    </row>
    <row r="2" spans="1:5" ht="21" x14ac:dyDescent="0.25">
      <c r="A2" s="352" t="s">
        <v>948</v>
      </c>
      <c r="B2" s="353"/>
    </row>
    <row r="3" spans="1:5" ht="18.75" x14ac:dyDescent="0.25">
      <c r="A3" s="354" t="s">
        <v>949</v>
      </c>
      <c r="B3" s="355"/>
    </row>
    <row r="4" spans="1:5" x14ac:dyDescent="0.25">
      <c r="A4" s="356" t="s">
        <v>8</v>
      </c>
      <c r="B4" s="357"/>
    </row>
    <row r="5" spans="1:5" x14ac:dyDescent="0.25">
      <c r="A5" s="358" t="s">
        <v>9</v>
      </c>
      <c r="B5" s="359"/>
    </row>
    <row r="6" spans="1:5" x14ac:dyDescent="0.25">
      <c r="A6" s="358" t="s">
        <v>2208</v>
      </c>
      <c r="B6" s="359"/>
    </row>
    <row r="7" spans="1:5" x14ac:dyDescent="0.25">
      <c r="A7" s="360" t="s">
        <v>10</v>
      </c>
      <c r="B7" s="360"/>
    </row>
    <row r="8" spans="1:5" x14ac:dyDescent="0.25">
      <c r="A8" s="23"/>
      <c r="B8" s="7"/>
    </row>
    <row r="9" spans="1:5" x14ac:dyDescent="0.25">
      <c r="A9" s="348" t="s">
        <v>7</v>
      </c>
      <c r="B9" s="88" t="s">
        <v>1596</v>
      </c>
    </row>
    <row r="10" spans="1:5" x14ac:dyDescent="0.25">
      <c r="A10" s="349" t="s">
        <v>4</v>
      </c>
      <c r="B10" s="174">
        <v>1998</v>
      </c>
    </row>
    <row r="11" spans="1:5" x14ac:dyDescent="0.25">
      <c r="A11" s="17" t="s">
        <v>213</v>
      </c>
      <c r="B11" s="243">
        <f>B12+B230</f>
        <v>36053326099</v>
      </c>
    </row>
    <row r="12" spans="1:5" x14ac:dyDescent="0.25">
      <c r="A12" s="62" t="s">
        <v>214</v>
      </c>
      <c r="B12" s="295">
        <f>B13+B171</f>
        <v>34902567024</v>
      </c>
    </row>
    <row r="13" spans="1:5" x14ac:dyDescent="0.25">
      <c r="A13" s="71" t="s">
        <v>35</v>
      </c>
      <c r="B13" s="296">
        <f>B14+B26+B44+B133+B163</f>
        <v>33605623124</v>
      </c>
    </row>
    <row r="14" spans="1:5" s="94" customFormat="1" x14ac:dyDescent="0.25">
      <c r="A14" s="26" t="s">
        <v>2209</v>
      </c>
      <c r="B14" s="243">
        <f t="shared" ref="B14" si="0">SUM(B15:B24)</f>
        <v>6321999239</v>
      </c>
      <c r="E14" s="94" t="s">
        <v>6</v>
      </c>
    </row>
    <row r="15" spans="1:5" x14ac:dyDescent="0.25">
      <c r="A15" s="69" t="s">
        <v>2210</v>
      </c>
      <c r="B15" s="295">
        <v>5887000000</v>
      </c>
    </row>
    <row r="16" spans="1:5" x14ac:dyDescent="0.25">
      <c r="A16" s="69" t="s">
        <v>2211</v>
      </c>
      <c r="B16" s="295">
        <v>0</v>
      </c>
    </row>
    <row r="17" spans="1:2" x14ac:dyDescent="0.25">
      <c r="A17" s="69" t="s">
        <v>2212</v>
      </c>
      <c r="B17" s="295">
        <v>0</v>
      </c>
    </row>
    <row r="18" spans="1:2" x14ac:dyDescent="0.25">
      <c r="A18" s="69" t="s">
        <v>2213</v>
      </c>
      <c r="B18" s="295">
        <v>0</v>
      </c>
    </row>
    <row r="19" spans="1:2" x14ac:dyDescent="0.25">
      <c r="A19" s="69" t="s">
        <v>2214</v>
      </c>
      <c r="B19" s="295">
        <v>24314</v>
      </c>
    </row>
    <row r="20" spans="1:2" x14ac:dyDescent="0.25">
      <c r="A20" s="69" t="s">
        <v>2215</v>
      </c>
      <c r="B20" s="295">
        <v>4028290</v>
      </c>
    </row>
    <row r="21" spans="1:2" x14ac:dyDescent="0.25">
      <c r="A21" s="69" t="s">
        <v>2216</v>
      </c>
      <c r="B21" s="295">
        <v>24590935</v>
      </c>
    </row>
    <row r="22" spans="1:2" x14ac:dyDescent="0.25">
      <c r="A22" s="69" t="s">
        <v>2217</v>
      </c>
      <c r="B22" s="295">
        <v>44780250</v>
      </c>
    </row>
    <row r="23" spans="1:2" x14ac:dyDescent="0.25">
      <c r="A23" s="69" t="s">
        <v>2218</v>
      </c>
      <c r="B23" s="295">
        <v>338356450</v>
      </c>
    </row>
    <row r="24" spans="1:2" x14ac:dyDescent="0.25">
      <c r="A24" s="69" t="s">
        <v>2219</v>
      </c>
      <c r="B24" s="295">
        <v>23219000</v>
      </c>
    </row>
    <row r="25" spans="1:2" x14ac:dyDescent="0.25">
      <c r="A25" s="68"/>
      <c r="B25" s="295"/>
    </row>
    <row r="26" spans="1:2" s="94" customFormat="1" x14ac:dyDescent="0.25">
      <c r="A26" s="26" t="s">
        <v>2220</v>
      </c>
      <c r="B26" s="243">
        <f t="shared" ref="B26" si="1">B28+B36</f>
        <v>566000000</v>
      </c>
    </row>
    <row r="27" spans="1:2" x14ac:dyDescent="0.25">
      <c r="A27" s="68"/>
      <c r="B27" s="295"/>
    </row>
    <row r="28" spans="1:2" s="94" customFormat="1" x14ac:dyDescent="0.25">
      <c r="A28" s="28" t="s">
        <v>2221</v>
      </c>
      <c r="B28" s="243">
        <f t="shared" ref="B28" si="2">SUM(B29:B34)</f>
        <v>316000000</v>
      </c>
    </row>
    <row r="29" spans="1:2" x14ac:dyDescent="0.25">
      <c r="A29" s="69" t="s">
        <v>2222</v>
      </c>
      <c r="B29" s="295">
        <v>5327610</v>
      </c>
    </row>
    <row r="30" spans="1:2" x14ac:dyDescent="0.25">
      <c r="A30" s="69" t="s">
        <v>2223</v>
      </c>
      <c r="B30" s="295">
        <v>816940</v>
      </c>
    </row>
    <row r="31" spans="1:2" x14ac:dyDescent="0.25">
      <c r="A31" s="69" t="s">
        <v>2224</v>
      </c>
      <c r="B31" s="295">
        <v>206450705</v>
      </c>
    </row>
    <row r="32" spans="1:2" x14ac:dyDescent="0.25">
      <c r="A32" s="69" t="s">
        <v>2225</v>
      </c>
      <c r="B32" s="295">
        <v>661765</v>
      </c>
    </row>
    <row r="33" spans="1:4" x14ac:dyDescent="0.25">
      <c r="A33" s="69" t="s">
        <v>2226</v>
      </c>
      <c r="B33" s="295">
        <v>37298540</v>
      </c>
    </row>
    <row r="34" spans="1:4" x14ac:dyDescent="0.25">
      <c r="A34" s="69" t="s">
        <v>2227</v>
      </c>
      <c r="B34" s="295">
        <v>65444440</v>
      </c>
    </row>
    <row r="35" spans="1:4" x14ac:dyDescent="0.25">
      <c r="A35" s="68" t="s">
        <v>55</v>
      </c>
      <c r="B35" s="295">
        <v>0</v>
      </c>
    </row>
    <row r="36" spans="1:4" s="94" customFormat="1" x14ac:dyDescent="0.25">
      <c r="A36" s="28" t="s">
        <v>2228</v>
      </c>
      <c r="B36" s="243">
        <f t="shared" ref="B36" si="3">SUM(B37:B42)</f>
        <v>250000000</v>
      </c>
      <c r="D36" s="94" t="s">
        <v>6</v>
      </c>
    </row>
    <row r="37" spans="1:4" x14ac:dyDescent="0.25">
      <c r="A37" s="69" t="s">
        <v>2229</v>
      </c>
      <c r="B37" s="295">
        <v>9126835</v>
      </c>
    </row>
    <row r="38" spans="1:4" x14ac:dyDescent="0.25">
      <c r="A38" s="69" t="s">
        <v>2230</v>
      </c>
      <c r="B38" s="295">
        <v>73769850</v>
      </c>
    </row>
    <row r="39" spans="1:4" x14ac:dyDescent="0.25">
      <c r="A39" s="69" t="s">
        <v>2231</v>
      </c>
      <c r="B39" s="295">
        <v>31730115</v>
      </c>
    </row>
    <row r="40" spans="1:4" x14ac:dyDescent="0.25">
      <c r="A40" s="69" t="s">
        <v>2232</v>
      </c>
      <c r="B40" s="295">
        <v>39098100</v>
      </c>
    </row>
    <row r="41" spans="1:4" x14ac:dyDescent="0.25">
      <c r="A41" s="69" t="s">
        <v>2233</v>
      </c>
      <c r="B41" s="295">
        <v>92682620</v>
      </c>
    </row>
    <row r="42" spans="1:4" x14ac:dyDescent="0.25">
      <c r="A42" s="69" t="s">
        <v>2234</v>
      </c>
      <c r="B42" s="295">
        <v>3592480</v>
      </c>
    </row>
    <row r="43" spans="1:4" x14ac:dyDescent="0.25">
      <c r="A43" s="68"/>
      <c r="B43" s="295"/>
    </row>
    <row r="44" spans="1:4" s="94" customFormat="1" x14ac:dyDescent="0.25">
      <c r="A44" s="26" t="s">
        <v>2235</v>
      </c>
      <c r="B44" s="243">
        <f>B46+B95</f>
        <v>13460579030</v>
      </c>
    </row>
    <row r="45" spans="1:4" x14ac:dyDescent="0.25">
      <c r="A45" s="68"/>
      <c r="B45" s="295"/>
    </row>
    <row r="46" spans="1:4" x14ac:dyDescent="0.25">
      <c r="A46" s="71" t="s">
        <v>2236</v>
      </c>
      <c r="B46" s="296">
        <f t="shared" ref="B46" si="4">B48+B58+B63+B79+B82+B89+B93</f>
        <v>11357082925</v>
      </c>
    </row>
    <row r="47" spans="1:4" x14ac:dyDescent="0.25">
      <c r="A47" s="68"/>
      <c r="B47" s="295"/>
    </row>
    <row r="48" spans="1:4" s="94" customFormat="1" x14ac:dyDescent="0.25">
      <c r="A48" s="28" t="s">
        <v>2237</v>
      </c>
      <c r="B48" s="243">
        <f t="shared" ref="B48" si="5">SUM(B49:B56)</f>
        <v>2179052295</v>
      </c>
    </row>
    <row r="49" spans="1:2" x14ac:dyDescent="0.25">
      <c r="A49" s="69" t="s">
        <v>2238</v>
      </c>
      <c r="B49" s="295">
        <v>0</v>
      </c>
    </row>
    <row r="50" spans="1:2" x14ac:dyDescent="0.25">
      <c r="A50" s="69" t="s">
        <v>2239</v>
      </c>
      <c r="B50" s="295">
        <v>0</v>
      </c>
    </row>
    <row r="51" spans="1:2" x14ac:dyDescent="0.25">
      <c r="A51" s="83" t="s">
        <v>2240</v>
      </c>
      <c r="B51" s="295">
        <v>120984300</v>
      </c>
    </row>
    <row r="52" spans="1:2" x14ac:dyDescent="0.25">
      <c r="A52" s="83" t="s">
        <v>2241</v>
      </c>
      <c r="B52" s="295">
        <v>7205270</v>
      </c>
    </row>
    <row r="53" spans="1:2" x14ac:dyDescent="0.25">
      <c r="A53" s="83" t="s">
        <v>2242</v>
      </c>
      <c r="B53" s="295">
        <v>495809540</v>
      </c>
    </row>
    <row r="54" spans="1:2" x14ac:dyDescent="0.25">
      <c r="A54" s="83" t="s">
        <v>2243</v>
      </c>
      <c r="B54" s="295">
        <v>28821085</v>
      </c>
    </row>
    <row r="55" spans="1:2" x14ac:dyDescent="0.25">
      <c r="A55" s="83" t="s">
        <v>2244</v>
      </c>
      <c r="B55" s="295">
        <v>1151376660</v>
      </c>
    </row>
    <row r="56" spans="1:2" x14ac:dyDescent="0.25">
      <c r="A56" s="83" t="s">
        <v>2245</v>
      </c>
      <c r="B56" s="295">
        <v>374855440</v>
      </c>
    </row>
    <row r="57" spans="1:2" x14ac:dyDescent="0.25">
      <c r="A57" s="68"/>
      <c r="B57" s="295"/>
    </row>
    <row r="58" spans="1:2" s="94" customFormat="1" x14ac:dyDescent="0.25">
      <c r="A58" s="28" t="s">
        <v>2246</v>
      </c>
      <c r="B58" s="243">
        <f t="shared" ref="B58" si="6">SUM(B59:B62)</f>
        <v>11144560</v>
      </c>
    </row>
    <row r="59" spans="1:2" x14ac:dyDescent="0.25">
      <c r="A59" s="69" t="s">
        <v>2247</v>
      </c>
      <c r="B59" s="295">
        <v>0</v>
      </c>
    </row>
    <row r="60" spans="1:2" x14ac:dyDescent="0.25">
      <c r="A60" s="69" t="s">
        <v>2248</v>
      </c>
      <c r="B60" s="295">
        <v>11144560</v>
      </c>
    </row>
    <row r="61" spans="1:2" x14ac:dyDescent="0.25">
      <c r="A61" s="69" t="s">
        <v>2249</v>
      </c>
      <c r="B61" s="295">
        <v>0</v>
      </c>
    </row>
    <row r="62" spans="1:2" x14ac:dyDescent="0.25">
      <c r="A62" s="68"/>
      <c r="B62" s="295"/>
    </row>
    <row r="63" spans="1:2" s="94" customFormat="1" x14ac:dyDescent="0.25">
      <c r="A63" s="28" t="s">
        <v>2250</v>
      </c>
      <c r="B63" s="243">
        <f t="shared" ref="B63" si="7">SUM(B64:B77)</f>
        <v>23742295</v>
      </c>
    </row>
    <row r="64" spans="1:2" x14ac:dyDescent="0.25">
      <c r="A64" s="69" t="s">
        <v>2251</v>
      </c>
      <c r="B64" s="295">
        <v>16593705</v>
      </c>
    </row>
    <row r="65" spans="1:2" x14ac:dyDescent="0.25">
      <c r="A65" s="69" t="s">
        <v>2252</v>
      </c>
      <c r="B65" s="295">
        <v>6000600</v>
      </c>
    </row>
    <row r="66" spans="1:2" x14ac:dyDescent="0.25">
      <c r="A66" s="69" t="s">
        <v>2253</v>
      </c>
      <c r="B66" s="295">
        <v>0</v>
      </c>
    </row>
    <row r="67" spans="1:2" x14ac:dyDescent="0.25">
      <c r="A67" s="69" t="s">
        <v>2254</v>
      </c>
      <c r="B67" s="295">
        <v>1147990</v>
      </c>
    </row>
    <row r="68" spans="1:2" x14ac:dyDescent="0.25">
      <c r="A68" s="69" t="s">
        <v>2255</v>
      </c>
      <c r="B68" s="295">
        <v>0</v>
      </c>
    </row>
    <row r="69" spans="1:2" x14ac:dyDescent="0.25">
      <c r="A69" s="69" t="s">
        <v>2256</v>
      </c>
      <c r="B69" s="295">
        <v>0</v>
      </c>
    </row>
    <row r="70" spans="1:2" x14ac:dyDescent="0.25">
      <c r="A70" s="69" t="s">
        <v>2257</v>
      </c>
      <c r="B70" s="295">
        <v>0</v>
      </c>
    </row>
    <row r="71" spans="1:2" x14ac:dyDescent="0.25">
      <c r="A71" s="69" t="s">
        <v>2258</v>
      </c>
      <c r="B71" s="295">
        <v>0</v>
      </c>
    </row>
    <row r="72" spans="1:2" x14ac:dyDescent="0.25">
      <c r="A72" s="69" t="s">
        <v>2259</v>
      </c>
      <c r="B72" s="295">
        <v>0</v>
      </c>
    </row>
    <row r="73" spans="1:2" x14ac:dyDescent="0.25">
      <c r="A73" s="69" t="s">
        <v>2260</v>
      </c>
      <c r="B73" s="295">
        <v>0</v>
      </c>
    </row>
    <row r="74" spans="1:2" x14ac:dyDescent="0.25">
      <c r="A74" s="69" t="s">
        <v>2261</v>
      </c>
      <c r="B74" s="295">
        <v>0</v>
      </c>
    </row>
    <row r="75" spans="1:2" x14ac:dyDescent="0.25">
      <c r="A75" s="69" t="s">
        <v>2262</v>
      </c>
      <c r="B75" s="295">
        <v>0</v>
      </c>
    </row>
    <row r="76" spans="1:2" x14ac:dyDescent="0.25">
      <c r="A76" s="69" t="s">
        <v>2263</v>
      </c>
      <c r="B76" s="295">
        <v>0</v>
      </c>
    </row>
    <row r="77" spans="1:2" x14ac:dyDescent="0.25">
      <c r="A77" s="69" t="s">
        <v>2264</v>
      </c>
      <c r="B77" s="295">
        <v>0</v>
      </c>
    </row>
    <row r="78" spans="1:2" x14ac:dyDescent="0.25">
      <c r="A78" s="68"/>
      <c r="B78" s="295"/>
    </row>
    <row r="79" spans="1:2" s="94" customFormat="1" x14ac:dyDescent="0.25">
      <c r="A79" s="28" t="s">
        <v>2265</v>
      </c>
      <c r="B79" s="243">
        <f t="shared" ref="B79" si="8">SUM(B80)</f>
        <v>1990265</v>
      </c>
    </row>
    <row r="80" spans="1:2" x14ac:dyDescent="0.25">
      <c r="A80" s="69" t="s">
        <v>2266</v>
      </c>
      <c r="B80" s="295">
        <v>1990265</v>
      </c>
    </row>
    <row r="81" spans="1:2" x14ac:dyDescent="0.25">
      <c r="A81" s="68"/>
      <c r="B81" s="295"/>
    </row>
    <row r="82" spans="1:2" s="94" customFormat="1" x14ac:dyDescent="0.25">
      <c r="A82" s="28" t="s">
        <v>2267</v>
      </c>
      <c r="B82" s="243">
        <f t="shared" ref="B82" si="9">SUM(B83:B87)</f>
        <v>5629092660</v>
      </c>
    </row>
    <row r="83" spans="1:2" x14ac:dyDescent="0.25">
      <c r="A83" s="69" t="s">
        <v>2268</v>
      </c>
      <c r="B83" s="295">
        <v>3999830</v>
      </c>
    </row>
    <row r="84" spans="1:2" x14ac:dyDescent="0.25">
      <c r="A84" s="69" t="s">
        <v>215</v>
      </c>
      <c r="B84" s="295">
        <v>4092830</v>
      </c>
    </row>
    <row r="85" spans="1:2" x14ac:dyDescent="0.25">
      <c r="A85" s="69" t="s">
        <v>2269</v>
      </c>
      <c r="B85" s="295">
        <v>5074000000</v>
      </c>
    </row>
    <row r="86" spans="1:2" x14ac:dyDescent="0.25">
      <c r="A86" s="69" t="s">
        <v>1660</v>
      </c>
      <c r="B86" s="295">
        <v>91275</v>
      </c>
    </row>
    <row r="87" spans="1:2" x14ac:dyDescent="0.25">
      <c r="A87" s="69" t="s">
        <v>2270</v>
      </c>
      <c r="B87" s="295">
        <v>546908725</v>
      </c>
    </row>
    <row r="88" spans="1:2" x14ac:dyDescent="0.25">
      <c r="A88" s="68"/>
      <c r="B88" s="295"/>
    </row>
    <row r="89" spans="1:2" s="94" customFormat="1" x14ac:dyDescent="0.25">
      <c r="A89" s="28" t="s">
        <v>2271</v>
      </c>
      <c r="B89" s="243">
        <f t="shared" ref="B89" si="10">SUM(B90:B91)</f>
        <v>60850</v>
      </c>
    </row>
    <row r="90" spans="1:2" x14ac:dyDescent="0.25">
      <c r="A90" s="69" t="s">
        <v>2272</v>
      </c>
      <c r="B90" s="295">
        <v>60850</v>
      </c>
    </row>
    <row r="91" spans="1:2" x14ac:dyDescent="0.25">
      <c r="A91" s="69" t="s">
        <v>2273</v>
      </c>
      <c r="B91" s="295">
        <v>0</v>
      </c>
    </row>
    <row r="92" spans="1:2" x14ac:dyDescent="0.25">
      <c r="A92" s="68"/>
      <c r="B92" s="295"/>
    </row>
    <row r="93" spans="1:2" s="94" customFormat="1" x14ac:dyDescent="0.25">
      <c r="A93" s="28" t="s">
        <v>2274</v>
      </c>
      <c r="B93" s="243">
        <f>SUM(B94:B94)</f>
        <v>3512000000</v>
      </c>
    </row>
    <row r="94" spans="1:2" x14ac:dyDescent="0.25">
      <c r="A94" s="69" t="s">
        <v>2275</v>
      </c>
      <c r="B94" s="295">
        <v>3512000000</v>
      </c>
    </row>
    <row r="95" spans="1:2" x14ac:dyDescent="0.25">
      <c r="A95" s="71" t="s">
        <v>2276</v>
      </c>
      <c r="B95" s="296">
        <f t="shared" ref="B95" si="11">B97+B105+B121</f>
        <v>2103496105</v>
      </c>
    </row>
    <row r="96" spans="1:2" x14ac:dyDescent="0.25">
      <c r="A96" s="68"/>
      <c r="B96" s="295"/>
    </row>
    <row r="97" spans="1:2" s="94" customFormat="1" x14ac:dyDescent="0.25">
      <c r="A97" s="28" t="s">
        <v>2277</v>
      </c>
      <c r="B97" s="243">
        <f t="shared" ref="B97" si="12">SUM(B98:B103)</f>
        <v>773330250</v>
      </c>
    </row>
    <row r="98" spans="1:2" x14ac:dyDescent="0.25">
      <c r="A98" s="69" t="s">
        <v>2278</v>
      </c>
      <c r="B98" s="295">
        <v>265246700</v>
      </c>
    </row>
    <row r="99" spans="1:2" x14ac:dyDescent="0.25">
      <c r="A99" s="69" t="s">
        <v>2279</v>
      </c>
      <c r="B99" s="295">
        <v>0</v>
      </c>
    </row>
    <row r="100" spans="1:2" x14ac:dyDescent="0.25">
      <c r="A100" s="69" t="s">
        <v>2280</v>
      </c>
      <c r="B100" s="295">
        <v>0</v>
      </c>
    </row>
    <row r="101" spans="1:2" x14ac:dyDescent="0.25">
      <c r="A101" s="69" t="s">
        <v>2281</v>
      </c>
      <c r="B101" s="295">
        <v>398040000</v>
      </c>
    </row>
    <row r="102" spans="1:2" x14ac:dyDescent="0.25">
      <c r="A102" s="69" t="s">
        <v>2282</v>
      </c>
      <c r="B102" s="295">
        <v>90554100</v>
      </c>
    </row>
    <row r="103" spans="1:2" x14ac:dyDescent="0.25">
      <c r="A103" s="69" t="s">
        <v>2283</v>
      </c>
      <c r="B103" s="295">
        <v>19489450</v>
      </c>
    </row>
    <row r="104" spans="1:2" x14ac:dyDescent="0.25">
      <c r="A104" s="68"/>
      <c r="B104" s="295"/>
    </row>
    <row r="105" spans="1:2" s="94" customFormat="1" x14ac:dyDescent="0.25">
      <c r="A105" s="28" t="s">
        <v>2284</v>
      </c>
      <c r="B105" s="243">
        <f t="shared" ref="B105" si="13">SUM(B106:B119)</f>
        <v>962165850</v>
      </c>
    </row>
    <row r="106" spans="1:2" x14ac:dyDescent="0.25">
      <c r="A106" s="69" t="s">
        <v>2285</v>
      </c>
      <c r="B106" s="295">
        <v>671913710</v>
      </c>
    </row>
    <row r="107" spans="1:2" x14ac:dyDescent="0.25">
      <c r="A107" s="69" t="s">
        <v>2286</v>
      </c>
      <c r="B107" s="295">
        <v>286955580</v>
      </c>
    </row>
    <row r="108" spans="1:2" x14ac:dyDescent="0.25">
      <c r="A108" s="69" t="s">
        <v>2287</v>
      </c>
      <c r="B108" s="295">
        <v>0</v>
      </c>
    </row>
    <row r="109" spans="1:2" x14ac:dyDescent="0.25">
      <c r="A109" s="69" t="s">
        <v>2288</v>
      </c>
      <c r="B109" s="295">
        <v>0</v>
      </c>
    </row>
    <row r="110" spans="1:2" x14ac:dyDescent="0.25">
      <c r="A110" s="69" t="s">
        <v>2289</v>
      </c>
      <c r="B110" s="295">
        <v>910915</v>
      </c>
    </row>
    <row r="111" spans="1:2" x14ac:dyDescent="0.25">
      <c r="A111" s="69" t="s">
        <v>2290</v>
      </c>
      <c r="B111" s="295">
        <v>1410</v>
      </c>
    </row>
    <row r="112" spans="1:2" x14ac:dyDescent="0.25">
      <c r="A112" s="69" t="s">
        <v>2291</v>
      </c>
      <c r="B112" s="295">
        <v>0</v>
      </c>
    </row>
    <row r="113" spans="1:2" x14ac:dyDescent="0.25">
      <c r="A113" s="69" t="s">
        <v>2292</v>
      </c>
      <c r="B113" s="295">
        <v>0</v>
      </c>
    </row>
    <row r="114" spans="1:2" x14ac:dyDescent="0.25">
      <c r="A114" s="69" t="s">
        <v>2293</v>
      </c>
      <c r="B114" s="295">
        <v>0</v>
      </c>
    </row>
    <row r="115" spans="1:2" x14ac:dyDescent="0.25">
      <c r="A115" s="69" t="s">
        <v>2294</v>
      </c>
      <c r="B115" s="295">
        <v>0</v>
      </c>
    </row>
    <row r="116" spans="1:2" x14ac:dyDescent="0.25">
      <c r="A116" s="69" t="s">
        <v>2295</v>
      </c>
      <c r="B116" s="295">
        <v>0</v>
      </c>
    </row>
    <row r="117" spans="1:2" x14ac:dyDescent="0.25">
      <c r="A117" s="69" t="s">
        <v>2296</v>
      </c>
      <c r="B117" s="295">
        <v>14020</v>
      </c>
    </row>
    <row r="118" spans="1:2" x14ac:dyDescent="0.25">
      <c r="A118" s="69" t="s">
        <v>2297</v>
      </c>
      <c r="B118" s="295">
        <v>14155</v>
      </c>
    </row>
    <row r="119" spans="1:2" x14ac:dyDescent="0.25">
      <c r="A119" s="69" t="s">
        <v>2298</v>
      </c>
      <c r="B119" s="295">
        <v>2356060</v>
      </c>
    </row>
    <row r="120" spans="1:2" x14ac:dyDescent="0.25">
      <c r="A120" s="68"/>
      <c r="B120" s="295"/>
    </row>
    <row r="121" spans="1:2" s="94" customFormat="1" x14ac:dyDescent="0.25">
      <c r="A121" s="28" t="s">
        <v>2299</v>
      </c>
      <c r="B121" s="243">
        <f t="shared" ref="B121" si="14">SUM(B122:B132)</f>
        <v>368000005</v>
      </c>
    </row>
    <row r="122" spans="1:2" x14ac:dyDescent="0.25">
      <c r="A122" s="69" t="s">
        <v>2300</v>
      </c>
      <c r="B122" s="295">
        <v>5154120</v>
      </c>
    </row>
    <row r="123" spans="1:2" x14ac:dyDescent="0.25">
      <c r="A123" s="69" t="s">
        <v>2301</v>
      </c>
      <c r="B123" s="295">
        <v>251030</v>
      </c>
    </row>
    <row r="124" spans="1:2" x14ac:dyDescent="0.25">
      <c r="A124" s="69" t="s">
        <v>2302</v>
      </c>
      <c r="B124" s="295">
        <v>139296685</v>
      </c>
    </row>
    <row r="125" spans="1:2" x14ac:dyDescent="0.25">
      <c r="A125" s="69" t="s">
        <v>2303</v>
      </c>
      <c r="B125" s="295">
        <v>3965625</v>
      </c>
    </row>
    <row r="126" spans="1:2" x14ac:dyDescent="0.25">
      <c r="A126" s="69" t="s">
        <v>2304</v>
      </c>
      <c r="B126" s="295">
        <v>6572395</v>
      </c>
    </row>
    <row r="127" spans="1:2" x14ac:dyDescent="0.25">
      <c r="A127" s="69" t="s">
        <v>2305</v>
      </c>
      <c r="B127" s="295">
        <v>2821095</v>
      </c>
    </row>
    <row r="128" spans="1:2" x14ac:dyDescent="0.25">
      <c r="A128" s="69" t="s">
        <v>2306</v>
      </c>
      <c r="B128" s="295">
        <v>209933655</v>
      </c>
    </row>
    <row r="129" spans="1:2" x14ac:dyDescent="0.25">
      <c r="A129" s="69" t="s">
        <v>2307</v>
      </c>
      <c r="B129" s="295">
        <v>5400</v>
      </c>
    </row>
    <row r="130" spans="1:2" x14ac:dyDescent="0.25">
      <c r="A130" s="69" t="s">
        <v>2308</v>
      </c>
      <c r="B130" s="295">
        <v>0</v>
      </c>
    </row>
    <row r="131" spans="1:2" x14ac:dyDescent="0.25">
      <c r="A131" s="69" t="s">
        <v>2309</v>
      </c>
      <c r="B131" s="295">
        <v>0</v>
      </c>
    </row>
    <row r="132" spans="1:2" x14ac:dyDescent="0.25">
      <c r="A132" s="69" t="s">
        <v>2310</v>
      </c>
      <c r="B132" s="295">
        <v>0</v>
      </c>
    </row>
    <row r="133" spans="1:2" x14ac:dyDescent="0.25">
      <c r="A133" s="28" t="s">
        <v>2311</v>
      </c>
      <c r="B133" s="296">
        <f>B135+B154</f>
        <v>13109995100</v>
      </c>
    </row>
    <row r="134" spans="1:2" x14ac:dyDescent="0.25">
      <c r="A134" s="24"/>
      <c r="B134" s="296"/>
    </row>
    <row r="135" spans="1:2" s="94" customFormat="1" x14ac:dyDescent="0.25">
      <c r="A135" s="28" t="s">
        <v>2312</v>
      </c>
      <c r="B135" s="243">
        <f>B137+B141</f>
        <v>13107995100</v>
      </c>
    </row>
    <row r="136" spans="1:2" x14ac:dyDescent="0.25">
      <c r="A136" s="68" t="s">
        <v>55</v>
      </c>
      <c r="B136" s="295">
        <v>0</v>
      </c>
    </row>
    <row r="137" spans="1:2" s="94" customFormat="1" x14ac:dyDescent="0.25">
      <c r="A137" s="28" t="s">
        <v>216</v>
      </c>
      <c r="B137" s="243">
        <f>SUM(B138:B139)</f>
        <v>9702000000</v>
      </c>
    </row>
    <row r="138" spans="1:2" x14ac:dyDescent="0.25">
      <c r="A138" s="69" t="s">
        <v>2313</v>
      </c>
      <c r="B138" s="295">
        <v>9702000000</v>
      </c>
    </row>
    <row r="139" spans="1:2" x14ac:dyDescent="0.25">
      <c r="A139" s="83" t="s">
        <v>1689</v>
      </c>
      <c r="B139" s="295">
        <v>0</v>
      </c>
    </row>
    <row r="140" spans="1:2" x14ac:dyDescent="0.25">
      <c r="A140" s="68"/>
      <c r="B140" s="295"/>
    </row>
    <row r="141" spans="1:2" s="94" customFormat="1" x14ac:dyDescent="0.25">
      <c r="A141" s="28" t="s">
        <v>2314</v>
      </c>
      <c r="B141" s="243">
        <f t="shared" ref="B141" si="15">SUM(B142:B152)</f>
        <v>3405995100</v>
      </c>
    </row>
    <row r="142" spans="1:2" x14ac:dyDescent="0.25">
      <c r="A142" s="69" t="s">
        <v>2315</v>
      </c>
      <c r="B142" s="295">
        <v>7336395</v>
      </c>
    </row>
    <row r="143" spans="1:2" x14ac:dyDescent="0.25">
      <c r="A143" s="69" t="s">
        <v>2316</v>
      </c>
      <c r="B143" s="295">
        <v>3768680</v>
      </c>
    </row>
    <row r="144" spans="1:2" x14ac:dyDescent="0.25">
      <c r="A144" s="69" t="s">
        <v>2317</v>
      </c>
      <c r="B144" s="295">
        <v>36170720</v>
      </c>
    </row>
    <row r="145" spans="1:2" x14ac:dyDescent="0.25">
      <c r="A145" s="69" t="s">
        <v>2318</v>
      </c>
      <c r="B145" s="295">
        <v>3470</v>
      </c>
    </row>
    <row r="146" spans="1:2" x14ac:dyDescent="0.25">
      <c r="A146" s="83" t="s">
        <v>2319</v>
      </c>
      <c r="B146" s="295">
        <v>4689270</v>
      </c>
    </row>
    <row r="147" spans="1:2" x14ac:dyDescent="0.25">
      <c r="A147" s="83" t="s">
        <v>2320</v>
      </c>
      <c r="B147" s="295">
        <v>5772205</v>
      </c>
    </row>
    <row r="148" spans="1:2" x14ac:dyDescent="0.25">
      <c r="A148" s="69" t="s">
        <v>2321</v>
      </c>
      <c r="B148" s="295">
        <v>6598760</v>
      </c>
    </row>
    <row r="149" spans="1:2" x14ac:dyDescent="0.25">
      <c r="A149" s="83" t="s">
        <v>2322</v>
      </c>
      <c r="B149" s="295">
        <v>93261035</v>
      </c>
    </row>
    <row r="150" spans="1:2" x14ac:dyDescent="0.25">
      <c r="A150" s="69" t="s">
        <v>2323</v>
      </c>
      <c r="B150" s="295">
        <v>3206000000</v>
      </c>
    </row>
    <row r="151" spans="1:2" x14ac:dyDescent="0.25">
      <c r="A151" s="83" t="s">
        <v>2324</v>
      </c>
      <c r="B151" s="295">
        <v>38268520</v>
      </c>
    </row>
    <row r="152" spans="1:2" x14ac:dyDescent="0.25">
      <c r="A152" s="69" t="s">
        <v>2325</v>
      </c>
      <c r="B152" s="295">
        <v>4126045</v>
      </c>
    </row>
    <row r="153" spans="1:2" x14ac:dyDescent="0.25">
      <c r="A153" s="68"/>
      <c r="B153" s="295"/>
    </row>
    <row r="154" spans="1:2" s="94" customFormat="1" x14ac:dyDescent="0.25">
      <c r="A154" s="28" t="s">
        <v>2326</v>
      </c>
      <c r="B154" s="243">
        <f t="shared" ref="B154" si="16">SUM(B155:B161)</f>
        <v>2000000</v>
      </c>
    </row>
    <row r="155" spans="1:2" x14ac:dyDescent="0.25">
      <c r="A155" s="69" t="s">
        <v>2327</v>
      </c>
      <c r="B155" s="295">
        <v>326185</v>
      </c>
    </row>
    <row r="156" spans="1:2" x14ac:dyDescent="0.25">
      <c r="A156" s="69" t="s">
        <v>2328</v>
      </c>
      <c r="B156" s="295">
        <v>0</v>
      </c>
    </row>
    <row r="157" spans="1:2" x14ac:dyDescent="0.25">
      <c r="A157" s="69" t="s">
        <v>2329</v>
      </c>
      <c r="B157" s="295">
        <v>1664440</v>
      </c>
    </row>
    <row r="158" spans="1:2" x14ac:dyDescent="0.25">
      <c r="A158" s="83" t="s">
        <v>2330</v>
      </c>
      <c r="B158" s="295">
        <v>0</v>
      </c>
    </row>
    <row r="159" spans="1:2" x14ac:dyDescent="0.25">
      <c r="A159" s="69" t="s">
        <v>2331</v>
      </c>
      <c r="B159" s="295">
        <v>0</v>
      </c>
    </row>
    <row r="160" spans="1:2" x14ac:dyDescent="0.25">
      <c r="A160" s="69" t="s">
        <v>2332</v>
      </c>
      <c r="B160" s="295">
        <v>9375</v>
      </c>
    </row>
    <row r="161" spans="1:2" x14ac:dyDescent="0.25">
      <c r="A161" s="69" t="s">
        <v>2333</v>
      </c>
      <c r="B161" s="295">
        <v>0</v>
      </c>
    </row>
    <row r="162" spans="1:2" x14ac:dyDescent="0.25">
      <c r="A162" s="68"/>
      <c r="B162" s="295"/>
    </row>
    <row r="163" spans="1:2" s="94" customFormat="1" x14ac:dyDescent="0.25">
      <c r="A163" s="28" t="s">
        <v>65</v>
      </c>
      <c r="B163" s="243">
        <f t="shared" ref="B163" si="17">SUM(B164:B169)</f>
        <v>147049755</v>
      </c>
    </row>
    <row r="164" spans="1:2" x14ac:dyDescent="0.25">
      <c r="A164" s="69" t="s">
        <v>2334</v>
      </c>
      <c r="B164" s="295">
        <v>0</v>
      </c>
    </row>
    <row r="165" spans="1:2" x14ac:dyDescent="0.25">
      <c r="A165" s="69" t="s">
        <v>2335</v>
      </c>
      <c r="B165" s="295">
        <v>1156260</v>
      </c>
    </row>
    <row r="166" spans="1:2" x14ac:dyDescent="0.25">
      <c r="A166" s="69" t="s">
        <v>2336</v>
      </c>
      <c r="B166" s="295">
        <v>42192045</v>
      </c>
    </row>
    <row r="167" spans="1:2" x14ac:dyDescent="0.25">
      <c r="A167" s="69" t="s">
        <v>2337</v>
      </c>
      <c r="B167" s="295">
        <v>78341035</v>
      </c>
    </row>
    <row r="168" spans="1:2" x14ac:dyDescent="0.25">
      <c r="A168" s="69" t="s">
        <v>2338</v>
      </c>
      <c r="B168" s="295">
        <v>16931695</v>
      </c>
    </row>
    <row r="169" spans="1:2" x14ac:dyDescent="0.25">
      <c r="A169" s="69" t="s">
        <v>1718</v>
      </c>
      <c r="B169" s="295">
        <v>8428720</v>
      </c>
    </row>
    <row r="170" spans="1:2" x14ac:dyDescent="0.25">
      <c r="A170" s="68"/>
      <c r="B170" s="295"/>
    </row>
    <row r="171" spans="1:2" s="94" customFormat="1" x14ac:dyDescent="0.25">
      <c r="A171" s="26" t="s">
        <v>36</v>
      </c>
      <c r="B171" s="313">
        <f t="shared" ref="B171" si="18">B173+B183+B189+B194+B199+B211</f>
        <v>1296943900</v>
      </c>
    </row>
    <row r="172" spans="1:2" x14ac:dyDescent="0.25">
      <c r="A172" s="68"/>
      <c r="B172" s="295"/>
    </row>
    <row r="173" spans="1:2" s="94" customFormat="1" x14ac:dyDescent="0.25">
      <c r="A173" s="28" t="s">
        <v>2339</v>
      </c>
      <c r="B173" s="243">
        <f t="shared" ref="B173" si="19">SUM(B174:B181)</f>
        <v>22999995</v>
      </c>
    </row>
    <row r="174" spans="1:2" x14ac:dyDescent="0.25">
      <c r="A174" s="69" t="s">
        <v>2340</v>
      </c>
      <c r="B174" s="295">
        <v>13672800</v>
      </c>
    </row>
    <row r="175" spans="1:2" x14ac:dyDescent="0.25">
      <c r="A175" s="69" t="s">
        <v>2341</v>
      </c>
      <c r="B175" s="295">
        <v>597535</v>
      </c>
    </row>
    <row r="176" spans="1:2" x14ac:dyDescent="0.25">
      <c r="A176" s="69" t="s">
        <v>2342</v>
      </c>
      <c r="B176" s="314">
        <v>7744640</v>
      </c>
    </row>
    <row r="177" spans="1:2" x14ac:dyDescent="0.25">
      <c r="A177" s="175" t="s">
        <v>2343</v>
      </c>
      <c r="B177" s="314">
        <v>7870</v>
      </c>
    </row>
    <row r="178" spans="1:2" x14ac:dyDescent="0.25">
      <c r="A178" s="175" t="s">
        <v>2344</v>
      </c>
      <c r="B178" s="314">
        <v>0</v>
      </c>
    </row>
    <row r="179" spans="1:2" x14ac:dyDescent="0.25">
      <c r="A179" s="175" t="s">
        <v>2345</v>
      </c>
      <c r="B179" s="314">
        <v>833580</v>
      </c>
    </row>
    <row r="180" spans="1:2" x14ac:dyDescent="0.25">
      <c r="A180" s="175" t="s">
        <v>2346</v>
      </c>
      <c r="B180" s="314">
        <v>143570</v>
      </c>
    </row>
    <row r="181" spans="1:2" x14ac:dyDescent="0.25">
      <c r="A181" s="175" t="s">
        <v>2347</v>
      </c>
      <c r="B181" s="314">
        <v>0</v>
      </c>
    </row>
    <row r="182" spans="1:2" x14ac:dyDescent="0.25">
      <c r="A182" s="74" t="s">
        <v>55</v>
      </c>
      <c r="B182" s="314">
        <v>0</v>
      </c>
    </row>
    <row r="183" spans="1:2" s="94" customFormat="1" x14ac:dyDescent="0.25">
      <c r="A183" s="28" t="s">
        <v>362</v>
      </c>
      <c r="B183" s="243">
        <f t="shared" ref="B183" si="20">SUM(B184:B187)</f>
        <v>0</v>
      </c>
    </row>
    <row r="184" spans="1:2" x14ac:dyDescent="0.25">
      <c r="A184" s="175" t="s">
        <v>2348</v>
      </c>
      <c r="B184" s="314">
        <v>0</v>
      </c>
    </row>
    <row r="185" spans="1:2" x14ac:dyDescent="0.25">
      <c r="A185" s="175" t="s">
        <v>2349</v>
      </c>
      <c r="B185" s="314">
        <v>0</v>
      </c>
    </row>
    <row r="186" spans="1:2" x14ac:dyDescent="0.25">
      <c r="A186" s="175" t="s">
        <v>2350</v>
      </c>
      <c r="B186" s="314">
        <v>0</v>
      </c>
    </row>
    <row r="187" spans="1:2" x14ac:dyDescent="0.25">
      <c r="A187" s="175" t="s">
        <v>2351</v>
      </c>
      <c r="B187" s="314">
        <v>0</v>
      </c>
    </row>
    <row r="188" spans="1:2" x14ac:dyDescent="0.25">
      <c r="A188" s="74" t="s">
        <v>55</v>
      </c>
      <c r="B188" s="314">
        <v>0</v>
      </c>
    </row>
    <row r="189" spans="1:2" s="94" customFormat="1" x14ac:dyDescent="0.25">
      <c r="A189" s="28" t="s">
        <v>2352</v>
      </c>
      <c r="B189" s="243">
        <f t="shared" ref="B189" si="21">SUM(B190:B192)</f>
        <v>1000000</v>
      </c>
    </row>
    <row r="190" spans="1:2" x14ac:dyDescent="0.25">
      <c r="A190" s="175" t="s">
        <v>2353</v>
      </c>
      <c r="B190" s="314">
        <v>817615</v>
      </c>
    </row>
    <row r="191" spans="1:2" x14ac:dyDescent="0.25">
      <c r="A191" s="175" t="s">
        <v>2354</v>
      </c>
      <c r="B191" s="314">
        <v>19180</v>
      </c>
    </row>
    <row r="192" spans="1:2" x14ac:dyDescent="0.25">
      <c r="A192" s="175" t="s">
        <v>2355</v>
      </c>
      <c r="B192" s="314">
        <v>163205</v>
      </c>
    </row>
    <row r="193" spans="1:2" x14ac:dyDescent="0.25">
      <c r="A193" s="74"/>
      <c r="B193" s="314"/>
    </row>
    <row r="194" spans="1:2" s="94" customFormat="1" x14ac:dyDescent="0.25">
      <c r="A194" s="28" t="s">
        <v>218</v>
      </c>
      <c r="B194" s="243">
        <f t="shared" ref="B194" si="22">SUM(B195:B198)</f>
        <v>9000000</v>
      </c>
    </row>
    <row r="195" spans="1:2" x14ac:dyDescent="0.25">
      <c r="A195" s="175" t="s">
        <v>160</v>
      </c>
      <c r="B195" s="314">
        <v>374000</v>
      </c>
    </row>
    <row r="196" spans="1:2" x14ac:dyDescent="0.25">
      <c r="A196" s="83" t="s">
        <v>2356</v>
      </c>
      <c r="B196" s="314">
        <v>918375</v>
      </c>
    </row>
    <row r="197" spans="1:2" x14ac:dyDescent="0.25">
      <c r="A197" s="83" t="s">
        <v>2357</v>
      </c>
      <c r="B197" s="314">
        <v>7707625</v>
      </c>
    </row>
    <row r="198" spans="1:2" x14ac:dyDescent="0.25">
      <c r="A198" s="74"/>
      <c r="B198" s="314"/>
    </row>
    <row r="199" spans="1:2" s="94" customFormat="1" x14ac:dyDescent="0.25">
      <c r="A199" s="28" t="s">
        <v>2358</v>
      </c>
      <c r="B199" s="243">
        <f t="shared" ref="B199" si="23">SUM(B200:B209)</f>
        <v>729490400</v>
      </c>
    </row>
    <row r="200" spans="1:2" x14ac:dyDescent="0.25">
      <c r="A200" s="175" t="s">
        <v>2359</v>
      </c>
      <c r="B200" s="314">
        <v>5754265</v>
      </c>
    </row>
    <row r="201" spans="1:2" x14ac:dyDescent="0.25">
      <c r="A201" s="175" t="s">
        <v>2360</v>
      </c>
      <c r="B201" s="314">
        <v>2145</v>
      </c>
    </row>
    <row r="202" spans="1:2" x14ac:dyDescent="0.25">
      <c r="A202" s="175" t="s">
        <v>2361</v>
      </c>
      <c r="B202" s="314">
        <v>150407655</v>
      </c>
    </row>
    <row r="203" spans="1:2" x14ac:dyDescent="0.25">
      <c r="A203" s="175" t="s">
        <v>2362</v>
      </c>
      <c r="B203" s="314">
        <v>300330</v>
      </c>
    </row>
    <row r="204" spans="1:2" x14ac:dyDescent="0.25">
      <c r="A204" s="175" t="s">
        <v>2363</v>
      </c>
      <c r="B204" s="314">
        <v>938175</v>
      </c>
    </row>
    <row r="205" spans="1:2" x14ac:dyDescent="0.25">
      <c r="A205" s="70" t="s">
        <v>2364</v>
      </c>
      <c r="B205" s="314">
        <v>0</v>
      </c>
    </row>
    <row r="206" spans="1:2" x14ac:dyDescent="0.25">
      <c r="A206" s="175" t="s">
        <v>2365</v>
      </c>
      <c r="B206" s="314">
        <v>7898345</v>
      </c>
    </row>
    <row r="207" spans="1:2" x14ac:dyDescent="0.25">
      <c r="A207" s="175" t="s">
        <v>2366</v>
      </c>
      <c r="B207" s="314">
        <v>0</v>
      </c>
    </row>
    <row r="208" spans="1:2" x14ac:dyDescent="0.25">
      <c r="A208" s="175" t="s">
        <v>2367</v>
      </c>
      <c r="B208" s="314">
        <v>564137185</v>
      </c>
    </row>
    <row r="209" spans="1:2" x14ac:dyDescent="0.25">
      <c r="A209" s="175" t="s">
        <v>2368</v>
      </c>
      <c r="B209" s="314">
        <v>52300</v>
      </c>
    </row>
    <row r="210" spans="1:2" x14ac:dyDescent="0.25">
      <c r="A210" s="74"/>
      <c r="B210" s="314"/>
    </row>
    <row r="211" spans="1:2" s="94" customFormat="1" x14ac:dyDescent="0.25">
      <c r="A211" s="28" t="s">
        <v>219</v>
      </c>
      <c r="B211" s="243">
        <f t="shared" ref="B211" si="24">SUM(B212:B228)</f>
        <v>534453505</v>
      </c>
    </row>
    <row r="212" spans="1:2" x14ac:dyDescent="0.25">
      <c r="A212" s="175" t="s">
        <v>2369</v>
      </c>
      <c r="B212" s="314">
        <v>18805</v>
      </c>
    </row>
    <row r="213" spans="1:2" x14ac:dyDescent="0.25">
      <c r="A213" s="175" t="s">
        <v>2370</v>
      </c>
      <c r="B213" s="314">
        <v>70920</v>
      </c>
    </row>
    <row r="214" spans="1:2" x14ac:dyDescent="0.25">
      <c r="A214" s="175" t="s">
        <v>2371</v>
      </c>
      <c r="B214" s="314">
        <v>0</v>
      </c>
    </row>
    <row r="215" spans="1:2" x14ac:dyDescent="0.25">
      <c r="A215" s="175" t="s">
        <v>2372</v>
      </c>
      <c r="B215" s="314">
        <v>0</v>
      </c>
    </row>
    <row r="216" spans="1:2" x14ac:dyDescent="0.25">
      <c r="A216" s="175" t="s">
        <v>2373</v>
      </c>
      <c r="B216" s="314">
        <v>241809300</v>
      </c>
    </row>
    <row r="217" spans="1:2" x14ac:dyDescent="0.25">
      <c r="A217" s="175" t="s">
        <v>2374</v>
      </c>
      <c r="B217" s="314">
        <v>0</v>
      </c>
    </row>
    <row r="218" spans="1:2" x14ac:dyDescent="0.25">
      <c r="A218" s="175" t="s">
        <v>2375</v>
      </c>
      <c r="B218" s="314">
        <v>54666910</v>
      </c>
    </row>
    <row r="219" spans="1:2" x14ac:dyDescent="0.25">
      <c r="A219" s="175" t="s">
        <v>2376</v>
      </c>
      <c r="B219" s="314">
        <v>43688250</v>
      </c>
    </row>
    <row r="220" spans="1:2" x14ac:dyDescent="0.25">
      <c r="A220" s="175" t="s">
        <v>2377</v>
      </c>
      <c r="B220" s="314">
        <v>18841030</v>
      </c>
    </row>
    <row r="221" spans="1:2" x14ac:dyDescent="0.25">
      <c r="A221" s="83" t="s">
        <v>185</v>
      </c>
      <c r="B221" s="314">
        <v>47442660</v>
      </c>
    </row>
    <row r="222" spans="1:2" x14ac:dyDescent="0.25">
      <c r="A222" s="83" t="s">
        <v>2378</v>
      </c>
      <c r="B222" s="314">
        <v>105994500</v>
      </c>
    </row>
    <row r="223" spans="1:2" x14ac:dyDescent="0.25">
      <c r="A223" s="83" t="s">
        <v>2379</v>
      </c>
      <c r="B223" s="314">
        <v>7634530</v>
      </c>
    </row>
    <row r="224" spans="1:2" x14ac:dyDescent="0.25">
      <c r="A224" s="175" t="s">
        <v>2380</v>
      </c>
      <c r="B224" s="314">
        <v>46260</v>
      </c>
    </row>
    <row r="225" spans="1:5" x14ac:dyDescent="0.25">
      <c r="A225" s="175" t="s">
        <v>2381</v>
      </c>
      <c r="B225" s="314">
        <v>1290270</v>
      </c>
    </row>
    <row r="226" spans="1:5" x14ac:dyDescent="0.25">
      <c r="A226" s="175" t="s">
        <v>2382</v>
      </c>
      <c r="B226" s="314">
        <v>4480</v>
      </c>
    </row>
    <row r="227" spans="1:5" x14ac:dyDescent="0.25">
      <c r="A227" s="175" t="s">
        <v>2383</v>
      </c>
      <c r="B227" s="314">
        <v>12613850</v>
      </c>
    </row>
    <row r="228" spans="1:5" x14ac:dyDescent="0.25">
      <c r="A228" s="175" t="s">
        <v>2384</v>
      </c>
      <c r="B228" s="314">
        <v>331740</v>
      </c>
    </row>
    <row r="229" spans="1:5" x14ac:dyDescent="0.25">
      <c r="A229" s="74"/>
      <c r="B229" s="314"/>
    </row>
    <row r="230" spans="1:5" s="94" customFormat="1" x14ac:dyDescent="0.25">
      <c r="A230" s="17" t="s">
        <v>220</v>
      </c>
      <c r="B230" s="243">
        <f t="shared" ref="B230" si="25">B232+B247+B256+B269</f>
        <v>1150759075</v>
      </c>
      <c r="D230" s="94" t="s">
        <v>6</v>
      </c>
      <c r="E230" s="94" t="s">
        <v>6</v>
      </c>
    </row>
    <row r="231" spans="1:5" x14ac:dyDescent="0.25">
      <c r="A231" s="68"/>
      <c r="B231" s="295"/>
    </row>
    <row r="232" spans="1:5" s="94" customFormat="1" x14ac:dyDescent="0.25">
      <c r="A232" s="28" t="s">
        <v>2385</v>
      </c>
      <c r="B232" s="243">
        <f t="shared" ref="B232" si="26">SUM(B233:B245)</f>
        <v>6331700</v>
      </c>
    </row>
    <row r="233" spans="1:5" x14ac:dyDescent="0.25">
      <c r="A233" s="69" t="s">
        <v>2386</v>
      </c>
      <c r="B233" s="295">
        <v>3000</v>
      </c>
    </row>
    <row r="234" spans="1:5" x14ac:dyDescent="0.25">
      <c r="A234" s="69" t="s">
        <v>2387</v>
      </c>
      <c r="B234" s="295">
        <v>176500</v>
      </c>
    </row>
    <row r="235" spans="1:5" x14ac:dyDescent="0.25">
      <c r="A235" s="83" t="s">
        <v>2388</v>
      </c>
      <c r="B235" s="295">
        <v>1355</v>
      </c>
    </row>
    <row r="236" spans="1:5" x14ac:dyDescent="0.25">
      <c r="A236" s="69" t="s">
        <v>2389</v>
      </c>
      <c r="B236" s="295">
        <v>0</v>
      </c>
      <c r="E236" s="90" t="s">
        <v>6</v>
      </c>
    </row>
    <row r="237" spans="1:5" x14ac:dyDescent="0.25">
      <c r="A237" s="69" t="s">
        <v>2390</v>
      </c>
      <c r="B237" s="295">
        <v>10130</v>
      </c>
    </row>
    <row r="238" spans="1:5" x14ac:dyDescent="0.25">
      <c r="A238" s="69" t="s">
        <v>2391</v>
      </c>
      <c r="B238" s="295">
        <v>891630</v>
      </c>
    </row>
    <row r="239" spans="1:5" x14ac:dyDescent="0.25">
      <c r="A239" s="69" t="s">
        <v>2392</v>
      </c>
      <c r="B239" s="315">
        <v>165450</v>
      </c>
    </row>
    <row r="240" spans="1:5" x14ac:dyDescent="0.25">
      <c r="A240" s="83" t="s">
        <v>2393</v>
      </c>
      <c r="B240" s="315">
        <v>194955</v>
      </c>
    </row>
    <row r="241" spans="1:2" x14ac:dyDescent="0.25">
      <c r="A241" s="69" t="s">
        <v>2394</v>
      </c>
      <c r="B241" s="295">
        <v>47375</v>
      </c>
    </row>
    <row r="242" spans="1:2" x14ac:dyDescent="0.25">
      <c r="A242" s="83" t="s">
        <v>2395</v>
      </c>
      <c r="B242" s="295">
        <v>25</v>
      </c>
    </row>
    <row r="243" spans="1:2" x14ac:dyDescent="0.25">
      <c r="A243" s="69" t="s">
        <v>2396</v>
      </c>
      <c r="B243" s="295">
        <v>4418250</v>
      </c>
    </row>
    <row r="244" spans="1:2" x14ac:dyDescent="0.25">
      <c r="A244" s="69" t="s">
        <v>2397</v>
      </c>
      <c r="B244" s="295">
        <v>0</v>
      </c>
    </row>
    <row r="245" spans="1:2" x14ac:dyDescent="0.25">
      <c r="A245" s="69" t="s">
        <v>1742</v>
      </c>
      <c r="B245" s="295">
        <v>423030</v>
      </c>
    </row>
    <row r="246" spans="1:2" x14ac:dyDescent="0.25">
      <c r="A246" s="68"/>
      <c r="B246" s="295"/>
    </row>
    <row r="247" spans="1:2" s="94" customFormat="1" x14ac:dyDescent="0.25">
      <c r="A247" s="28" t="s">
        <v>2398</v>
      </c>
      <c r="B247" s="243">
        <f t="shared" ref="B247" si="27">SUM(B248:B254)</f>
        <v>20427365</v>
      </c>
    </row>
    <row r="248" spans="1:2" x14ac:dyDescent="0.25">
      <c r="A248" s="69" t="s">
        <v>2399</v>
      </c>
      <c r="B248" s="295">
        <v>84965</v>
      </c>
    </row>
    <row r="249" spans="1:2" x14ac:dyDescent="0.25">
      <c r="A249" s="69" t="s">
        <v>2400</v>
      </c>
      <c r="B249" s="295">
        <v>3625</v>
      </c>
    </row>
    <row r="250" spans="1:2" x14ac:dyDescent="0.25">
      <c r="A250" s="69" t="s">
        <v>2401</v>
      </c>
      <c r="B250" s="295">
        <v>2888360</v>
      </c>
    </row>
    <row r="251" spans="1:2" x14ac:dyDescent="0.25">
      <c r="A251" s="83" t="s">
        <v>2402</v>
      </c>
      <c r="B251" s="295">
        <v>3071475</v>
      </c>
    </row>
    <row r="252" spans="1:2" x14ac:dyDescent="0.25">
      <c r="A252" s="69" t="s">
        <v>2403</v>
      </c>
      <c r="B252" s="295">
        <v>86175</v>
      </c>
    </row>
    <row r="253" spans="1:2" x14ac:dyDescent="0.25">
      <c r="A253" s="69" t="s">
        <v>2404</v>
      </c>
      <c r="B253" s="295">
        <v>0</v>
      </c>
    </row>
    <row r="254" spans="1:2" x14ac:dyDescent="0.25">
      <c r="A254" s="69" t="s">
        <v>2405</v>
      </c>
      <c r="B254" s="295">
        <v>14292765</v>
      </c>
    </row>
    <row r="255" spans="1:2" x14ac:dyDescent="0.25">
      <c r="A255" s="68"/>
      <c r="B255" s="295"/>
    </row>
    <row r="256" spans="1:2" s="94" customFormat="1" x14ac:dyDescent="0.25">
      <c r="A256" s="28" t="s">
        <v>2406</v>
      </c>
      <c r="B256" s="243">
        <f t="shared" ref="B256" si="28">SUM(B257:B267)</f>
        <v>481000005</v>
      </c>
    </row>
    <row r="257" spans="1:2" x14ac:dyDescent="0.25">
      <c r="A257" s="69" t="s">
        <v>2407</v>
      </c>
      <c r="B257" s="315">
        <v>249000000</v>
      </c>
    </row>
    <row r="258" spans="1:2" x14ac:dyDescent="0.25">
      <c r="A258" s="69" t="s">
        <v>2408</v>
      </c>
      <c r="B258" s="295">
        <v>101777350</v>
      </c>
    </row>
    <row r="259" spans="1:2" x14ac:dyDescent="0.25">
      <c r="A259" s="69" t="s">
        <v>2409</v>
      </c>
      <c r="B259" s="295">
        <v>0</v>
      </c>
    </row>
    <row r="260" spans="1:2" x14ac:dyDescent="0.25">
      <c r="A260" s="69" t="s">
        <v>2410</v>
      </c>
      <c r="B260" s="295">
        <v>779250</v>
      </c>
    </row>
    <row r="261" spans="1:2" x14ac:dyDescent="0.25">
      <c r="A261" s="69" t="s">
        <v>2411</v>
      </c>
      <c r="B261" s="295">
        <v>544945</v>
      </c>
    </row>
    <row r="262" spans="1:2" x14ac:dyDescent="0.25">
      <c r="A262" s="69" t="s">
        <v>668</v>
      </c>
      <c r="B262" s="295">
        <v>16383125</v>
      </c>
    </row>
    <row r="263" spans="1:2" x14ac:dyDescent="0.25">
      <c r="A263" s="176" t="s">
        <v>2412</v>
      </c>
      <c r="B263" s="295">
        <v>23165</v>
      </c>
    </row>
    <row r="264" spans="1:2" x14ac:dyDescent="0.25">
      <c r="A264" s="83" t="s">
        <v>2413</v>
      </c>
      <c r="B264" s="295">
        <v>6000000</v>
      </c>
    </row>
    <row r="265" spans="1:2" x14ac:dyDescent="0.25">
      <c r="A265" s="83" t="s">
        <v>2414</v>
      </c>
      <c r="B265" s="295">
        <v>46492170</v>
      </c>
    </row>
    <row r="266" spans="1:2" x14ac:dyDescent="0.25">
      <c r="A266" s="83" t="s">
        <v>2415</v>
      </c>
      <c r="B266" s="295">
        <v>60000000</v>
      </c>
    </row>
    <row r="267" spans="1:2" x14ac:dyDescent="0.25">
      <c r="A267" s="83" t="s">
        <v>1767</v>
      </c>
      <c r="B267" s="295">
        <v>0</v>
      </c>
    </row>
    <row r="268" spans="1:2" x14ac:dyDescent="0.25">
      <c r="A268" s="68"/>
      <c r="B268" s="295"/>
    </row>
    <row r="269" spans="1:2" s="94" customFormat="1" x14ac:dyDescent="0.25">
      <c r="A269" s="17" t="s">
        <v>223</v>
      </c>
      <c r="B269" s="243">
        <f t="shared" ref="B269" si="29">B271+B290</f>
        <v>643000005</v>
      </c>
    </row>
    <row r="270" spans="1:2" x14ac:dyDescent="0.25">
      <c r="A270" s="68"/>
      <c r="B270" s="295"/>
    </row>
    <row r="271" spans="1:2" s="94" customFormat="1" x14ac:dyDescent="0.25">
      <c r="A271" s="28" t="s">
        <v>2416</v>
      </c>
      <c r="B271" s="243">
        <f t="shared" ref="B271" si="30">SUM(B272:B288)</f>
        <v>632152850</v>
      </c>
    </row>
    <row r="272" spans="1:2" x14ac:dyDescent="0.25">
      <c r="A272" s="69" t="s">
        <v>2417</v>
      </c>
      <c r="B272" s="295">
        <v>508702015</v>
      </c>
    </row>
    <row r="273" spans="1:2" x14ac:dyDescent="0.25">
      <c r="A273" s="83" t="s">
        <v>2418</v>
      </c>
      <c r="B273" s="295">
        <v>12141525</v>
      </c>
    </row>
    <row r="274" spans="1:2" x14ac:dyDescent="0.25">
      <c r="A274" s="69" t="s">
        <v>2419</v>
      </c>
      <c r="B274" s="295">
        <v>0</v>
      </c>
    </row>
    <row r="275" spans="1:2" x14ac:dyDescent="0.25">
      <c r="A275" s="69" t="s">
        <v>2420</v>
      </c>
      <c r="B275" s="295">
        <v>204640</v>
      </c>
    </row>
    <row r="276" spans="1:2" x14ac:dyDescent="0.25">
      <c r="A276" s="69" t="s">
        <v>2421</v>
      </c>
      <c r="B276" s="295">
        <v>3440</v>
      </c>
    </row>
    <row r="277" spans="1:2" x14ac:dyDescent="0.25">
      <c r="A277" s="69" t="s">
        <v>2422</v>
      </c>
      <c r="B277" s="295">
        <v>1452600</v>
      </c>
    </row>
    <row r="278" spans="1:2" x14ac:dyDescent="0.25">
      <c r="A278" s="69" t="s">
        <v>2423</v>
      </c>
      <c r="B278" s="295">
        <v>8545</v>
      </c>
    </row>
    <row r="279" spans="1:2" x14ac:dyDescent="0.25">
      <c r="A279" s="69" t="s">
        <v>2424</v>
      </c>
      <c r="B279" s="295">
        <v>325830</v>
      </c>
    </row>
    <row r="280" spans="1:2" x14ac:dyDescent="0.25">
      <c r="A280" s="69" t="s">
        <v>2425</v>
      </c>
      <c r="B280" s="295">
        <v>178810</v>
      </c>
    </row>
    <row r="281" spans="1:2" x14ac:dyDescent="0.25">
      <c r="A281" s="69" t="s">
        <v>2426</v>
      </c>
      <c r="B281" s="295">
        <v>0</v>
      </c>
    </row>
    <row r="282" spans="1:2" x14ac:dyDescent="0.25">
      <c r="A282" s="69" t="s">
        <v>2427</v>
      </c>
      <c r="B282" s="295">
        <v>84412395</v>
      </c>
    </row>
    <row r="283" spans="1:2" x14ac:dyDescent="0.25">
      <c r="A283" s="69" t="s">
        <v>2428</v>
      </c>
      <c r="B283" s="295">
        <v>13203585</v>
      </c>
    </row>
    <row r="284" spans="1:2" x14ac:dyDescent="0.25">
      <c r="A284" s="83" t="s">
        <v>2429</v>
      </c>
      <c r="B284" s="295">
        <v>1469415</v>
      </c>
    </row>
    <row r="285" spans="1:2" x14ac:dyDescent="0.25">
      <c r="A285" s="83" t="s">
        <v>2430</v>
      </c>
      <c r="B285" s="295">
        <v>6388275</v>
      </c>
    </row>
    <row r="286" spans="1:2" x14ac:dyDescent="0.25">
      <c r="A286" s="83" t="s">
        <v>2431</v>
      </c>
      <c r="B286" s="295">
        <v>295460</v>
      </c>
    </row>
    <row r="287" spans="1:2" x14ac:dyDescent="0.25">
      <c r="A287" s="176" t="s">
        <v>2432</v>
      </c>
      <c r="B287" s="295">
        <v>206630</v>
      </c>
    </row>
    <row r="288" spans="1:2" x14ac:dyDescent="0.25">
      <c r="A288" s="83" t="s">
        <v>2433</v>
      </c>
      <c r="B288" s="295">
        <v>3159685</v>
      </c>
    </row>
    <row r="289" spans="1:2" x14ac:dyDescent="0.25">
      <c r="A289" s="68"/>
      <c r="B289" s="295"/>
    </row>
    <row r="290" spans="1:2" s="94" customFormat="1" x14ac:dyDescent="0.25">
      <c r="A290" s="28" t="s">
        <v>2434</v>
      </c>
      <c r="B290" s="243">
        <f>SUM(B291:B299)</f>
        <v>10847155</v>
      </c>
    </row>
    <row r="291" spans="1:2" x14ac:dyDescent="0.25">
      <c r="A291" s="69" t="s">
        <v>88</v>
      </c>
      <c r="B291" s="295">
        <v>658850</v>
      </c>
    </row>
    <row r="292" spans="1:2" x14ac:dyDescent="0.25">
      <c r="A292" s="69" t="s">
        <v>197</v>
      </c>
      <c r="B292" s="295">
        <v>1740480</v>
      </c>
    </row>
    <row r="293" spans="1:2" x14ac:dyDescent="0.25">
      <c r="A293" s="69" t="s">
        <v>198</v>
      </c>
      <c r="B293" s="295">
        <v>0</v>
      </c>
    </row>
    <row r="294" spans="1:2" x14ac:dyDescent="0.25">
      <c r="A294" s="175" t="s">
        <v>31</v>
      </c>
      <c r="B294" s="295">
        <v>0</v>
      </c>
    </row>
    <row r="295" spans="1:2" x14ac:dyDescent="0.25">
      <c r="A295" s="175" t="s">
        <v>2435</v>
      </c>
      <c r="B295" s="295">
        <v>6880</v>
      </c>
    </row>
    <row r="296" spans="1:2" x14ac:dyDescent="0.25">
      <c r="A296" s="175" t="s">
        <v>199</v>
      </c>
      <c r="B296" s="295">
        <v>114205</v>
      </c>
    </row>
    <row r="297" spans="1:2" x14ac:dyDescent="0.25">
      <c r="A297" s="175" t="s">
        <v>91</v>
      </c>
      <c r="B297" s="295">
        <v>3059435</v>
      </c>
    </row>
    <row r="298" spans="1:2" x14ac:dyDescent="0.25">
      <c r="A298" s="175" t="s">
        <v>2436</v>
      </c>
      <c r="B298" s="295">
        <v>5267305</v>
      </c>
    </row>
    <row r="299" spans="1:2" x14ac:dyDescent="0.25">
      <c r="A299" s="175" t="s">
        <v>2437</v>
      </c>
      <c r="B299" s="295">
        <v>0</v>
      </c>
    </row>
    <row r="300" spans="1:2" x14ac:dyDescent="0.25">
      <c r="A300" s="68" t="s">
        <v>55</v>
      </c>
      <c r="B300" s="295"/>
    </row>
    <row r="301" spans="1:2" x14ac:dyDescent="0.25">
      <c r="A301" s="28" t="s">
        <v>144</v>
      </c>
      <c r="B301" s="243">
        <f>SUM(B302+B304)</f>
        <v>2696651480</v>
      </c>
    </row>
    <row r="302" spans="1:2" x14ac:dyDescent="0.25">
      <c r="A302" s="71" t="s">
        <v>212</v>
      </c>
      <c r="B302" s="316">
        <f>B360+B366+B371</f>
        <v>916615970</v>
      </c>
    </row>
    <row r="303" spans="1:2" x14ac:dyDescent="0.25">
      <c r="A303" s="24" t="s">
        <v>55</v>
      </c>
      <c r="B303" s="296"/>
    </row>
    <row r="304" spans="1:2" s="94" customFormat="1" x14ac:dyDescent="0.25">
      <c r="A304" s="28" t="s">
        <v>238</v>
      </c>
      <c r="B304" s="243">
        <f t="shared" ref="B304" si="31">SUM(B305:B358)</f>
        <v>1780035510</v>
      </c>
    </row>
    <row r="305" spans="1:2" x14ac:dyDescent="0.25">
      <c r="A305" s="69" t="s">
        <v>2438</v>
      </c>
      <c r="B305" s="295">
        <v>0</v>
      </c>
    </row>
    <row r="306" spans="1:2" x14ac:dyDescent="0.25">
      <c r="A306" s="69" t="s">
        <v>2439</v>
      </c>
      <c r="B306" s="295">
        <v>0</v>
      </c>
    </row>
    <row r="307" spans="1:2" x14ac:dyDescent="0.25">
      <c r="A307" s="83" t="s">
        <v>2440</v>
      </c>
      <c r="B307" s="295">
        <v>0</v>
      </c>
    </row>
    <row r="308" spans="1:2" x14ac:dyDescent="0.25">
      <c r="A308" s="69" t="s">
        <v>2441</v>
      </c>
      <c r="B308" s="295">
        <v>0</v>
      </c>
    </row>
    <row r="309" spans="1:2" x14ac:dyDescent="0.25">
      <c r="A309" s="69" t="s">
        <v>2442</v>
      </c>
      <c r="B309" s="295">
        <v>0</v>
      </c>
    </row>
    <row r="310" spans="1:2" x14ac:dyDescent="0.25">
      <c r="A310" s="69" t="s">
        <v>2443</v>
      </c>
      <c r="B310" s="295">
        <v>0</v>
      </c>
    </row>
    <row r="311" spans="1:2" x14ac:dyDescent="0.25">
      <c r="A311" s="69" t="s">
        <v>2444</v>
      </c>
      <c r="B311" s="295">
        <v>0</v>
      </c>
    </row>
    <row r="312" spans="1:2" x14ac:dyDescent="0.25">
      <c r="A312" s="83" t="s">
        <v>2445</v>
      </c>
      <c r="B312" s="295">
        <v>0</v>
      </c>
    </row>
    <row r="313" spans="1:2" x14ac:dyDescent="0.25">
      <c r="A313" s="83" t="s">
        <v>2446</v>
      </c>
      <c r="B313" s="295">
        <v>0</v>
      </c>
    </row>
    <row r="314" spans="1:2" x14ac:dyDescent="0.25">
      <c r="A314" s="83" t="s">
        <v>2447</v>
      </c>
      <c r="B314" s="295">
        <v>116164110</v>
      </c>
    </row>
    <row r="315" spans="1:2" x14ac:dyDescent="0.25">
      <c r="A315" s="83" t="s">
        <v>2448</v>
      </c>
      <c r="B315" s="295">
        <v>0</v>
      </c>
    </row>
    <row r="316" spans="1:2" x14ac:dyDescent="0.25">
      <c r="A316" s="83" t="s">
        <v>2449</v>
      </c>
      <c r="B316" s="295">
        <v>0</v>
      </c>
    </row>
    <row r="317" spans="1:2" x14ac:dyDescent="0.25">
      <c r="A317" s="83" t="s">
        <v>2450</v>
      </c>
      <c r="B317" s="295">
        <v>0</v>
      </c>
    </row>
    <row r="318" spans="1:2" x14ac:dyDescent="0.25">
      <c r="A318" s="83" t="s">
        <v>2451</v>
      </c>
      <c r="B318" s="295">
        <v>0</v>
      </c>
    </row>
    <row r="319" spans="1:2" x14ac:dyDescent="0.25">
      <c r="A319" s="83" t="s">
        <v>2452</v>
      </c>
      <c r="B319" s="295">
        <v>0</v>
      </c>
    </row>
    <row r="320" spans="1:2" x14ac:dyDescent="0.25">
      <c r="A320" s="83" t="s">
        <v>2453</v>
      </c>
      <c r="B320" s="295">
        <v>0</v>
      </c>
    </row>
    <row r="321" spans="1:2" x14ac:dyDescent="0.25">
      <c r="A321" s="83" t="s">
        <v>2454</v>
      </c>
      <c r="B321" s="295">
        <v>0</v>
      </c>
    </row>
    <row r="322" spans="1:2" x14ac:dyDescent="0.25">
      <c r="A322" s="83" t="s">
        <v>2455</v>
      </c>
      <c r="B322" s="295">
        <v>0</v>
      </c>
    </row>
    <row r="323" spans="1:2" x14ac:dyDescent="0.25">
      <c r="A323" s="83" t="s">
        <v>2456</v>
      </c>
      <c r="B323" s="295">
        <v>0</v>
      </c>
    </row>
    <row r="324" spans="1:2" x14ac:dyDescent="0.25">
      <c r="A324" s="83" t="s">
        <v>2457</v>
      </c>
      <c r="B324" s="295">
        <v>0</v>
      </c>
    </row>
    <row r="325" spans="1:2" x14ac:dyDescent="0.25">
      <c r="A325" s="83" t="s">
        <v>2458</v>
      </c>
      <c r="B325" s="295">
        <v>0</v>
      </c>
    </row>
    <row r="326" spans="1:2" x14ac:dyDescent="0.25">
      <c r="A326" s="83" t="s">
        <v>2459</v>
      </c>
      <c r="B326" s="295">
        <v>207840000</v>
      </c>
    </row>
    <row r="327" spans="1:2" x14ac:dyDescent="0.25">
      <c r="A327" s="83" t="s">
        <v>2460</v>
      </c>
      <c r="B327" s="295">
        <v>0</v>
      </c>
    </row>
    <row r="328" spans="1:2" x14ac:dyDescent="0.25">
      <c r="A328" s="83" t="s">
        <v>2461</v>
      </c>
      <c r="B328" s="295">
        <v>0</v>
      </c>
    </row>
    <row r="329" spans="1:2" x14ac:dyDescent="0.25">
      <c r="A329" s="83" t="s">
        <v>2462</v>
      </c>
      <c r="B329" s="295">
        <v>0</v>
      </c>
    </row>
    <row r="330" spans="1:2" x14ac:dyDescent="0.25">
      <c r="A330" s="83" t="s">
        <v>2463</v>
      </c>
      <c r="B330" s="295">
        <v>0</v>
      </c>
    </row>
    <row r="331" spans="1:2" x14ac:dyDescent="0.25">
      <c r="A331" s="83" t="s">
        <v>2464</v>
      </c>
      <c r="B331" s="295">
        <v>0</v>
      </c>
    </row>
    <row r="332" spans="1:2" x14ac:dyDescent="0.25">
      <c r="A332" s="83" t="s">
        <v>2465</v>
      </c>
      <c r="B332" s="295">
        <v>0</v>
      </c>
    </row>
    <row r="333" spans="1:2" x14ac:dyDescent="0.25">
      <c r="A333" s="83" t="s">
        <v>2466</v>
      </c>
      <c r="B333" s="295">
        <v>0</v>
      </c>
    </row>
    <row r="334" spans="1:2" x14ac:dyDescent="0.25">
      <c r="A334" s="83" t="s">
        <v>2467</v>
      </c>
      <c r="B334" s="295">
        <v>85417000</v>
      </c>
    </row>
    <row r="335" spans="1:2" x14ac:dyDescent="0.25">
      <c r="A335" s="83" t="s">
        <v>2468</v>
      </c>
      <c r="B335" s="295">
        <v>75000000</v>
      </c>
    </row>
    <row r="336" spans="1:2" x14ac:dyDescent="0.25">
      <c r="A336" s="83" t="s">
        <v>2469</v>
      </c>
      <c r="B336" s="295">
        <v>55960000</v>
      </c>
    </row>
    <row r="337" spans="1:2" x14ac:dyDescent="0.25">
      <c r="A337" s="83" t="s">
        <v>2470</v>
      </c>
      <c r="B337" s="295">
        <v>149906000</v>
      </c>
    </row>
    <row r="338" spans="1:2" x14ac:dyDescent="0.25">
      <c r="A338" s="83" t="s">
        <v>2471</v>
      </c>
      <c r="B338" s="295">
        <v>0</v>
      </c>
    </row>
    <row r="339" spans="1:2" x14ac:dyDescent="0.25">
      <c r="A339" s="83" t="s">
        <v>2472</v>
      </c>
      <c r="B339" s="295">
        <v>203991000</v>
      </c>
    </row>
    <row r="340" spans="1:2" x14ac:dyDescent="0.25">
      <c r="A340" s="83" t="s">
        <v>2473</v>
      </c>
      <c r="B340" s="295">
        <v>47387600</v>
      </c>
    </row>
    <row r="341" spans="1:2" x14ac:dyDescent="0.25">
      <c r="A341" s="83" t="s">
        <v>2474</v>
      </c>
      <c r="B341" s="295">
        <v>60264000</v>
      </c>
    </row>
    <row r="342" spans="1:2" x14ac:dyDescent="0.25">
      <c r="A342" s="83" t="s">
        <v>2475</v>
      </c>
      <c r="B342" s="295">
        <v>25095800</v>
      </c>
    </row>
    <row r="343" spans="1:2" x14ac:dyDescent="0.25">
      <c r="A343" s="83" t="s">
        <v>2476</v>
      </c>
      <c r="B343" s="295">
        <v>38779440</v>
      </c>
    </row>
    <row r="344" spans="1:2" x14ac:dyDescent="0.25">
      <c r="A344" s="83" t="s">
        <v>2477</v>
      </c>
      <c r="B344" s="295">
        <v>146509000</v>
      </c>
    </row>
    <row r="345" spans="1:2" x14ac:dyDescent="0.25">
      <c r="A345" s="83" t="s">
        <v>2478</v>
      </c>
      <c r="B345" s="295">
        <v>8437500</v>
      </c>
    </row>
    <row r="346" spans="1:2" x14ac:dyDescent="0.25">
      <c r="A346" s="83" t="s">
        <v>2479</v>
      </c>
      <c r="B346" s="295">
        <v>147122060</v>
      </c>
    </row>
    <row r="347" spans="1:2" x14ac:dyDescent="0.25">
      <c r="A347" s="83" t="s">
        <v>2480</v>
      </c>
      <c r="B347" s="295">
        <v>48162000</v>
      </c>
    </row>
    <row r="348" spans="1:2" x14ac:dyDescent="0.25">
      <c r="A348" s="83" t="s">
        <v>2481</v>
      </c>
      <c r="B348" s="295">
        <v>42000000</v>
      </c>
    </row>
    <row r="349" spans="1:2" x14ac:dyDescent="0.25">
      <c r="A349" s="83" t="s">
        <v>2482</v>
      </c>
      <c r="B349" s="295">
        <v>322000000</v>
      </c>
    </row>
    <row r="350" spans="1:2" x14ac:dyDescent="0.25">
      <c r="A350" s="83" t="s">
        <v>2483</v>
      </c>
      <c r="B350" s="295">
        <v>0</v>
      </c>
    </row>
    <row r="351" spans="1:2" x14ac:dyDescent="0.25">
      <c r="A351" s="83" t="s">
        <v>2484</v>
      </c>
      <c r="B351" s="295">
        <v>0</v>
      </c>
    </row>
    <row r="352" spans="1:2" x14ac:dyDescent="0.25">
      <c r="A352" s="83" t="s">
        <v>2485</v>
      </c>
      <c r="B352" s="295">
        <v>0</v>
      </c>
    </row>
    <row r="353" spans="1:3" x14ac:dyDescent="0.25">
      <c r="A353" s="83" t="s">
        <v>2486</v>
      </c>
      <c r="B353" s="295">
        <v>0</v>
      </c>
    </row>
    <row r="354" spans="1:3" x14ac:dyDescent="0.25">
      <c r="A354" s="83" t="s">
        <v>2487</v>
      </c>
      <c r="B354" s="295">
        <v>0</v>
      </c>
    </row>
    <row r="355" spans="1:3" x14ac:dyDescent="0.25">
      <c r="A355" s="83" t="s">
        <v>2488</v>
      </c>
      <c r="B355" s="295">
        <v>0</v>
      </c>
    </row>
    <row r="356" spans="1:3" x14ac:dyDescent="0.25">
      <c r="A356" s="83" t="s">
        <v>2489</v>
      </c>
      <c r="B356" s="295">
        <v>0</v>
      </c>
    </row>
    <row r="357" spans="1:3" x14ac:dyDescent="0.25">
      <c r="A357" s="83" t="s">
        <v>2490</v>
      </c>
      <c r="B357" s="295">
        <v>0</v>
      </c>
    </row>
    <row r="358" spans="1:3" x14ac:dyDescent="0.25">
      <c r="A358" s="83" t="s">
        <v>2491</v>
      </c>
      <c r="B358" s="295">
        <v>0</v>
      </c>
    </row>
    <row r="359" spans="1:3" x14ac:dyDescent="0.25">
      <c r="A359" s="68"/>
      <c r="B359" s="295"/>
    </row>
    <row r="360" spans="1:3" s="94" customFormat="1" x14ac:dyDescent="0.25">
      <c r="A360" s="28" t="s">
        <v>2492</v>
      </c>
      <c r="B360" s="243">
        <f t="shared" ref="B360" si="32">SUM(B361:B364)</f>
        <v>108000000</v>
      </c>
    </row>
    <row r="361" spans="1:3" x14ac:dyDescent="0.25">
      <c r="A361" s="175" t="s">
        <v>2493</v>
      </c>
      <c r="B361" s="295">
        <v>103930310</v>
      </c>
    </row>
    <row r="362" spans="1:3" x14ac:dyDescent="0.25">
      <c r="A362" s="83" t="s">
        <v>2494</v>
      </c>
      <c r="B362" s="295">
        <v>9350</v>
      </c>
    </row>
    <row r="363" spans="1:3" x14ac:dyDescent="0.25">
      <c r="A363" s="83" t="s">
        <v>2495</v>
      </c>
      <c r="B363" s="295">
        <v>4060340</v>
      </c>
    </row>
    <row r="364" spans="1:3" x14ac:dyDescent="0.25">
      <c r="A364" s="175" t="s">
        <v>32</v>
      </c>
      <c r="B364" s="295">
        <v>0</v>
      </c>
    </row>
    <row r="365" spans="1:3" x14ac:dyDescent="0.25">
      <c r="A365" s="74"/>
      <c r="B365" s="295"/>
    </row>
    <row r="366" spans="1:3" s="94" customFormat="1" x14ac:dyDescent="0.25">
      <c r="A366" s="25" t="s">
        <v>229</v>
      </c>
      <c r="B366" s="243">
        <f t="shared" ref="B366" si="33">SUM(B367:B369)</f>
        <v>185000000</v>
      </c>
      <c r="C366" s="90"/>
    </row>
    <row r="367" spans="1:3" x14ac:dyDescent="0.25">
      <c r="A367" s="175" t="s">
        <v>2496</v>
      </c>
      <c r="B367" s="295">
        <v>0</v>
      </c>
    </row>
    <row r="368" spans="1:3" x14ac:dyDescent="0.25">
      <c r="A368" s="83" t="s">
        <v>2497</v>
      </c>
      <c r="B368" s="295">
        <v>18845910</v>
      </c>
    </row>
    <row r="369" spans="1:3" x14ac:dyDescent="0.25">
      <c r="A369" s="83" t="s">
        <v>2498</v>
      </c>
      <c r="B369" s="295">
        <v>166154090</v>
      </c>
    </row>
    <row r="370" spans="1:3" x14ac:dyDescent="0.25">
      <c r="A370" s="25"/>
      <c r="B370" s="295"/>
    </row>
    <row r="371" spans="1:3" s="94" customFormat="1" x14ac:dyDescent="0.25">
      <c r="A371" s="25" t="s">
        <v>46</v>
      </c>
      <c r="B371" s="243">
        <f>SUM(B372:B373)</f>
        <v>623615970</v>
      </c>
      <c r="C371" s="90"/>
    </row>
    <row r="372" spans="1:3" x14ac:dyDescent="0.25">
      <c r="A372" s="175" t="s">
        <v>2499</v>
      </c>
      <c r="B372" s="295">
        <v>54065600</v>
      </c>
    </row>
    <row r="373" spans="1:3" x14ac:dyDescent="0.25">
      <c r="A373" s="175" t="s">
        <v>2500</v>
      </c>
      <c r="B373" s="295">
        <v>569550370</v>
      </c>
    </row>
    <row r="374" spans="1:3" x14ac:dyDescent="0.25">
      <c r="A374" s="68"/>
      <c r="B374" s="295"/>
    </row>
    <row r="375" spans="1:3" x14ac:dyDescent="0.25">
      <c r="A375" s="35" t="s">
        <v>237</v>
      </c>
      <c r="B375" s="313">
        <f>B11+B301</f>
        <v>38749977579</v>
      </c>
    </row>
    <row r="376" spans="1:3" x14ac:dyDescent="0.25">
      <c r="A376" s="68"/>
      <c r="B376" s="295"/>
    </row>
    <row r="377" spans="1:3" x14ac:dyDescent="0.25">
      <c r="A377" s="28" t="s">
        <v>2501</v>
      </c>
      <c r="B377" s="243">
        <f t="shared" ref="B377" si="34">SUM(B378:B379)</f>
        <v>0</v>
      </c>
    </row>
    <row r="378" spans="1:3" x14ac:dyDescent="0.25">
      <c r="B378" s="244"/>
    </row>
    <row r="379" spans="1:3" x14ac:dyDescent="0.25">
      <c r="A379" s="34" t="s">
        <v>2502</v>
      </c>
      <c r="B379" s="242">
        <v>0</v>
      </c>
    </row>
    <row r="380" spans="1:3" x14ac:dyDescent="0.25">
      <c r="B380" s="242"/>
    </row>
    <row r="381" spans="1:3" ht="15.75" thickBot="1" x14ac:dyDescent="0.3">
      <c r="A381" s="18" t="s">
        <v>2976</v>
      </c>
      <c r="B381" s="246">
        <f>B375+B377</f>
        <v>38749977579</v>
      </c>
    </row>
    <row r="382" spans="1:3" ht="15.75" thickTop="1" x14ac:dyDescent="0.25">
      <c r="A382" s="372" t="s">
        <v>2503</v>
      </c>
      <c r="B382" s="372"/>
    </row>
    <row r="383" spans="1:3" x14ac:dyDescent="0.25">
      <c r="A383" s="373"/>
      <c r="B383" s="373"/>
    </row>
  </sheetData>
  <mergeCells count="8">
    <mergeCell ref="A9:A10"/>
    <mergeCell ref="A382:B383"/>
    <mergeCell ref="A2:B2"/>
    <mergeCell ref="A3:B3"/>
    <mergeCell ref="A4:B4"/>
    <mergeCell ref="A5:B5"/>
    <mergeCell ref="A6:B6"/>
    <mergeCell ref="A7:B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2:H201"/>
  <sheetViews>
    <sheetView showGridLines="0" topLeftCell="A141" workbookViewId="0">
      <selection activeCell="A155" sqref="A155"/>
    </sheetView>
  </sheetViews>
  <sheetFormatPr baseColWidth="10" defaultColWidth="11.42578125" defaultRowHeight="15" x14ac:dyDescent="0.25"/>
  <cols>
    <col min="1" max="1" width="63.85546875" style="13" bestFit="1" customWidth="1"/>
    <col min="2" max="2" width="21.7109375" style="90" bestFit="1" customWidth="1"/>
    <col min="3" max="16384" width="11.42578125" style="90"/>
  </cols>
  <sheetData>
    <row r="2" spans="1:8" ht="21" x14ac:dyDescent="0.25">
      <c r="A2" s="352" t="s">
        <v>948</v>
      </c>
      <c r="B2" s="353"/>
    </row>
    <row r="3" spans="1:8" ht="18.75" x14ac:dyDescent="0.25">
      <c r="A3" s="354" t="s">
        <v>949</v>
      </c>
      <c r="B3" s="355"/>
    </row>
    <row r="4" spans="1:8" x14ac:dyDescent="0.25">
      <c r="A4" s="356" t="s">
        <v>8</v>
      </c>
      <c r="B4" s="357"/>
    </row>
    <row r="5" spans="1:8" x14ac:dyDescent="0.25">
      <c r="A5" s="358" t="s">
        <v>9</v>
      </c>
      <c r="B5" s="359"/>
    </row>
    <row r="6" spans="1:8" x14ac:dyDescent="0.25">
      <c r="A6" s="358" t="s">
        <v>14</v>
      </c>
      <c r="B6" s="359"/>
    </row>
    <row r="7" spans="1:8" x14ac:dyDescent="0.25">
      <c r="A7" s="360" t="s">
        <v>10</v>
      </c>
      <c r="B7" s="360"/>
    </row>
    <row r="9" spans="1:8" x14ac:dyDescent="0.25">
      <c r="A9" s="361" t="s">
        <v>48</v>
      </c>
      <c r="B9" s="88" t="s">
        <v>1596</v>
      </c>
    </row>
    <row r="10" spans="1:8" x14ac:dyDescent="0.25">
      <c r="A10" s="362"/>
      <c r="B10" s="109" t="s">
        <v>14</v>
      </c>
    </row>
    <row r="11" spans="1:8" x14ac:dyDescent="0.25">
      <c r="A11" s="12" t="s">
        <v>58</v>
      </c>
      <c r="B11" s="240">
        <v>3075000</v>
      </c>
      <c r="C11" s="33"/>
    </row>
    <row r="12" spans="1:8" x14ac:dyDescent="0.25">
      <c r="A12" s="13" t="s">
        <v>55</v>
      </c>
      <c r="B12" s="241"/>
      <c r="C12" s="33"/>
    </row>
    <row r="13" spans="1:8" x14ac:dyDescent="0.25">
      <c r="A13" s="44" t="s">
        <v>242</v>
      </c>
      <c r="B13" s="244">
        <v>0</v>
      </c>
      <c r="C13" s="33"/>
    </row>
    <row r="14" spans="1:8" x14ac:dyDescent="0.25">
      <c r="A14" s="44" t="s">
        <v>554</v>
      </c>
      <c r="B14" s="244">
        <v>60600</v>
      </c>
      <c r="C14" s="33"/>
      <c r="H14" s="90" t="s">
        <v>6</v>
      </c>
    </row>
    <row r="15" spans="1:8" x14ac:dyDescent="0.25">
      <c r="A15" s="44" t="s">
        <v>363</v>
      </c>
      <c r="B15" s="244">
        <v>6600</v>
      </c>
      <c r="C15" s="33"/>
    </row>
    <row r="16" spans="1:8" x14ac:dyDescent="0.25">
      <c r="A16" s="44" t="s">
        <v>352</v>
      </c>
      <c r="B16" s="244">
        <v>2800</v>
      </c>
      <c r="C16" s="33"/>
    </row>
    <row r="17" spans="1:3" x14ac:dyDescent="0.25">
      <c r="A17" s="45" t="s">
        <v>59</v>
      </c>
      <c r="B17" s="247">
        <f>SUM(B13:B16)</f>
        <v>70000</v>
      </c>
      <c r="C17" s="33"/>
    </row>
    <row r="18" spans="1:3" x14ac:dyDescent="0.25">
      <c r="A18" s="28" t="s">
        <v>60</v>
      </c>
      <c r="B18" s="247">
        <f>B11+B17</f>
        <v>3145000</v>
      </c>
      <c r="C18" s="33"/>
    </row>
    <row r="19" spans="1:3" x14ac:dyDescent="0.25">
      <c r="A19" s="28" t="s">
        <v>55</v>
      </c>
      <c r="B19" s="248"/>
      <c r="C19" s="33"/>
    </row>
    <row r="20" spans="1:3" x14ac:dyDescent="0.25">
      <c r="A20" s="28" t="s">
        <v>78</v>
      </c>
      <c r="B20" s="248"/>
      <c r="C20" s="33"/>
    </row>
    <row r="21" spans="1:3" x14ac:dyDescent="0.25">
      <c r="A21" s="45" t="s">
        <v>934</v>
      </c>
      <c r="B21" s="248"/>
      <c r="C21" s="33"/>
    </row>
    <row r="22" spans="1:3" x14ac:dyDescent="0.25">
      <c r="A22" s="44" t="s">
        <v>1570</v>
      </c>
      <c r="B22" s="244">
        <v>590000</v>
      </c>
      <c r="C22" s="33"/>
    </row>
    <row r="23" spans="1:3" x14ac:dyDescent="0.25">
      <c r="A23" s="44" t="s">
        <v>1571</v>
      </c>
      <c r="B23" s="244">
        <v>155000</v>
      </c>
      <c r="C23" s="33"/>
    </row>
    <row r="24" spans="1:3" x14ac:dyDescent="0.25">
      <c r="A24" s="44" t="s">
        <v>1572</v>
      </c>
      <c r="B24" s="244">
        <v>470000</v>
      </c>
      <c r="C24" s="33"/>
    </row>
    <row r="25" spans="1:3" x14ac:dyDescent="0.25">
      <c r="A25" s="44" t="s">
        <v>1573</v>
      </c>
      <c r="B25" s="244">
        <v>37000</v>
      </c>
      <c r="C25" s="33"/>
    </row>
    <row r="26" spans="1:3" x14ac:dyDescent="0.25">
      <c r="A26" s="44" t="s">
        <v>61</v>
      </c>
      <c r="B26" s="244">
        <v>92000</v>
      </c>
      <c r="C26" s="33"/>
    </row>
    <row r="27" spans="1:3" x14ac:dyDescent="0.25">
      <c r="A27" s="44" t="s">
        <v>1574</v>
      </c>
      <c r="B27" s="244">
        <v>3000</v>
      </c>
      <c r="C27" s="33"/>
    </row>
    <row r="28" spans="1:3" x14ac:dyDescent="0.25">
      <c r="A28" s="44" t="s">
        <v>1575</v>
      </c>
      <c r="B28" s="244">
        <v>50</v>
      </c>
      <c r="C28" s="33"/>
    </row>
    <row r="29" spans="1:3" x14ac:dyDescent="0.25">
      <c r="A29" s="44" t="s">
        <v>505</v>
      </c>
      <c r="B29" s="244">
        <v>50</v>
      </c>
      <c r="C29" s="33"/>
    </row>
    <row r="30" spans="1:3" x14ac:dyDescent="0.25">
      <c r="A30" s="44" t="s">
        <v>64</v>
      </c>
      <c r="B30" s="244">
        <v>160000</v>
      </c>
      <c r="C30" s="33"/>
    </row>
    <row r="31" spans="1:3" x14ac:dyDescent="0.25">
      <c r="A31" s="44" t="s">
        <v>63</v>
      </c>
      <c r="B31" s="244">
        <v>130000</v>
      </c>
      <c r="C31" s="33"/>
    </row>
    <row r="32" spans="1:3" x14ac:dyDescent="0.25">
      <c r="A32" s="44" t="s">
        <v>394</v>
      </c>
      <c r="B32" s="244">
        <v>0</v>
      </c>
      <c r="C32" s="33"/>
    </row>
    <row r="33" spans="1:3" x14ac:dyDescent="0.25">
      <c r="A33" s="44" t="s">
        <v>395</v>
      </c>
      <c r="B33" s="249">
        <v>0</v>
      </c>
      <c r="C33" s="33"/>
    </row>
    <row r="34" spans="1:3" x14ac:dyDescent="0.25">
      <c r="A34" s="44" t="s">
        <v>506</v>
      </c>
      <c r="B34" s="244">
        <v>250</v>
      </c>
      <c r="C34" s="33"/>
    </row>
    <row r="35" spans="1:3" x14ac:dyDescent="0.25">
      <c r="A35" s="44" t="s">
        <v>507</v>
      </c>
      <c r="B35" s="241"/>
      <c r="C35" s="33"/>
    </row>
    <row r="36" spans="1:3" x14ac:dyDescent="0.25">
      <c r="A36" s="28" t="s">
        <v>939</v>
      </c>
      <c r="B36" s="247">
        <f>SUM(B22:B34)</f>
        <v>1637350</v>
      </c>
      <c r="C36" s="33"/>
    </row>
    <row r="37" spans="1:3" x14ac:dyDescent="0.25">
      <c r="A37" s="32" t="s">
        <v>55</v>
      </c>
      <c r="B37" s="247"/>
      <c r="C37" s="33"/>
    </row>
    <row r="38" spans="1:3" x14ac:dyDescent="0.25">
      <c r="A38" s="45" t="s">
        <v>936</v>
      </c>
      <c r="B38" s="248"/>
      <c r="C38" s="33"/>
    </row>
    <row r="39" spans="1:3" x14ac:dyDescent="0.25">
      <c r="A39" s="45" t="s">
        <v>511</v>
      </c>
      <c r="B39" s="248"/>
      <c r="C39" s="33"/>
    </row>
    <row r="40" spans="1:3" x14ac:dyDescent="0.25">
      <c r="A40" s="45" t="s">
        <v>400</v>
      </c>
      <c r="B40" s="247">
        <f>SUM(B41:B42)</f>
        <v>210000</v>
      </c>
      <c r="C40" s="33"/>
    </row>
    <row r="41" spans="1:3" x14ac:dyDescent="0.25">
      <c r="A41" s="47" t="s">
        <v>401</v>
      </c>
      <c r="B41" s="244">
        <v>200000</v>
      </c>
      <c r="C41" s="33"/>
    </row>
    <row r="42" spans="1:3" x14ac:dyDescent="0.25">
      <c r="A42" s="47" t="s">
        <v>533</v>
      </c>
      <c r="B42" s="244">
        <v>10000</v>
      </c>
      <c r="C42" s="33"/>
    </row>
    <row r="43" spans="1:3" x14ac:dyDescent="0.25">
      <c r="A43" s="48" t="s">
        <v>55</v>
      </c>
      <c r="B43" s="244"/>
      <c r="C43" s="33"/>
    </row>
    <row r="44" spans="1:3" x14ac:dyDescent="0.25">
      <c r="A44" s="45" t="s">
        <v>65</v>
      </c>
      <c r="B44" s="243">
        <f>SUM(B46:B62)</f>
        <v>1282250</v>
      </c>
      <c r="C44" s="33"/>
    </row>
    <row r="45" spans="1:3" x14ac:dyDescent="0.25">
      <c r="A45" s="32" t="s">
        <v>55</v>
      </c>
      <c r="B45" s="244"/>
      <c r="C45" s="33"/>
    </row>
    <row r="46" spans="1:3" x14ac:dyDescent="0.25">
      <c r="A46" s="44" t="s">
        <v>465</v>
      </c>
      <c r="B46" s="244">
        <v>70000</v>
      </c>
      <c r="C46" s="33"/>
    </row>
    <row r="47" spans="1:3" x14ac:dyDescent="0.25">
      <c r="A47" s="44" t="s">
        <v>1576</v>
      </c>
      <c r="B47" s="244">
        <v>280000</v>
      </c>
      <c r="C47" s="33"/>
    </row>
    <row r="48" spans="1:3" x14ac:dyDescent="0.25">
      <c r="A48" s="44" t="s">
        <v>1577</v>
      </c>
      <c r="B48" s="244">
        <v>46000</v>
      </c>
      <c r="C48" s="33"/>
    </row>
    <row r="49" spans="1:3" x14ac:dyDescent="0.25">
      <c r="A49" s="44" t="s">
        <v>977</v>
      </c>
      <c r="B49" s="244">
        <v>150000</v>
      </c>
      <c r="C49" s="33"/>
    </row>
    <row r="50" spans="1:3" x14ac:dyDescent="0.25">
      <c r="A50" s="44" t="s">
        <v>978</v>
      </c>
      <c r="B50" s="244">
        <v>150000</v>
      </c>
      <c r="C50" s="33"/>
    </row>
    <row r="51" spans="1:3" x14ac:dyDescent="0.25">
      <c r="A51" s="44" t="s">
        <v>979</v>
      </c>
      <c r="B51" s="244">
        <v>75000</v>
      </c>
      <c r="C51" s="33"/>
    </row>
    <row r="52" spans="1:3" x14ac:dyDescent="0.25">
      <c r="A52" s="44" t="s">
        <v>513</v>
      </c>
      <c r="B52" s="244">
        <v>26000</v>
      </c>
      <c r="C52" s="33"/>
    </row>
    <row r="53" spans="1:3" x14ac:dyDescent="0.25">
      <c r="A53" s="44" t="s">
        <v>984</v>
      </c>
      <c r="B53" s="244">
        <v>125000</v>
      </c>
      <c r="C53" s="33"/>
    </row>
    <row r="54" spans="1:3" x14ac:dyDescent="0.25">
      <c r="A54" s="44" t="s">
        <v>985</v>
      </c>
      <c r="B54" s="244">
        <v>1500</v>
      </c>
      <c r="C54" s="33"/>
    </row>
    <row r="55" spans="1:3" x14ac:dyDescent="0.25">
      <c r="A55" s="44" t="s">
        <v>68</v>
      </c>
      <c r="B55" s="244">
        <v>115000</v>
      </c>
      <c r="C55" s="33"/>
    </row>
    <row r="56" spans="1:3" x14ac:dyDescent="0.25">
      <c r="A56" s="44" t="s">
        <v>243</v>
      </c>
      <c r="B56" s="244">
        <v>150000</v>
      </c>
      <c r="C56" s="33"/>
    </row>
    <row r="57" spans="1:3" x14ac:dyDescent="0.25">
      <c r="A57" s="44" t="s">
        <v>515</v>
      </c>
      <c r="B57" s="244">
        <v>250</v>
      </c>
      <c r="C57" s="33"/>
    </row>
    <row r="58" spans="1:3" x14ac:dyDescent="0.25">
      <c r="A58" s="44" t="s">
        <v>69</v>
      </c>
      <c r="B58" s="244">
        <v>12000</v>
      </c>
      <c r="C58" s="33"/>
    </row>
    <row r="59" spans="1:3" x14ac:dyDescent="0.25">
      <c r="A59" s="44" t="s">
        <v>516</v>
      </c>
      <c r="B59" s="244">
        <v>60000</v>
      </c>
      <c r="C59" s="33"/>
    </row>
    <row r="60" spans="1:3" x14ac:dyDescent="0.25">
      <c r="A60" s="44" t="s">
        <v>517</v>
      </c>
      <c r="B60" s="244">
        <v>18000</v>
      </c>
      <c r="C60" s="33"/>
    </row>
    <row r="61" spans="1:3" x14ac:dyDescent="0.25">
      <c r="A61" s="44" t="s">
        <v>518</v>
      </c>
      <c r="B61" s="244">
        <v>3000</v>
      </c>
      <c r="C61" s="33"/>
    </row>
    <row r="62" spans="1:3" x14ac:dyDescent="0.25">
      <c r="A62" s="44" t="s">
        <v>519</v>
      </c>
      <c r="B62" s="244">
        <v>500</v>
      </c>
      <c r="C62" s="33"/>
    </row>
    <row r="63" spans="1:3" x14ac:dyDescent="0.25">
      <c r="A63" s="23"/>
      <c r="B63" s="248"/>
      <c r="C63" s="33"/>
    </row>
    <row r="64" spans="1:3" x14ac:dyDescent="0.25">
      <c r="A64" s="45" t="s">
        <v>520</v>
      </c>
      <c r="B64" s="247">
        <f>B40+B44</f>
        <v>1492250</v>
      </c>
      <c r="C64" s="33"/>
    </row>
    <row r="65" spans="1:3" x14ac:dyDescent="0.25">
      <c r="A65" s="23"/>
      <c r="B65" s="248"/>
      <c r="C65" s="33"/>
    </row>
    <row r="66" spans="1:3" x14ac:dyDescent="0.25">
      <c r="A66" s="43" t="s">
        <v>81</v>
      </c>
      <c r="B66" s="243">
        <f>SUM(B68:B75)</f>
        <v>476230</v>
      </c>
      <c r="C66" s="33"/>
    </row>
    <row r="67" spans="1:3" x14ac:dyDescent="0.25">
      <c r="A67" s="32" t="s">
        <v>55</v>
      </c>
      <c r="B67" s="248"/>
      <c r="C67" s="33"/>
    </row>
    <row r="68" spans="1:3" x14ac:dyDescent="0.25">
      <c r="A68" s="44" t="s">
        <v>82</v>
      </c>
      <c r="B68" s="244">
        <v>415000</v>
      </c>
      <c r="C68" s="33"/>
    </row>
    <row r="69" spans="1:3" x14ac:dyDescent="0.25">
      <c r="A69" s="44" t="s">
        <v>525</v>
      </c>
      <c r="B69" s="244">
        <v>41500</v>
      </c>
      <c r="C69" s="33"/>
    </row>
    <row r="70" spans="1:3" x14ac:dyDescent="0.25">
      <c r="A70" s="44" t="s">
        <v>244</v>
      </c>
      <c r="B70" s="244">
        <v>10000</v>
      </c>
      <c r="C70" s="33"/>
    </row>
    <row r="71" spans="1:3" x14ac:dyDescent="0.25">
      <c r="A71" s="44" t="s">
        <v>1578</v>
      </c>
      <c r="B71" s="244">
        <v>6000</v>
      </c>
      <c r="C71" s="33"/>
    </row>
    <row r="72" spans="1:3" x14ac:dyDescent="0.25">
      <c r="A72" s="44" t="s">
        <v>245</v>
      </c>
      <c r="B72" s="244">
        <v>30</v>
      </c>
      <c r="C72" s="33"/>
    </row>
    <row r="73" spans="1:3" x14ac:dyDescent="0.25">
      <c r="A73" s="44" t="s">
        <v>527</v>
      </c>
      <c r="B73" s="244">
        <v>200</v>
      </c>
      <c r="C73" s="33"/>
    </row>
    <row r="74" spans="1:3" x14ac:dyDescent="0.25">
      <c r="A74" s="44" t="s">
        <v>1579</v>
      </c>
      <c r="B74" s="244">
        <v>3000</v>
      </c>
      <c r="C74" s="33"/>
    </row>
    <row r="75" spans="1:3" x14ac:dyDescent="0.25">
      <c r="A75" s="44" t="s">
        <v>1580</v>
      </c>
      <c r="B75" s="244">
        <v>500</v>
      </c>
      <c r="C75" s="33"/>
    </row>
    <row r="76" spans="1:3" x14ac:dyDescent="0.25">
      <c r="A76" s="32" t="s">
        <v>55</v>
      </c>
      <c r="B76" s="244"/>
      <c r="C76" s="33"/>
    </row>
    <row r="77" spans="1:3" x14ac:dyDescent="0.25">
      <c r="A77" s="43" t="s">
        <v>629</v>
      </c>
      <c r="B77" s="243">
        <f>SUM(B79:B88)</f>
        <v>34250</v>
      </c>
      <c r="C77" s="33"/>
    </row>
    <row r="78" spans="1:3" x14ac:dyDescent="0.25">
      <c r="A78" s="32" t="s">
        <v>55</v>
      </c>
      <c r="B78" s="244"/>
      <c r="C78" s="33"/>
    </row>
    <row r="79" spans="1:3" x14ac:dyDescent="0.25">
      <c r="A79" s="44" t="s">
        <v>86</v>
      </c>
      <c r="B79" s="244">
        <v>15000</v>
      </c>
      <c r="C79" s="33"/>
    </row>
    <row r="80" spans="1:3" x14ac:dyDescent="0.25">
      <c r="A80" s="44" t="s">
        <v>529</v>
      </c>
      <c r="B80" s="244">
        <v>7000</v>
      </c>
      <c r="C80" s="33"/>
    </row>
    <row r="81" spans="1:3" x14ac:dyDescent="0.25">
      <c r="A81" s="44" t="s">
        <v>366</v>
      </c>
      <c r="B81" s="244">
        <v>150</v>
      </c>
      <c r="C81" s="33"/>
    </row>
    <row r="82" spans="1:3" x14ac:dyDescent="0.25">
      <c r="A82" s="44" t="s">
        <v>530</v>
      </c>
      <c r="B82" s="244">
        <v>2000</v>
      </c>
      <c r="C82" s="33"/>
    </row>
    <row r="83" spans="1:3" x14ac:dyDescent="0.25">
      <c r="A83" s="44" t="s">
        <v>833</v>
      </c>
      <c r="B83" s="244">
        <v>6000</v>
      </c>
      <c r="C83" s="33"/>
    </row>
    <row r="84" spans="1:3" x14ac:dyDescent="0.25">
      <c r="A84" s="44" t="s">
        <v>87</v>
      </c>
      <c r="B84" s="244">
        <v>1000</v>
      </c>
      <c r="C84" s="33"/>
    </row>
    <row r="85" spans="1:3" x14ac:dyDescent="0.25">
      <c r="A85" s="44" t="s">
        <v>941</v>
      </c>
      <c r="B85" s="244">
        <v>1000</v>
      </c>
      <c r="C85" s="33"/>
    </row>
    <row r="86" spans="1:3" x14ac:dyDescent="0.25">
      <c r="A86" s="44" t="s">
        <v>1581</v>
      </c>
      <c r="B86" s="244">
        <v>1000</v>
      </c>
      <c r="C86" s="33"/>
    </row>
    <row r="87" spans="1:3" x14ac:dyDescent="0.25">
      <c r="A87" s="44" t="s">
        <v>532</v>
      </c>
      <c r="B87" s="244">
        <v>1000</v>
      </c>
      <c r="C87" s="33"/>
    </row>
    <row r="88" spans="1:3" x14ac:dyDescent="0.25">
      <c r="A88" s="44" t="s">
        <v>367</v>
      </c>
      <c r="B88" s="244">
        <v>100</v>
      </c>
      <c r="C88" s="33"/>
    </row>
    <row r="89" spans="1:3" x14ac:dyDescent="0.25">
      <c r="A89" s="23" t="s">
        <v>55</v>
      </c>
      <c r="B89" s="244"/>
      <c r="C89" s="33"/>
    </row>
    <row r="90" spans="1:3" x14ac:dyDescent="0.25">
      <c r="A90" s="43" t="s">
        <v>466</v>
      </c>
      <c r="B90" s="243">
        <f>SUM(B91:B97)</f>
        <v>30950</v>
      </c>
      <c r="C90" s="33"/>
    </row>
    <row r="91" spans="1:3" x14ac:dyDescent="0.25">
      <c r="A91" s="44" t="s">
        <v>88</v>
      </c>
      <c r="B91" s="244">
        <v>5000</v>
      </c>
      <c r="C91" s="33"/>
    </row>
    <row r="92" spans="1:3" x14ac:dyDescent="0.25">
      <c r="A92" s="44" t="s">
        <v>89</v>
      </c>
      <c r="B92" s="244">
        <v>4000</v>
      </c>
      <c r="C92" s="33"/>
    </row>
    <row r="93" spans="1:3" x14ac:dyDescent="0.25">
      <c r="A93" s="44" t="s">
        <v>90</v>
      </c>
      <c r="B93" s="244">
        <v>1700</v>
      </c>
      <c r="C93" s="33"/>
    </row>
    <row r="94" spans="1:3" x14ac:dyDescent="0.25">
      <c r="A94" s="44" t="s">
        <v>251</v>
      </c>
      <c r="B94" s="244">
        <v>1200</v>
      </c>
      <c r="C94" s="33"/>
    </row>
    <row r="95" spans="1:3" x14ac:dyDescent="0.25">
      <c r="A95" s="44" t="s">
        <v>91</v>
      </c>
      <c r="B95" s="244">
        <v>50</v>
      </c>
      <c r="C95" s="33"/>
    </row>
    <row r="96" spans="1:3" x14ac:dyDescent="0.25">
      <c r="A96" s="44" t="s">
        <v>1582</v>
      </c>
      <c r="B96" s="244">
        <v>7000</v>
      </c>
      <c r="C96" s="33"/>
    </row>
    <row r="97" spans="1:3" x14ac:dyDescent="0.25">
      <c r="A97" s="44" t="s">
        <v>90</v>
      </c>
      <c r="B97" s="244">
        <v>12000</v>
      </c>
      <c r="C97" s="33"/>
    </row>
    <row r="98" spans="1:3" x14ac:dyDescent="0.25">
      <c r="A98" s="32" t="s">
        <v>55</v>
      </c>
      <c r="B98" s="244"/>
      <c r="C98" s="33"/>
    </row>
    <row r="99" spans="1:3" x14ac:dyDescent="0.25">
      <c r="A99" s="45" t="s">
        <v>634</v>
      </c>
      <c r="B99" s="247">
        <f>SUM(B100:B101)</f>
        <v>3150</v>
      </c>
      <c r="C99" s="33"/>
    </row>
    <row r="100" spans="1:3" x14ac:dyDescent="0.25">
      <c r="A100" s="44" t="s">
        <v>632</v>
      </c>
      <c r="B100" s="244">
        <v>3000</v>
      </c>
      <c r="C100" s="33"/>
    </row>
    <row r="101" spans="1:3" x14ac:dyDescent="0.25">
      <c r="A101" s="44" t="s">
        <v>553</v>
      </c>
      <c r="B101" s="244">
        <v>150</v>
      </c>
      <c r="C101" s="33"/>
    </row>
    <row r="102" spans="1:3" x14ac:dyDescent="0.25">
      <c r="A102" s="23" t="s">
        <v>55</v>
      </c>
      <c r="B102" s="244"/>
      <c r="C102" s="33"/>
    </row>
    <row r="103" spans="1:3" x14ac:dyDescent="0.25">
      <c r="A103" s="28" t="s">
        <v>62</v>
      </c>
      <c r="B103" s="247">
        <f>SUM(B104:B105)</f>
        <v>211600</v>
      </c>
      <c r="C103" s="33"/>
    </row>
    <row r="104" spans="1:3" x14ac:dyDescent="0.25">
      <c r="A104" s="44" t="s">
        <v>93</v>
      </c>
      <c r="B104" s="244">
        <v>3600</v>
      </c>
      <c r="C104" s="33"/>
    </row>
    <row r="105" spans="1:3" x14ac:dyDescent="0.25">
      <c r="A105" s="44" t="s">
        <v>672</v>
      </c>
      <c r="B105" s="244">
        <v>208000</v>
      </c>
      <c r="C105" s="33"/>
    </row>
    <row r="106" spans="1:3" x14ac:dyDescent="0.25">
      <c r="A106" s="45" t="s">
        <v>55</v>
      </c>
      <c r="B106" s="244"/>
      <c r="C106" s="33"/>
    </row>
    <row r="107" spans="1:3" x14ac:dyDescent="0.25">
      <c r="A107" s="45" t="s">
        <v>951</v>
      </c>
      <c r="B107" s="247">
        <f>SUM(B108:B109)</f>
        <v>15000</v>
      </c>
      <c r="C107" s="33"/>
    </row>
    <row r="108" spans="1:3" x14ac:dyDescent="0.25">
      <c r="A108" s="44" t="s">
        <v>506</v>
      </c>
      <c r="B108" s="244">
        <v>15000</v>
      </c>
      <c r="C108" s="33"/>
    </row>
    <row r="109" spans="1:3" x14ac:dyDescent="0.25">
      <c r="A109" s="45" t="s">
        <v>55</v>
      </c>
      <c r="B109" s="244"/>
      <c r="C109" s="33"/>
    </row>
    <row r="110" spans="1:3" x14ac:dyDescent="0.25">
      <c r="A110" s="45" t="s">
        <v>95</v>
      </c>
      <c r="B110" s="247">
        <f>SUM(B111:B119)</f>
        <v>363450</v>
      </c>
      <c r="C110" s="33"/>
    </row>
    <row r="111" spans="1:3" x14ac:dyDescent="0.25">
      <c r="A111" s="47" t="s">
        <v>558</v>
      </c>
      <c r="B111" s="244">
        <v>3000</v>
      </c>
      <c r="C111" s="33"/>
    </row>
    <row r="112" spans="1:3" x14ac:dyDescent="0.25">
      <c r="A112" s="44" t="s">
        <v>555</v>
      </c>
      <c r="B112" s="244">
        <v>200</v>
      </c>
      <c r="C112" s="33"/>
    </row>
    <row r="113" spans="1:3" x14ac:dyDescent="0.25">
      <c r="A113" s="44" t="s">
        <v>144</v>
      </c>
      <c r="B113" s="244">
        <v>50</v>
      </c>
      <c r="C113" s="33"/>
    </row>
    <row r="114" spans="1:3" x14ac:dyDescent="0.25">
      <c r="A114" s="44" t="s">
        <v>96</v>
      </c>
      <c r="B114" s="244">
        <v>3000</v>
      </c>
      <c r="C114" s="33"/>
    </row>
    <row r="115" spans="1:3" x14ac:dyDescent="0.25">
      <c r="A115" s="44" t="s">
        <v>559</v>
      </c>
      <c r="B115" s="244">
        <v>1000</v>
      </c>
      <c r="C115" s="33"/>
    </row>
    <row r="116" spans="1:3" x14ac:dyDescent="0.25">
      <c r="A116" s="44" t="s">
        <v>522</v>
      </c>
      <c r="B116" s="244">
        <v>116200</v>
      </c>
      <c r="C116" s="33"/>
    </row>
    <row r="117" spans="1:3" x14ac:dyDescent="0.25">
      <c r="A117" s="44" t="s">
        <v>97</v>
      </c>
      <c r="B117" s="244">
        <v>30000</v>
      </c>
      <c r="C117" s="33"/>
    </row>
    <row r="118" spans="1:3" x14ac:dyDescent="0.25">
      <c r="A118" s="44" t="s">
        <v>1583</v>
      </c>
      <c r="B118" s="244">
        <v>200000</v>
      </c>
      <c r="C118" s="33"/>
    </row>
    <row r="119" spans="1:3" x14ac:dyDescent="0.25">
      <c r="A119" s="44" t="s">
        <v>98</v>
      </c>
      <c r="B119" s="244">
        <v>10000</v>
      </c>
      <c r="C119" s="33"/>
    </row>
    <row r="120" spans="1:3" x14ac:dyDescent="0.25">
      <c r="A120" s="45" t="s">
        <v>55</v>
      </c>
      <c r="B120" s="244"/>
      <c r="C120" s="33"/>
    </row>
    <row r="121" spans="1:3" x14ac:dyDescent="0.25">
      <c r="A121" s="45" t="s">
        <v>560</v>
      </c>
      <c r="B121" s="247">
        <f>SUM(B122:B128)</f>
        <v>129780</v>
      </c>
      <c r="C121" s="33"/>
    </row>
    <row r="122" spans="1:3" x14ac:dyDescent="0.25">
      <c r="A122" s="44" t="s">
        <v>327</v>
      </c>
      <c r="B122" s="244">
        <v>76000</v>
      </c>
      <c r="C122" s="33"/>
    </row>
    <row r="123" spans="1:3" x14ac:dyDescent="0.25">
      <c r="A123" s="44" t="s">
        <v>1584</v>
      </c>
      <c r="B123" s="244">
        <v>15000</v>
      </c>
      <c r="C123" s="33"/>
    </row>
    <row r="124" spans="1:3" x14ac:dyDescent="0.25">
      <c r="A124" s="44" t="s">
        <v>101</v>
      </c>
      <c r="B124" s="244">
        <v>6000</v>
      </c>
      <c r="C124" s="33"/>
    </row>
    <row r="125" spans="1:3" x14ac:dyDescent="0.25">
      <c r="A125" s="44" t="s">
        <v>1585</v>
      </c>
      <c r="B125" s="244">
        <v>5000</v>
      </c>
      <c r="C125" s="33"/>
    </row>
    <row r="126" spans="1:3" x14ac:dyDescent="0.25">
      <c r="A126" s="44" t="s">
        <v>565</v>
      </c>
      <c r="B126" s="244">
        <v>22000</v>
      </c>
      <c r="C126" s="33"/>
    </row>
    <row r="127" spans="1:3" x14ac:dyDescent="0.25">
      <c r="A127" s="44" t="s">
        <v>258</v>
      </c>
      <c r="B127" s="244">
        <v>5000</v>
      </c>
      <c r="C127" s="33"/>
    </row>
    <row r="128" spans="1:3" x14ac:dyDescent="0.25">
      <c r="A128" s="44" t="s">
        <v>526</v>
      </c>
      <c r="B128" s="244">
        <v>780</v>
      </c>
      <c r="C128" s="33"/>
    </row>
    <row r="129" spans="1:3" x14ac:dyDescent="0.25">
      <c r="A129" s="45" t="s">
        <v>55</v>
      </c>
      <c r="B129" s="244"/>
      <c r="C129" s="33"/>
    </row>
    <row r="130" spans="1:3" x14ac:dyDescent="0.25">
      <c r="A130" s="28" t="s">
        <v>1586</v>
      </c>
      <c r="B130" s="247">
        <f>SUM(B131:B136)</f>
        <v>438250</v>
      </c>
      <c r="C130" s="33"/>
    </row>
    <row r="131" spans="1:3" x14ac:dyDescent="0.25">
      <c r="A131" s="44" t="s">
        <v>403</v>
      </c>
      <c r="B131" s="244">
        <v>18000</v>
      </c>
      <c r="C131" s="33"/>
    </row>
    <row r="132" spans="1:3" x14ac:dyDescent="0.25">
      <c r="A132" s="44" t="s">
        <v>569</v>
      </c>
      <c r="B132" s="244">
        <v>310000</v>
      </c>
      <c r="C132" s="33"/>
    </row>
    <row r="133" spans="1:3" x14ac:dyDescent="0.25">
      <c r="A133" s="44" t="s">
        <v>260</v>
      </c>
      <c r="B133" s="244">
        <v>95000</v>
      </c>
      <c r="C133" s="33"/>
    </row>
    <row r="134" spans="1:3" x14ac:dyDescent="0.25">
      <c r="A134" s="44" t="s">
        <v>507</v>
      </c>
      <c r="B134" s="244">
        <v>250</v>
      </c>
      <c r="C134" s="33"/>
    </row>
    <row r="135" spans="1:3" x14ac:dyDescent="0.25">
      <c r="A135" s="44" t="s">
        <v>524</v>
      </c>
      <c r="B135" s="244">
        <v>5000</v>
      </c>
      <c r="C135" s="33"/>
    </row>
    <row r="136" spans="1:3" x14ac:dyDescent="0.25">
      <c r="A136" s="44" t="s">
        <v>986</v>
      </c>
      <c r="B136" s="244">
        <v>10000</v>
      </c>
      <c r="C136" s="33"/>
    </row>
    <row r="137" spans="1:3" x14ac:dyDescent="0.25">
      <c r="A137" s="45" t="s">
        <v>55</v>
      </c>
      <c r="B137" s="244"/>
      <c r="C137" s="33"/>
    </row>
    <row r="138" spans="1:3" x14ac:dyDescent="0.25">
      <c r="A138" s="43" t="s">
        <v>651</v>
      </c>
      <c r="B138" s="243">
        <f>B18+B36+B64+B66+B77+B90+B99+B103+B107+B110+B121+B130</f>
        <v>7977260</v>
      </c>
      <c r="C138" s="33"/>
    </row>
    <row r="139" spans="1:3" x14ac:dyDescent="0.25">
      <c r="A139" s="32" t="s">
        <v>55</v>
      </c>
      <c r="B139" s="244"/>
      <c r="C139" s="33"/>
    </row>
    <row r="140" spans="1:3" x14ac:dyDescent="0.25">
      <c r="A140" s="45" t="s">
        <v>262</v>
      </c>
      <c r="B140" s="244"/>
      <c r="C140" s="33"/>
    </row>
    <row r="141" spans="1:3" x14ac:dyDescent="0.25">
      <c r="A141" s="47" t="s">
        <v>932</v>
      </c>
      <c r="B141" s="244">
        <v>12000</v>
      </c>
      <c r="C141" s="33"/>
    </row>
    <row r="142" spans="1:3" x14ac:dyDescent="0.25">
      <c r="A142" s="47" t="s">
        <v>933</v>
      </c>
      <c r="B142" s="244">
        <v>11280</v>
      </c>
      <c r="C142" s="33"/>
    </row>
    <row r="143" spans="1:3" x14ac:dyDescent="0.25">
      <c r="A143" s="44" t="s">
        <v>1</v>
      </c>
      <c r="B143" s="244">
        <v>5000</v>
      </c>
      <c r="C143" s="33"/>
    </row>
    <row r="144" spans="1:3" x14ac:dyDescent="0.25">
      <c r="A144" s="47" t="s">
        <v>1587</v>
      </c>
      <c r="B144" s="244">
        <v>100000</v>
      </c>
      <c r="C144" s="33"/>
    </row>
    <row r="145" spans="1:4" x14ac:dyDescent="0.25">
      <c r="A145" s="44" t="s">
        <v>834</v>
      </c>
      <c r="B145" s="244">
        <v>12000</v>
      </c>
      <c r="C145" s="33"/>
    </row>
    <row r="146" spans="1:4" x14ac:dyDescent="0.25">
      <c r="A146" s="47" t="s">
        <v>950</v>
      </c>
      <c r="B146" s="244">
        <v>7000</v>
      </c>
      <c r="C146" s="33"/>
    </row>
    <row r="147" spans="1:4" x14ac:dyDescent="0.25">
      <c r="A147" s="48"/>
      <c r="B147" s="244"/>
      <c r="C147" s="33"/>
    </row>
    <row r="148" spans="1:4" x14ac:dyDescent="0.25">
      <c r="A148" s="43" t="s">
        <v>263</v>
      </c>
      <c r="B148" s="243">
        <f>SUM(B141:B146)</f>
        <v>147280</v>
      </c>
      <c r="C148" s="33"/>
    </row>
    <row r="149" spans="1:4" x14ac:dyDescent="0.25">
      <c r="A149" s="43" t="s">
        <v>146</v>
      </c>
      <c r="B149" s="243">
        <f>B138+B148</f>
        <v>8124540</v>
      </c>
      <c r="C149" s="33"/>
    </row>
    <row r="150" spans="1:4" x14ac:dyDescent="0.25">
      <c r="A150" s="43"/>
      <c r="B150" s="243"/>
      <c r="C150" s="33"/>
    </row>
    <row r="151" spans="1:4" x14ac:dyDescent="0.25">
      <c r="A151" s="45" t="s">
        <v>1588</v>
      </c>
      <c r="B151" s="244"/>
      <c r="C151" s="33"/>
    </row>
    <row r="152" spans="1:4" x14ac:dyDescent="0.25">
      <c r="A152" s="44" t="s">
        <v>395</v>
      </c>
      <c r="B152" s="244">
        <v>150000</v>
      </c>
      <c r="C152" s="33"/>
    </row>
    <row r="153" spans="1:4" x14ac:dyDescent="0.25">
      <c r="A153" s="44" t="s">
        <v>612</v>
      </c>
      <c r="B153" s="244">
        <v>500000</v>
      </c>
      <c r="C153" s="33"/>
    </row>
    <row r="154" spans="1:4" x14ac:dyDescent="0.25">
      <c r="A154" s="43" t="s">
        <v>1589</v>
      </c>
      <c r="B154" s="243">
        <f>SUM(B152:B153)</f>
        <v>650000</v>
      </c>
      <c r="C154" s="33"/>
    </row>
    <row r="155" spans="1:4" x14ac:dyDescent="0.25">
      <c r="A155" s="43"/>
      <c r="B155" s="243"/>
    </row>
    <row r="156" spans="1:4" ht="15.75" thickBot="1" x14ac:dyDescent="0.3">
      <c r="A156" s="31" t="s">
        <v>946</v>
      </c>
      <c r="B156" s="250">
        <f>B149+B154</f>
        <v>8774540</v>
      </c>
    </row>
    <row r="157" spans="1:4" x14ac:dyDescent="0.25">
      <c r="A157" s="363" t="s">
        <v>1617</v>
      </c>
      <c r="B157" s="363"/>
      <c r="C157" s="363"/>
      <c r="D157" s="363"/>
    </row>
    <row r="158" spans="1:4" x14ac:dyDescent="0.25">
      <c r="A158" s="363"/>
      <c r="B158" s="363"/>
      <c r="C158" s="363"/>
      <c r="D158" s="363"/>
    </row>
    <row r="159" spans="1:4" x14ac:dyDescent="0.25">
      <c r="A159" s="19"/>
    </row>
    <row r="160" spans="1:4"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8" spans="1:1" x14ac:dyDescent="0.25">
      <c r="A168" s="19"/>
    </row>
    <row r="169" spans="1:1" x14ac:dyDescent="0.25">
      <c r="A169" s="19"/>
    </row>
    <row r="172" spans="1:1" x14ac:dyDescent="0.25">
      <c r="A172" s="19"/>
    </row>
    <row r="173" spans="1:1" x14ac:dyDescent="0.25">
      <c r="A173" s="19"/>
    </row>
    <row r="174" spans="1:1" x14ac:dyDescent="0.25">
      <c r="A174" s="19"/>
    </row>
    <row r="175" spans="1:1" x14ac:dyDescent="0.25">
      <c r="A175" s="19"/>
    </row>
    <row r="176" spans="1:1" x14ac:dyDescent="0.25">
      <c r="A176" s="19"/>
    </row>
    <row r="177" spans="1:1" x14ac:dyDescent="0.25">
      <c r="A177" s="19"/>
    </row>
    <row r="178" spans="1:1" x14ac:dyDescent="0.25">
      <c r="A178" s="19"/>
    </row>
    <row r="179" spans="1:1" x14ac:dyDescent="0.25">
      <c r="A179" s="19"/>
    </row>
    <row r="182" spans="1:1" x14ac:dyDescent="0.25">
      <c r="A182" s="19"/>
    </row>
    <row r="183" spans="1:1" x14ac:dyDescent="0.25">
      <c r="A183" s="19"/>
    </row>
    <row r="184" spans="1:1" x14ac:dyDescent="0.25">
      <c r="A184" s="19"/>
    </row>
    <row r="189" spans="1:1" x14ac:dyDescent="0.25">
      <c r="A189" s="19"/>
    </row>
    <row r="190" spans="1:1" x14ac:dyDescent="0.25">
      <c r="A190" s="19"/>
    </row>
    <row r="191" spans="1:1" x14ac:dyDescent="0.25">
      <c r="A191" s="19"/>
    </row>
    <row r="192" spans="1:1" x14ac:dyDescent="0.25">
      <c r="A192" s="19"/>
    </row>
    <row r="193" spans="1:1" x14ac:dyDescent="0.25">
      <c r="A193" s="19"/>
    </row>
    <row r="194" spans="1:1" x14ac:dyDescent="0.25">
      <c r="A194" s="19"/>
    </row>
    <row r="195" spans="1:1" x14ac:dyDescent="0.25">
      <c r="A195" s="19"/>
    </row>
    <row r="196" spans="1:1" x14ac:dyDescent="0.25">
      <c r="A196" s="19"/>
    </row>
    <row r="197" spans="1:1" x14ac:dyDescent="0.25">
      <c r="A197" s="19"/>
    </row>
    <row r="200" spans="1:1" x14ac:dyDescent="0.25">
      <c r="A200" s="19"/>
    </row>
    <row r="201" spans="1:1" x14ac:dyDescent="0.25">
      <c r="A201" s="19"/>
    </row>
  </sheetData>
  <mergeCells count="8">
    <mergeCell ref="A9:A10"/>
    <mergeCell ref="A157:D158"/>
    <mergeCell ref="A2:B2"/>
    <mergeCell ref="A3:B3"/>
    <mergeCell ref="A4:B4"/>
    <mergeCell ref="A5:B5"/>
    <mergeCell ref="A6:B6"/>
    <mergeCell ref="A7:B7"/>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Q653"/>
  <sheetViews>
    <sheetView showGridLines="0" topLeftCell="A581" zoomScale="78" zoomScaleNormal="78" workbookViewId="0">
      <selection activeCell="A606" sqref="A606"/>
    </sheetView>
  </sheetViews>
  <sheetFormatPr baseColWidth="10" defaultColWidth="11.42578125" defaultRowHeight="15" x14ac:dyDescent="0.25"/>
  <cols>
    <col min="1" max="1" width="111.7109375" style="13" customWidth="1"/>
    <col min="2" max="4" width="21.42578125" style="11" customWidth="1"/>
    <col min="5" max="5" width="20.42578125" style="11" bestFit="1" customWidth="1"/>
    <col min="6" max="13" width="11.42578125" style="90" customWidth="1"/>
    <col min="14" max="16384" width="11.42578125" style="90"/>
  </cols>
  <sheetData>
    <row r="1" spans="1:7" x14ac:dyDescent="0.25">
      <c r="A1" s="23"/>
      <c r="B1" s="40"/>
      <c r="C1" s="40"/>
      <c r="D1" s="40"/>
      <c r="E1" s="40"/>
    </row>
    <row r="2" spans="1:7" ht="21" x14ac:dyDescent="0.25">
      <c r="A2" s="352" t="s">
        <v>948</v>
      </c>
      <c r="B2" s="353"/>
      <c r="C2" s="353"/>
      <c r="D2" s="353"/>
      <c r="E2" s="353"/>
    </row>
    <row r="3" spans="1:7" ht="18.75" x14ac:dyDescent="0.25">
      <c r="A3" s="354" t="s">
        <v>949</v>
      </c>
      <c r="B3" s="355"/>
      <c r="C3" s="355"/>
      <c r="D3" s="355"/>
      <c r="E3" s="355"/>
    </row>
    <row r="4" spans="1:7" x14ac:dyDescent="0.25">
      <c r="A4" s="356" t="s">
        <v>8</v>
      </c>
      <c r="B4" s="357"/>
      <c r="C4" s="357"/>
      <c r="D4" s="357"/>
      <c r="E4" s="357"/>
    </row>
    <row r="5" spans="1:7" x14ac:dyDescent="0.25">
      <c r="A5" s="358" t="s">
        <v>9</v>
      </c>
      <c r="B5" s="359"/>
      <c r="C5" s="359"/>
      <c r="D5" s="359"/>
      <c r="E5" s="359"/>
    </row>
    <row r="6" spans="1:7" x14ac:dyDescent="0.25">
      <c r="A6" s="358" t="s">
        <v>2504</v>
      </c>
      <c r="B6" s="359"/>
      <c r="C6" s="359"/>
      <c r="D6" s="359"/>
      <c r="E6" s="359"/>
    </row>
    <row r="7" spans="1:7" x14ac:dyDescent="0.25">
      <c r="A7" s="360" t="s">
        <v>10</v>
      </c>
      <c r="B7" s="360"/>
      <c r="C7" s="360"/>
      <c r="D7" s="360"/>
      <c r="E7" s="360"/>
    </row>
    <row r="8" spans="1:7" x14ac:dyDescent="0.25">
      <c r="A8" s="23"/>
    </row>
    <row r="9" spans="1:7" ht="15.75" x14ac:dyDescent="0.25">
      <c r="A9" s="348" t="s">
        <v>7</v>
      </c>
      <c r="B9" s="371" t="s">
        <v>1596</v>
      </c>
      <c r="C9" s="371"/>
      <c r="D9" s="371"/>
      <c r="E9" s="371"/>
    </row>
    <row r="10" spans="1:7" x14ac:dyDescent="0.25">
      <c r="A10" s="349" t="s">
        <v>4</v>
      </c>
      <c r="B10" s="177">
        <v>1999</v>
      </c>
      <c r="C10" s="177">
        <v>2000</v>
      </c>
      <c r="D10" s="177">
        <v>2001</v>
      </c>
      <c r="E10" s="177">
        <v>2002</v>
      </c>
    </row>
    <row r="11" spans="1:7" x14ac:dyDescent="0.25">
      <c r="A11" s="178" t="s">
        <v>213</v>
      </c>
      <c r="B11" s="263">
        <f>B12+B305</f>
        <v>43227994470</v>
      </c>
      <c r="C11" s="263">
        <f>C12+C305</f>
        <v>46490134028</v>
      </c>
      <c r="D11" s="263">
        <f>D12+D305</f>
        <v>61352064917</v>
      </c>
      <c r="E11" s="263">
        <f>E12+E305</f>
        <v>61869620000</v>
      </c>
    </row>
    <row r="12" spans="1:7" x14ac:dyDescent="0.25">
      <c r="A12" s="179" t="s">
        <v>214</v>
      </c>
      <c r="B12" s="263">
        <f>B13+B235</f>
        <v>42338576655</v>
      </c>
      <c r="C12" s="263">
        <f>C13+C235</f>
        <v>45293645513</v>
      </c>
      <c r="D12" s="263">
        <f>D13+D235</f>
        <v>59609348427</v>
      </c>
      <c r="E12" s="263">
        <f>E13+E235</f>
        <v>60656820000</v>
      </c>
    </row>
    <row r="13" spans="1:7" x14ac:dyDescent="0.25">
      <c r="A13" s="180" t="s">
        <v>35</v>
      </c>
      <c r="B13" s="274">
        <f>B14+B29+B49+B160+B227</f>
        <v>40968332495</v>
      </c>
      <c r="C13" s="274">
        <f>C14+C29+C49+C160+C227</f>
        <v>43548939771</v>
      </c>
      <c r="D13" s="274">
        <f>D14+D29+D49+D160+D227</f>
        <v>57255676425</v>
      </c>
      <c r="E13" s="274">
        <f>E14+E29+E49+E160+E227</f>
        <v>58583220000</v>
      </c>
    </row>
    <row r="14" spans="1:7" s="94" customFormat="1" x14ac:dyDescent="0.25">
      <c r="A14" s="181" t="s">
        <v>749</v>
      </c>
      <c r="B14" s="263">
        <f>SUM(B15:B27)</f>
        <v>7000012090</v>
      </c>
      <c r="C14" s="263">
        <f t="shared" ref="C14:E14" si="0">SUM(C15:C27)</f>
        <v>9111399919</v>
      </c>
      <c r="D14" s="263">
        <f t="shared" si="0"/>
        <v>13096563045</v>
      </c>
      <c r="E14" s="263">
        <f t="shared" si="0"/>
        <v>14659600000</v>
      </c>
      <c r="G14" s="94" t="s">
        <v>6</v>
      </c>
    </row>
    <row r="15" spans="1:7" x14ac:dyDescent="0.25">
      <c r="A15" s="36" t="s">
        <v>412</v>
      </c>
      <c r="B15" s="274">
        <v>6509280000</v>
      </c>
      <c r="C15" s="265">
        <v>8518601551</v>
      </c>
      <c r="D15" s="265">
        <v>12410900000</v>
      </c>
      <c r="E15" s="265">
        <v>13871100000</v>
      </c>
    </row>
    <row r="16" spans="1:7" x14ac:dyDescent="0.25">
      <c r="A16" s="36" t="s">
        <v>878</v>
      </c>
      <c r="B16" s="274">
        <v>35845040</v>
      </c>
      <c r="C16" s="265">
        <v>0</v>
      </c>
      <c r="D16" s="265">
        <v>0</v>
      </c>
      <c r="E16" s="265">
        <v>0</v>
      </c>
    </row>
    <row r="17" spans="1:17" x14ac:dyDescent="0.25">
      <c r="A17" s="180" t="s">
        <v>879</v>
      </c>
      <c r="B17" s="274">
        <v>6430325</v>
      </c>
      <c r="C17" s="265">
        <v>0</v>
      </c>
      <c r="D17" s="265">
        <v>0</v>
      </c>
      <c r="E17" s="265">
        <v>0</v>
      </c>
      <c r="Q17" s="90" t="s">
        <v>6</v>
      </c>
    </row>
    <row r="18" spans="1:17" x14ac:dyDescent="0.25">
      <c r="A18" s="180" t="s">
        <v>1629</v>
      </c>
      <c r="B18" s="274">
        <v>0</v>
      </c>
      <c r="C18" s="265">
        <v>0</v>
      </c>
      <c r="D18" s="265">
        <v>0</v>
      </c>
      <c r="E18" s="265">
        <v>0</v>
      </c>
    </row>
    <row r="19" spans="1:17" x14ac:dyDescent="0.25">
      <c r="A19" s="180" t="s">
        <v>683</v>
      </c>
      <c r="B19" s="274">
        <v>0</v>
      </c>
      <c r="C19" s="265"/>
      <c r="D19" s="265">
        <v>0</v>
      </c>
      <c r="E19" s="265">
        <v>0</v>
      </c>
    </row>
    <row r="20" spans="1:17" x14ac:dyDescent="0.25">
      <c r="A20" s="180" t="s">
        <v>606</v>
      </c>
      <c r="B20" s="274">
        <v>0</v>
      </c>
      <c r="C20" s="265">
        <v>42899</v>
      </c>
      <c r="D20" s="265">
        <v>0</v>
      </c>
      <c r="E20" s="265">
        <v>0</v>
      </c>
    </row>
    <row r="21" spans="1:17" x14ac:dyDescent="0.25">
      <c r="A21" s="180" t="s">
        <v>750</v>
      </c>
      <c r="B21" s="274">
        <v>250325</v>
      </c>
      <c r="C21" s="265">
        <v>2625000</v>
      </c>
      <c r="D21" s="265">
        <v>0</v>
      </c>
      <c r="E21" s="265">
        <v>0</v>
      </c>
    </row>
    <row r="22" spans="1:17" x14ac:dyDescent="0.25">
      <c r="A22" s="36" t="s">
        <v>764</v>
      </c>
      <c r="B22" s="274">
        <v>10590935</v>
      </c>
      <c r="C22" s="265">
        <v>11368988</v>
      </c>
      <c r="D22" s="265">
        <v>9300000</v>
      </c>
      <c r="E22" s="265">
        <v>7200000</v>
      </c>
    </row>
    <row r="23" spans="1:17" s="95" customFormat="1" x14ac:dyDescent="0.25">
      <c r="A23" s="182" t="s">
        <v>751</v>
      </c>
      <c r="B23" s="274">
        <v>57414410</v>
      </c>
      <c r="C23" s="265">
        <v>57643888</v>
      </c>
      <c r="D23" s="306">
        <v>67400000</v>
      </c>
      <c r="E23" s="306">
        <v>57600000</v>
      </c>
    </row>
    <row r="24" spans="1:17" x14ac:dyDescent="0.25">
      <c r="A24" s="180" t="s">
        <v>926</v>
      </c>
      <c r="B24" s="274">
        <v>360280400</v>
      </c>
      <c r="C24" s="306">
        <v>467646170</v>
      </c>
      <c r="D24" s="265">
        <v>545963045</v>
      </c>
      <c r="E24" s="265">
        <v>653600000</v>
      </c>
    </row>
    <row r="25" spans="1:17" x14ac:dyDescent="0.25">
      <c r="A25" s="36" t="s">
        <v>1630</v>
      </c>
      <c r="B25" s="274">
        <v>19920655</v>
      </c>
      <c r="C25" s="306"/>
      <c r="D25" s="265">
        <v>0</v>
      </c>
      <c r="E25" s="265">
        <v>0</v>
      </c>
    </row>
    <row r="26" spans="1:17" x14ac:dyDescent="0.25">
      <c r="A26" s="36" t="s">
        <v>2505</v>
      </c>
      <c r="B26" s="274">
        <v>0</v>
      </c>
      <c r="C26" s="265">
        <v>43371299</v>
      </c>
      <c r="D26" s="265">
        <v>63000000</v>
      </c>
      <c r="E26" s="265">
        <v>70100000</v>
      </c>
    </row>
    <row r="27" spans="1:17" x14ac:dyDescent="0.25">
      <c r="A27" s="180" t="s">
        <v>2506</v>
      </c>
      <c r="B27" s="274">
        <v>0</v>
      </c>
      <c r="C27" s="265">
        <v>10100124</v>
      </c>
      <c r="D27" s="265">
        <v>0</v>
      </c>
      <c r="E27" s="265">
        <v>0</v>
      </c>
    </row>
    <row r="28" spans="1:17" x14ac:dyDescent="0.25">
      <c r="A28" s="180"/>
      <c r="B28" s="263"/>
      <c r="C28" s="265"/>
      <c r="D28" s="265"/>
      <c r="E28" s="265"/>
    </row>
    <row r="29" spans="1:17" s="87" customFormat="1" x14ac:dyDescent="0.25">
      <c r="A29" s="183" t="s">
        <v>442</v>
      </c>
      <c r="B29" s="263">
        <f>B31+B40</f>
        <v>638570085</v>
      </c>
      <c r="C29" s="263">
        <f t="shared" ref="C29:E29" si="1">C31+C40</f>
        <v>813297114</v>
      </c>
      <c r="D29" s="263">
        <f t="shared" si="1"/>
        <v>642362215</v>
      </c>
      <c r="E29" s="263">
        <f t="shared" si="1"/>
        <v>1113690000</v>
      </c>
    </row>
    <row r="30" spans="1:17" x14ac:dyDescent="0.25">
      <c r="A30" s="36"/>
      <c r="B30" s="263"/>
      <c r="C30" s="309"/>
      <c r="D30" s="265"/>
      <c r="E30" s="265"/>
    </row>
    <row r="31" spans="1:17" s="94" customFormat="1" x14ac:dyDescent="0.25">
      <c r="A31" s="184" t="s">
        <v>1631</v>
      </c>
      <c r="B31" s="263">
        <f>SUM(B32:B38)</f>
        <v>286554930</v>
      </c>
      <c r="C31" s="263">
        <f t="shared" ref="C31:E31" si="2">SUM(C32:C38)</f>
        <v>354743994</v>
      </c>
      <c r="D31" s="263">
        <f t="shared" si="2"/>
        <v>322062215</v>
      </c>
      <c r="E31" s="263">
        <f t="shared" si="2"/>
        <v>495300000</v>
      </c>
    </row>
    <row r="32" spans="1:17" x14ac:dyDescent="0.25">
      <c r="A32" s="36" t="s">
        <v>607</v>
      </c>
      <c r="B32" s="274">
        <v>3942245</v>
      </c>
      <c r="C32" s="265">
        <v>5358049</v>
      </c>
      <c r="D32" s="265">
        <v>13700000</v>
      </c>
      <c r="E32" s="265">
        <v>7720000</v>
      </c>
    </row>
    <row r="33" spans="1:5" s="95" customFormat="1" x14ac:dyDescent="0.25">
      <c r="A33" s="182" t="s">
        <v>880</v>
      </c>
      <c r="B33" s="274">
        <v>2900000</v>
      </c>
      <c r="C33" s="265">
        <v>568260</v>
      </c>
      <c r="D33" s="306">
        <v>1362215</v>
      </c>
      <c r="E33" s="306">
        <v>1300000</v>
      </c>
    </row>
    <row r="34" spans="1:5" x14ac:dyDescent="0.25">
      <c r="A34" s="180" t="s">
        <v>443</v>
      </c>
      <c r="B34" s="274">
        <v>174168310</v>
      </c>
      <c r="C34" s="306">
        <v>236749474</v>
      </c>
      <c r="D34" s="265">
        <v>186200000</v>
      </c>
      <c r="E34" s="265">
        <v>289690000</v>
      </c>
    </row>
    <row r="35" spans="1:5" x14ac:dyDescent="0.25">
      <c r="A35" s="180" t="s">
        <v>881</v>
      </c>
      <c r="B35" s="274">
        <v>656550</v>
      </c>
      <c r="C35" s="265">
        <v>45639</v>
      </c>
      <c r="D35" s="265">
        <v>500000</v>
      </c>
      <c r="E35" s="265">
        <v>210000</v>
      </c>
    </row>
    <row r="36" spans="1:5" x14ac:dyDescent="0.25">
      <c r="A36" s="36" t="s">
        <v>493</v>
      </c>
      <c r="B36" s="274">
        <v>40207825</v>
      </c>
      <c r="C36" s="265">
        <v>10122093</v>
      </c>
      <c r="D36" s="265">
        <v>20700000</v>
      </c>
      <c r="E36" s="265">
        <v>27580000</v>
      </c>
    </row>
    <row r="37" spans="1:5" s="95" customFormat="1" x14ac:dyDescent="0.25">
      <c r="A37" s="182" t="s">
        <v>2507</v>
      </c>
      <c r="B37" s="295">
        <v>64680000</v>
      </c>
      <c r="C37" s="265">
        <v>101900479</v>
      </c>
      <c r="D37" s="306">
        <v>99600000</v>
      </c>
      <c r="E37" s="306">
        <v>168800000</v>
      </c>
    </row>
    <row r="38" spans="1:5" x14ac:dyDescent="0.25">
      <c r="A38" s="180" t="s">
        <v>172</v>
      </c>
      <c r="B38" s="274">
        <v>0</v>
      </c>
      <c r="C38" s="274">
        <v>0</v>
      </c>
      <c r="D38" s="265">
        <v>0</v>
      </c>
      <c r="E38" s="265">
        <v>0</v>
      </c>
    </row>
    <row r="39" spans="1:5" x14ac:dyDescent="0.25">
      <c r="A39" s="36"/>
      <c r="B39" s="263"/>
      <c r="C39" s="306"/>
      <c r="D39" s="265"/>
      <c r="E39" s="265"/>
    </row>
    <row r="40" spans="1:5" s="94" customFormat="1" x14ac:dyDescent="0.25">
      <c r="A40" s="181" t="s">
        <v>1632</v>
      </c>
      <c r="B40" s="263">
        <f>SUM(B41:B47)</f>
        <v>352015155</v>
      </c>
      <c r="C40" s="263">
        <f t="shared" ref="C40:E40" si="3">SUM(C41:C47)</f>
        <v>458553120</v>
      </c>
      <c r="D40" s="263">
        <f t="shared" si="3"/>
        <v>320300000</v>
      </c>
      <c r="E40" s="263">
        <f t="shared" si="3"/>
        <v>618390000</v>
      </c>
    </row>
    <row r="41" spans="1:5" x14ac:dyDescent="0.25">
      <c r="A41" s="180" t="s">
        <v>1633</v>
      </c>
      <c r="B41" s="274">
        <v>9345030</v>
      </c>
      <c r="C41" s="265">
        <v>21498963</v>
      </c>
      <c r="D41" s="265">
        <v>35800000</v>
      </c>
      <c r="E41" s="265">
        <v>23200000</v>
      </c>
    </row>
    <row r="42" spans="1:5" x14ac:dyDescent="0.25">
      <c r="A42" s="36" t="s">
        <v>1634</v>
      </c>
      <c r="B42" s="274">
        <v>108316835</v>
      </c>
      <c r="C42" s="306">
        <v>137416843</v>
      </c>
      <c r="D42" s="265">
        <v>89600000</v>
      </c>
      <c r="E42" s="265">
        <v>163100000</v>
      </c>
    </row>
    <row r="43" spans="1:5" x14ac:dyDescent="0.25">
      <c r="A43" s="36" t="s">
        <v>1635</v>
      </c>
      <c r="B43" s="274">
        <v>53383125</v>
      </c>
      <c r="C43" s="265">
        <v>79644958</v>
      </c>
      <c r="D43" s="265">
        <v>53800000</v>
      </c>
      <c r="E43" s="265">
        <v>103700000</v>
      </c>
    </row>
    <row r="44" spans="1:5" x14ac:dyDescent="0.25">
      <c r="A44" s="36" t="s">
        <v>1636</v>
      </c>
      <c r="B44" s="274">
        <v>63030000</v>
      </c>
      <c r="C44" s="265">
        <v>63471868</v>
      </c>
      <c r="D44" s="265">
        <v>34800000</v>
      </c>
      <c r="E44" s="265">
        <v>117150000</v>
      </c>
    </row>
    <row r="45" spans="1:5" x14ac:dyDescent="0.25">
      <c r="A45" s="36" t="s">
        <v>1637</v>
      </c>
      <c r="B45" s="274">
        <v>107450880</v>
      </c>
      <c r="C45" s="265">
        <v>150690429</v>
      </c>
      <c r="D45" s="265">
        <v>99500000</v>
      </c>
      <c r="E45" s="265">
        <v>203340000</v>
      </c>
    </row>
    <row r="46" spans="1:5" s="95" customFormat="1" x14ac:dyDescent="0.25">
      <c r="A46" s="182" t="s">
        <v>444</v>
      </c>
      <c r="B46" s="274">
        <v>10489285</v>
      </c>
      <c r="C46" s="265">
        <v>5830059</v>
      </c>
      <c r="D46" s="306">
        <v>6800000</v>
      </c>
      <c r="E46" s="306">
        <v>7900000</v>
      </c>
    </row>
    <row r="47" spans="1:5" x14ac:dyDescent="0.25">
      <c r="A47" s="180" t="s">
        <v>1638</v>
      </c>
      <c r="B47" s="274">
        <v>0</v>
      </c>
      <c r="C47" s="265">
        <v>0</v>
      </c>
      <c r="D47" s="265">
        <v>0</v>
      </c>
      <c r="E47" s="265">
        <v>0</v>
      </c>
    </row>
    <row r="48" spans="1:5" x14ac:dyDescent="0.25">
      <c r="A48" s="180"/>
      <c r="B48" s="263"/>
      <c r="C48" s="265"/>
      <c r="D48" s="265"/>
      <c r="E48" s="265"/>
    </row>
    <row r="49" spans="1:5" s="87" customFormat="1" x14ac:dyDescent="0.25">
      <c r="A49" s="183" t="s">
        <v>494</v>
      </c>
      <c r="B49" s="263">
        <f>B51+B116</f>
        <v>16646574935</v>
      </c>
      <c r="C49" s="263">
        <f>C51+C116</f>
        <v>14091996083</v>
      </c>
      <c r="D49" s="263">
        <f>D51+D116</f>
        <v>24030947623</v>
      </c>
      <c r="E49" s="263">
        <f>E51+E116</f>
        <v>25320200000</v>
      </c>
    </row>
    <row r="50" spans="1:5" s="91" customFormat="1" x14ac:dyDescent="0.25">
      <c r="A50" s="185"/>
      <c r="B50" s="263"/>
      <c r="C50" s="307"/>
      <c r="D50" s="307"/>
      <c r="E50" s="307"/>
    </row>
    <row r="51" spans="1:5" s="91" customFormat="1" x14ac:dyDescent="0.25">
      <c r="A51" s="186" t="s">
        <v>765</v>
      </c>
      <c r="B51" s="263">
        <f>B53+B64+B70+B87+B90+B107+B110+B114</f>
        <v>14054506420</v>
      </c>
      <c r="C51" s="263">
        <f>C53+C64+C70+C87+C90+C107+C110+C114</f>
        <v>11325805901</v>
      </c>
      <c r="D51" s="263">
        <f>D53+D64+D70+D87+D90+D107+D110+D114</f>
        <v>21848475158</v>
      </c>
      <c r="E51" s="263">
        <f>E53+E64+E70+E87+E90+E107+E110+E114</f>
        <v>23291500000</v>
      </c>
    </row>
    <row r="52" spans="1:5" x14ac:dyDescent="0.25">
      <c r="A52" s="36"/>
      <c r="B52" s="263"/>
      <c r="C52" s="309"/>
      <c r="D52" s="265"/>
      <c r="E52" s="265"/>
    </row>
    <row r="53" spans="1:5" s="94" customFormat="1" x14ac:dyDescent="0.25">
      <c r="A53" s="181" t="s">
        <v>445</v>
      </c>
      <c r="B53" s="263">
        <f>SUM(B54:B62)</f>
        <v>2629186750</v>
      </c>
      <c r="C53" s="263">
        <f t="shared" ref="C53:E53" si="4">SUM(C54:C62)</f>
        <v>2684205244</v>
      </c>
      <c r="D53" s="263">
        <f t="shared" si="4"/>
        <v>4576409930</v>
      </c>
      <c r="E53" s="263">
        <f t="shared" si="4"/>
        <v>4403180000</v>
      </c>
    </row>
    <row r="54" spans="1:5" x14ac:dyDescent="0.25">
      <c r="A54" s="36" t="s">
        <v>766</v>
      </c>
      <c r="B54" s="274">
        <v>136045</v>
      </c>
      <c r="C54" s="265">
        <v>0</v>
      </c>
      <c r="D54" s="265">
        <v>0</v>
      </c>
      <c r="E54" s="265">
        <v>0</v>
      </c>
    </row>
    <row r="55" spans="1:5" s="95" customFormat="1" x14ac:dyDescent="0.25">
      <c r="A55" s="182" t="s">
        <v>1639</v>
      </c>
      <c r="B55" s="274">
        <v>12000</v>
      </c>
      <c r="C55" s="265">
        <v>17284</v>
      </c>
      <c r="D55" s="306">
        <v>0</v>
      </c>
      <c r="E55" s="306">
        <v>0</v>
      </c>
    </row>
    <row r="56" spans="1:5" s="95" customFormat="1" x14ac:dyDescent="0.25">
      <c r="A56" s="51" t="s">
        <v>2508</v>
      </c>
      <c r="B56" s="274">
        <v>281136330</v>
      </c>
      <c r="C56" s="306">
        <v>99611983</v>
      </c>
      <c r="D56" s="306">
        <v>60070745</v>
      </c>
      <c r="E56" s="306">
        <v>36790000</v>
      </c>
    </row>
    <row r="57" spans="1:5" s="95" customFormat="1" x14ac:dyDescent="0.25">
      <c r="A57" s="182" t="s">
        <v>2509</v>
      </c>
      <c r="B57" s="274">
        <v>15641230</v>
      </c>
      <c r="C57" s="265">
        <v>5765788</v>
      </c>
      <c r="D57" s="306">
        <v>11065665</v>
      </c>
      <c r="E57" s="306">
        <v>4700000</v>
      </c>
    </row>
    <row r="58" spans="1:5" s="95" customFormat="1" x14ac:dyDescent="0.25">
      <c r="A58" s="51" t="s">
        <v>2510</v>
      </c>
      <c r="B58" s="274">
        <v>549524695</v>
      </c>
      <c r="C58" s="306">
        <v>490907864</v>
      </c>
      <c r="D58" s="306">
        <v>1018650590</v>
      </c>
      <c r="E58" s="306">
        <v>1016900000</v>
      </c>
    </row>
    <row r="59" spans="1:5" s="95" customFormat="1" x14ac:dyDescent="0.25">
      <c r="A59" s="187" t="s">
        <v>2511</v>
      </c>
      <c r="B59" s="274">
        <v>38147220</v>
      </c>
      <c r="C59" s="306">
        <v>152827299</v>
      </c>
      <c r="D59" s="274">
        <v>124792920</v>
      </c>
      <c r="E59" s="274">
        <v>112890000</v>
      </c>
    </row>
    <row r="60" spans="1:5" s="95" customFormat="1" x14ac:dyDescent="0.25">
      <c r="A60" s="182" t="s">
        <v>2512</v>
      </c>
      <c r="B60" s="274">
        <v>1316369675</v>
      </c>
      <c r="C60" s="306">
        <v>1529245849</v>
      </c>
      <c r="D60" s="306">
        <v>2213110000</v>
      </c>
      <c r="E60" s="306">
        <v>2134400000</v>
      </c>
    </row>
    <row r="61" spans="1:5" x14ac:dyDescent="0.25">
      <c r="A61" s="180" t="s">
        <v>2513</v>
      </c>
      <c r="B61" s="274">
        <v>412855950</v>
      </c>
      <c r="C61" s="306">
        <v>384192913</v>
      </c>
      <c r="D61" s="265">
        <v>1131000000</v>
      </c>
      <c r="E61" s="265">
        <v>1082200000</v>
      </c>
    </row>
    <row r="62" spans="1:5" x14ac:dyDescent="0.25">
      <c r="A62" s="36" t="s">
        <v>2514</v>
      </c>
      <c r="B62" s="274">
        <v>15363605</v>
      </c>
      <c r="C62" s="274">
        <v>21636264</v>
      </c>
      <c r="D62" s="265">
        <v>17720010</v>
      </c>
      <c r="E62" s="265">
        <v>15300000</v>
      </c>
    </row>
    <row r="63" spans="1:5" x14ac:dyDescent="0.25">
      <c r="A63" s="36"/>
      <c r="B63" s="263"/>
      <c r="C63" s="306"/>
      <c r="D63" s="265"/>
      <c r="E63" s="265"/>
    </row>
    <row r="64" spans="1:5" s="94" customFormat="1" x14ac:dyDescent="0.25">
      <c r="A64" s="181" t="s">
        <v>446</v>
      </c>
      <c r="B64" s="263">
        <f>SUM(B65:B68)</f>
        <v>11610430</v>
      </c>
      <c r="C64" s="263">
        <f t="shared" ref="C64:E64" si="5">SUM(C65:C68)</f>
        <v>12771124</v>
      </c>
      <c r="D64" s="263">
        <f t="shared" si="5"/>
        <v>10542095</v>
      </c>
      <c r="E64" s="263">
        <f t="shared" si="5"/>
        <v>8100000</v>
      </c>
    </row>
    <row r="65" spans="1:5" x14ac:dyDescent="0.25">
      <c r="A65" s="180" t="s">
        <v>1640</v>
      </c>
      <c r="B65" s="274">
        <v>11610430</v>
      </c>
      <c r="C65" s="265">
        <v>0</v>
      </c>
      <c r="D65" s="265">
        <v>10542095</v>
      </c>
      <c r="E65" s="265">
        <v>0</v>
      </c>
    </row>
    <row r="66" spans="1:5" x14ac:dyDescent="0.25">
      <c r="A66" s="36" t="s">
        <v>2515</v>
      </c>
      <c r="B66" s="274"/>
      <c r="C66" s="265">
        <v>12771124</v>
      </c>
      <c r="D66" s="265">
        <v>0</v>
      </c>
      <c r="E66" s="265">
        <v>8100000</v>
      </c>
    </row>
    <row r="67" spans="1:5" s="95" customFormat="1" x14ac:dyDescent="0.25">
      <c r="A67" s="182" t="s">
        <v>1641</v>
      </c>
      <c r="B67" s="274">
        <v>0</v>
      </c>
      <c r="C67" s="309">
        <v>0</v>
      </c>
      <c r="D67" s="306">
        <v>0</v>
      </c>
      <c r="E67" s="306">
        <v>0</v>
      </c>
    </row>
    <row r="68" spans="1:5" x14ac:dyDescent="0.25">
      <c r="A68" s="180" t="s">
        <v>1642</v>
      </c>
      <c r="B68" s="274">
        <v>0</v>
      </c>
      <c r="C68" s="309"/>
      <c r="D68" s="265">
        <v>0</v>
      </c>
      <c r="E68" s="265">
        <v>0</v>
      </c>
    </row>
    <row r="69" spans="1:5" x14ac:dyDescent="0.25">
      <c r="A69" s="36" t="s">
        <v>55</v>
      </c>
      <c r="B69" s="263"/>
      <c r="C69" s="265"/>
      <c r="D69" s="265"/>
      <c r="E69" s="265"/>
    </row>
    <row r="70" spans="1:5" s="94" customFormat="1" x14ac:dyDescent="0.25">
      <c r="A70" s="184" t="s">
        <v>1643</v>
      </c>
      <c r="B70" s="263">
        <f>SUM(B71:B85)</f>
        <v>91161080</v>
      </c>
      <c r="C70" s="263">
        <f>SUM(C71:C85)</f>
        <v>84265148</v>
      </c>
      <c r="D70" s="263">
        <f>SUM(D71:D85)</f>
        <v>107210613</v>
      </c>
      <c r="E70" s="263">
        <f>SUM(E71:E85)</f>
        <v>4820000</v>
      </c>
    </row>
    <row r="71" spans="1:5" x14ac:dyDescent="0.25">
      <c r="A71" s="36" t="s">
        <v>2516</v>
      </c>
      <c r="B71" s="274">
        <v>46968590</v>
      </c>
      <c r="C71" s="306">
        <v>55453819</v>
      </c>
      <c r="D71" s="265">
        <v>18976670</v>
      </c>
      <c r="E71" s="265">
        <v>0</v>
      </c>
    </row>
    <row r="72" spans="1:5" x14ac:dyDescent="0.25">
      <c r="A72" s="36" t="s">
        <v>883</v>
      </c>
      <c r="B72" s="274">
        <v>17532130</v>
      </c>
      <c r="C72" s="265">
        <v>15199239</v>
      </c>
      <c r="D72" s="265">
        <v>0</v>
      </c>
      <c r="E72" s="265">
        <v>4820000</v>
      </c>
    </row>
    <row r="73" spans="1:5" x14ac:dyDescent="0.25">
      <c r="A73" s="36" t="s">
        <v>1645</v>
      </c>
      <c r="B73" s="274">
        <v>0</v>
      </c>
      <c r="C73" s="265">
        <v>0</v>
      </c>
      <c r="D73" s="265">
        <v>88233943</v>
      </c>
      <c r="E73" s="265">
        <v>0</v>
      </c>
    </row>
    <row r="74" spans="1:5" s="95" customFormat="1" x14ac:dyDescent="0.25">
      <c r="A74" s="182" t="s">
        <v>767</v>
      </c>
      <c r="B74" s="274">
        <v>1342935</v>
      </c>
      <c r="C74" s="309">
        <v>0</v>
      </c>
      <c r="D74" s="306">
        <v>0</v>
      </c>
      <c r="E74" s="306">
        <v>0</v>
      </c>
    </row>
    <row r="75" spans="1:5" x14ac:dyDescent="0.25">
      <c r="A75" s="180" t="s">
        <v>884</v>
      </c>
      <c r="B75" s="274">
        <v>0</v>
      </c>
      <c r="C75" s="265">
        <v>677249</v>
      </c>
      <c r="D75" s="265">
        <v>0</v>
      </c>
      <c r="E75" s="265">
        <v>0</v>
      </c>
    </row>
    <row r="76" spans="1:5" x14ac:dyDescent="0.25">
      <c r="A76" s="180" t="s">
        <v>2517</v>
      </c>
      <c r="B76" s="274">
        <v>4035375</v>
      </c>
      <c r="C76" s="265">
        <v>3890429</v>
      </c>
      <c r="D76" s="265">
        <v>0</v>
      </c>
      <c r="E76" s="265">
        <v>0</v>
      </c>
    </row>
    <row r="77" spans="1:5" x14ac:dyDescent="0.25">
      <c r="A77" s="188" t="s">
        <v>495</v>
      </c>
      <c r="B77" s="274">
        <v>1789080</v>
      </c>
      <c r="C77" s="265">
        <v>269788</v>
      </c>
      <c r="D77" s="265">
        <v>0</v>
      </c>
      <c r="E77" s="265">
        <v>0</v>
      </c>
    </row>
    <row r="78" spans="1:5" s="77" customFormat="1" x14ac:dyDescent="0.25">
      <c r="A78" s="188" t="s">
        <v>447</v>
      </c>
      <c r="B78" s="274">
        <v>8339760</v>
      </c>
      <c r="C78" s="265">
        <v>55000</v>
      </c>
      <c r="D78" s="265">
        <v>0</v>
      </c>
      <c r="E78" s="265">
        <v>0</v>
      </c>
    </row>
    <row r="79" spans="1:5" x14ac:dyDescent="0.25">
      <c r="A79" s="188" t="s">
        <v>885</v>
      </c>
      <c r="B79" s="274">
        <v>160375</v>
      </c>
      <c r="C79" s="306">
        <v>68024</v>
      </c>
      <c r="D79" s="265">
        <v>0</v>
      </c>
      <c r="E79" s="265">
        <v>0</v>
      </c>
    </row>
    <row r="80" spans="1:5" x14ac:dyDescent="0.25">
      <c r="A80" s="188" t="s">
        <v>1646</v>
      </c>
      <c r="B80" s="274">
        <v>0</v>
      </c>
      <c r="C80" s="265">
        <v>0</v>
      </c>
      <c r="D80" s="265">
        <v>0</v>
      </c>
      <c r="E80" s="265">
        <v>0</v>
      </c>
    </row>
    <row r="81" spans="1:5" x14ac:dyDescent="0.25">
      <c r="A81" s="188" t="s">
        <v>320</v>
      </c>
      <c r="B81" s="274">
        <v>0</v>
      </c>
      <c r="C81" s="265"/>
      <c r="D81" s="265">
        <v>0</v>
      </c>
      <c r="E81" s="265">
        <v>0</v>
      </c>
    </row>
    <row r="82" spans="1:5" x14ac:dyDescent="0.25">
      <c r="A82" s="188" t="s">
        <v>1503</v>
      </c>
      <c r="B82" s="274">
        <v>4375895</v>
      </c>
      <c r="C82" s="265">
        <v>3681963</v>
      </c>
      <c r="D82" s="265">
        <v>0</v>
      </c>
      <c r="E82" s="265">
        <v>0</v>
      </c>
    </row>
    <row r="83" spans="1:5" x14ac:dyDescent="0.25">
      <c r="A83" s="188" t="s">
        <v>1648</v>
      </c>
      <c r="B83" s="274">
        <v>4269685</v>
      </c>
      <c r="C83" s="265">
        <v>3050024</v>
      </c>
      <c r="D83" s="265">
        <v>0</v>
      </c>
      <c r="E83" s="265">
        <v>0</v>
      </c>
    </row>
    <row r="84" spans="1:5" x14ac:dyDescent="0.25">
      <c r="A84" s="188" t="s">
        <v>1649</v>
      </c>
      <c r="B84" s="274">
        <v>209295</v>
      </c>
      <c r="C84" s="265">
        <v>1796259</v>
      </c>
      <c r="D84" s="265">
        <v>0</v>
      </c>
      <c r="E84" s="265">
        <v>0</v>
      </c>
    </row>
    <row r="85" spans="1:5" ht="15.75" customHeight="1" x14ac:dyDescent="0.25">
      <c r="A85" s="188" t="s">
        <v>1650</v>
      </c>
      <c r="B85" s="274">
        <v>2137960</v>
      </c>
      <c r="C85" s="265">
        <v>123354</v>
      </c>
      <c r="D85" s="265">
        <v>0</v>
      </c>
      <c r="E85" s="265">
        <v>0</v>
      </c>
    </row>
    <row r="86" spans="1:5" x14ac:dyDescent="0.25">
      <c r="A86" s="188"/>
      <c r="B86" s="263"/>
      <c r="C86" s="265"/>
      <c r="D86" s="265"/>
      <c r="E86" s="265"/>
    </row>
    <row r="87" spans="1:5" s="94" customFormat="1" x14ac:dyDescent="0.25">
      <c r="A87" s="189" t="s">
        <v>1185</v>
      </c>
      <c r="B87" s="263">
        <f>B88</f>
        <v>6536660</v>
      </c>
      <c r="C87" s="263">
        <f t="shared" ref="C87:E87" si="6">C88</f>
        <v>2497024</v>
      </c>
      <c r="D87" s="263">
        <f t="shared" si="6"/>
        <v>0</v>
      </c>
      <c r="E87" s="263">
        <f t="shared" si="6"/>
        <v>2300000</v>
      </c>
    </row>
    <row r="88" spans="1:5" x14ac:dyDescent="0.25">
      <c r="A88" s="188" t="s">
        <v>430</v>
      </c>
      <c r="B88" s="274">
        <v>6536660</v>
      </c>
      <c r="C88" s="265">
        <v>2497024</v>
      </c>
      <c r="D88" s="265">
        <v>0</v>
      </c>
      <c r="E88" s="265">
        <v>2300000</v>
      </c>
    </row>
    <row r="89" spans="1:5" x14ac:dyDescent="0.25">
      <c r="A89" s="188" t="s">
        <v>55</v>
      </c>
      <c r="B89" s="263">
        <v>0</v>
      </c>
      <c r="C89" s="265">
        <v>0</v>
      </c>
      <c r="D89" s="265">
        <v>0</v>
      </c>
      <c r="E89" s="265"/>
    </row>
    <row r="90" spans="1:5" s="94" customFormat="1" x14ac:dyDescent="0.25">
      <c r="A90" s="189" t="s">
        <v>448</v>
      </c>
      <c r="B90" s="263">
        <f>SUM(B91:B105)</f>
        <v>6966855500</v>
      </c>
      <c r="C90" s="263">
        <f t="shared" ref="C90:E90" si="7">SUM(C91:C105)</f>
        <v>3707343527</v>
      </c>
      <c r="D90" s="263">
        <f t="shared" si="7"/>
        <v>7528140520</v>
      </c>
      <c r="E90" s="263">
        <f t="shared" si="7"/>
        <v>8556900000</v>
      </c>
    </row>
    <row r="91" spans="1:5" x14ac:dyDescent="0.25">
      <c r="A91" s="188" t="s">
        <v>752</v>
      </c>
      <c r="B91" s="274">
        <v>5698000</v>
      </c>
      <c r="C91" s="265">
        <v>4565093</v>
      </c>
      <c r="D91" s="265">
        <v>2390000</v>
      </c>
      <c r="E91" s="265">
        <v>2300000</v>
      </c>
    </row>
    <row r="92" spans="1:5" x14ac:dyDescent="0.25">
      <c r="A92" s="188" t="s">
        <v>215</v>
      </c>
      <c r="B92" s="274">
        <v>2029500</v>
      </c>
      <c r="C92" s="265">
        <v>7778434</v>
      </c>
      <c r="D92" s="265">
        <v>2380000</v>
      </c>
      <c r="E92" s="265">
        <v>4000000</v>
      </c>
    </row>
    <row r="93" spans="1:5" x14ac:dyDescent="0.25">
      <c r="A93" s="188" t="s">
        <v>1651</v>
      </c>
      <c r="B93" s="274">
        <v>0</v>
      </c>
      <c r="C93" s="306">
        <v>3139000000</v>
      </c>
      <c r="D93" s="265">
        <v>0</v>
      </c>
      <c r="E93" s="265">
        <v>8550200000</v>
      </c>
    </row>
    <row r="94" spans="1:5" x14ac:dyDescent="0.25">
      <c r="A94" s="188" t="s">
        <v>170</v>
      </c>
      <c r="B94" s="274">
        <v>0</v>
      </c>
      <c r="C94" s="265">
        <v>0</v>
      </c>
      <c r="D94" s="265">
        <v>0</v>
      </c>
      <c r="E94" s="265">
        <v>0</v>
      </c>
    </row>
    <row r="95" spans="1:5" x14ac:dyDescent="0.25">
      <c r="A95" s="188" t="s">
        <v>1652</v>
      </c>
      <c r="B95" s="274">
        <v>0</v>
      </c>
      <c r="C95" s="265">
        <v>556000000</v>
      </c>
      <c r="D95" s="265">
        <v>0</v>
      </c>
      <c r="E95" s="265">
        <v>0</v>
      </c>
    </row>
    <row r="96" spans="1:5" x14ac:dyDescent="0.25">
      <c r="A96" s="188" t="s">
        <v>1653</v>
      </c>
      <c r="B96" s="274">
        <v>0</v>
      </c>
      <c r="C96" s="309">
        <v>0</v>
      </c>
      <c r="D96" s="265">
        <v>0</v>
      </c>
      <c r="E96" s="265">
        <v>0</v>
      </c>
    </row>
    <row r="97" spans="1:5" x14ac:dyDescent="0.25">
      <c r="A97" s="188" t="s">
        <v>1654</v>
      </c>
      <c r="B97" s="274">
        <v>0</v>
      </c>
      <c r="C97" s="309">
        <v>0</v>
      </c>
      <c r="D97" s="265">
        <v>0</v>
      </c>
      <c r="E97" s="265">
        <v>0</v>
      </c>
    </row>
    <row r="98" spans="1:5" x14ac:dyDescent="0.25">
      <c r="A98" s="13" t="s">
        <v>1655</v>
      </c>
      <c r="B98" s="274">
        <v>0</v>
      </c>
      <c r="C98" s="309">
        <v>0</v>
      </c>
      <c r="D98" s="242">
        <v>0</v>
      </c>
      <c r="E98" s="242">
        <v>0</v>
      </c>
    </row>
    <row r="99" spans="1:5" s="95" customFormat="1" x14ac:dyDescent="0.25">
      <c r="A99" s="95" t="s">
        <v>1656</v>
      </c>
      <c r="B99" s="274">
        <v>0</v>
      </c>
      <c r="C99" s="309">
        <v>0</v>
      </c>
      <c r="D99" s="298">
        <v>0</v>
      </c>
      <c r="E99" s="298">
        <v>0</v>
      </c>
    </row>
    <row r="100" spans="1:5" x14ac:dyDescent="0.25">
      <c r="A100" s="13" t="s">
        <v>2518</v>
      </c>
      <c r="B100" s="274">
        <v>6387000000</v>
      </c>
      <c r="C100" s="309">
        <v>0</v>
      </c>
      <c r="D100" s="242">
        <v>7523270000</v>
      </c>
      <c r="E100" s="242">
        <v>0</v>
      </c>
    </row>
    <row r="101" spans="1:5" x14ac:dyDescent="0.25">
      <c r="A101" s="16" t="s">
        <v>1658</v>
      </c>
      <c r="B101" s="274">
        <v>0</v>
      </c>
      <c r="C101" s="309">
        <v>0</v>
      </c>
      <c r="D101" s="240">
        <v>0</v>
      </c>
      <c r="E101" s="298">
        <v>0</v>
      </c>
    </row>
    <row r="102" spans="1:5" x14ac:dyDescent="0.25">
      <c r="A102" s="13" t="s">
        <v>1659</v>
      </c>
      <c r="B102" s="274">
        <v>0</v>
      </c>
      <c r="C102" s="309">
        <v>0</v>
      </c>
      <c r="D102" s="242">
        <v>0</v>
      </c>
      <c r="E102" s="242">
        <v>0</v>
      </c>
    </row>
    <row r="103" spans="1:5" x14ac:dyDescent="0.25">
      <c r="A103" s="13" t="s">
        <v>1660</v>
      </c>
      <c r="B103" s="274">
        <v>50500</v>
      </c>
      <c r="C103" s="309">
        <v>0</v>
      </c>
      <c r="D103" s="242">
        <v>100520</v>
      </c>
      <c r="E103" s="242">
        <v>400000</v>
      </c>
    </row>
    <row r="104" spans="1:5" x14ac:dyDescent="0.25">
      <c r="A104" s="13" t="s">
        <v>1661</v>
      </c>
      <c r="B104" s="274">
        <v>0</v>
      </c>
      <c r="C104" s="309">
        <v>0</v>
      </c>
      <c r="D104" s="242">
        <v>0</v>
      </c>
      <c r="E104" s="242">
        <v>0</v>
      </c>
    </row>
    <row r="105" spans="1:5" x14ac:dyDescent="0.25">
      <c r="A105" s="13" t="s">
        <v>2519</v>
      </c>
      <c r="B105" s="274">
        <v>572077500</v>
      </c>
      <c r="C105" s="309">
        <v>0</v>
      </c>
      <c r="D105" s="242">
        <v>0</v>
      </c>
      <c r="E105" s="242">
        <v>0</v>
      </c>
    </row>
    <row r="106" spans="1:5" x14ac:dyDescent="0.25">
      <c r="B106" s="263"/>
      <c r="C106" s="309"/>
      <c r="D106" s="242"/>
      <c r="E106" s="242"/>
    </row>
    <row r="107" spans="1:5" s="94" customFormat="1" x14ac:dyDescent="0.25">
      <c r="A107" s="12" t="s">
        <v>496</v>
      </c>
      <c r="B107" s="263">
        <f>B108</f>
        <v>80000</v>
      </c>
      <c r="C107" s="263">
        <f t="shared" ref="C107:E107" si="8">C108</f>
        <v>0</v>
      </c>
      <c r="D107" s="263">
        <f t="shared" si="8"/>
        <v>0</v>
      </c>
      <c r="E107" s="263">
        <f t="shared" si="8"/>
        <v>0</v>
      </c>
    </row>
    <row r="108" spans="1:5" x14ac:dyDescent="0.25">
      <c r="A108" s="13" t="s">
        <v>1663</v>
      </c>
      <c r="B108" s="274">
        <v>80000</v>
      </c>
      <c r="C108" s="309">
        <v>0</v>
      </c>
      <c r="D108" s="242">
        <v>0</v>
      </c>
      <c r="E108" s="242">
        <v>0</v>
      </c>
    </row>
    <row r="109" spans="1:5" x14ac:dyDescent="0.25">
      <c r="B109" s="263"/>
      <c r="C109" s="309"/>
      <c r="D109" s="242"/>
      <c r="E109" s="242"/>
    </row>
    <row r="110" spans="1:5" s="94" customFormat="1" x14ac:dyDescent="0.25">
      <c r="A110" s="12" t="s">
        <v>1664</v>
      </c>
      <c r="B110" s="263">
        <v>0</v>
      </c>
      <c r="C110" s="265">
        <v>0</v>
      </c>
      <c r="D110" s="240">
        <v>0</v>
      </c>
      <c r="E110" s="240">
        <v>0</v>
      </c>
    </row>
    <row r="111" spans="1:5" x14ac:dyDescent="0.25">
      <c r="A111" s="13" t="s">
        <v>735</v>
      </c>
      <c r="B111" s="263">
        <v>0</v>
      </c>
      <c r="C111" s="265">
        <v>0</v>
      </c>
      <c r="D111" s="242">
        <v>0</v>
      </c>
      <c r="E111" s="242">
        <v>0</v>
      </c>
    </row>
    <row r="112" spans="1:5" x14ac:dyDescent="0.25">
      <c r="A112" s="13" t="s">
        <v>794</v>
      </c>
      <c r="B112" s="263">
        <v>0</v>
      </c>
      <c r="C112" s="265">
        <v>0</v>
      </c>
      <c r="D112" s="242">
        <v>0</v>
      </c>
      <c r="E112" s="242">
        <v>0</v>
      </c>
    </row>
    <row r="113" spans="1:5" x14ac:dyDescent="0.25">
      <c r="B113" s="263"/>
      <c r="C113" s="265"/>
      <c r="D113" s="242"/>
      <c r="E113" s="242"/>
    </row>
    <row r="114" spans="1:5" s="94" customFormat="1" x14ac:dyDescent="0.25">
      <c r="A114" s="12" t="s">
        <v>1665</v>
      </c>
      <c r="B114" s="263">
        <f>B115</f>
        <v>4349076000</v>
      </c>
      <c r="C114" s="263">
        <f t="shared" ref="C114:E114" si="9">C115</f>
        <v>4834723834</v>
      </c>
      <c r="D114" s="263">
        <f t="shared" si="9"/>
        <v>9626172000</v>
      </c>
      <c r="E114" s="263">
        <f t="shared" si="9"/>
        <v>10316200000</v>
      </c>
    </row>
    <row r="115" spans="1:5" x14ac:dyDescent="0.25">
      <c r="A115" s="13" t="s">
        <v>1666</v>
      </c>
      <c r="B115" s="274">
        <f>VLOOKUP(A100:A667,'[3]1999'!A101:B596,2,FALSE)</f>
        <v>4349076000</v>
      </c>
      <c r="C115" s="265">
        <v>4834723834</v>
      </c>
      <c r="D115" s="242">
        <v>9626172000</v>
      </c>
      <c r="E115" s="298">
        <v>10316200000</v>
      </c>
    </row>
    <row r="116" spans="1:5" x14ac:dyDescent="0.25">
      <c r="A116" s="13" t="s">
        <v>753</v>
      </c>
      <c r="B116" s="274">
        <f>VLOOKUP(A102:A669,'[3]1999'!A103:B598,2,FALSE)</f>
        <v>2592068515</v>
      </c>
      <c r="C116" s="298">
        <v>2766190182</v>
      </c>
      <c r="D116" s="242">
        <v>2182472465</v>
      </c>
      <c r="E116" s="242">
        <v>2028700000</v>
      </c>
    </row>
    <row r="117" spans="1:5" x14ac:dyDescent="0.25">
      <c r="B117" s="263"/>
      <c r="C117" s="242"/>
      <c r="D117" s="242"/>
      <c r="E117" s="242"/>
    </row>
    <row r="118" spans="1:5" s="94" customFormat="1" x14ac:dyDescent="0.25">
      <c r="A118" s="12" t="s">
        <v>449</v>
      </c>
      <c r="B118" s="263">
        <f>SUM(B119:B124)</f>
        <v>1102458035</v>
      </c>
      <c r="C118" s="263">
        <f t="shared" ref="C118:E118" si="10">SUM(C119:C124)</f>
        <v>1021447934</v>
      </c>
      <c r="D118" s="263">
        <f t="shared" si="10"/>
        <v>677470000</v>
      </c>
      <c r="E118" s="263">
        <f t="shared" si="10"/>
        <v>602400000</v>
      </c>
    </row>
    <row r="119" spans="1:5" x14ac:dyDescent="0.25">
      <c r="A119" s="13" t="s">
        <v>1667</v>
      </c>
      <c r="B119" s="274">
        <v>483361235</v>
      </c>
      <c r="C119" s="298">
        <v>293200219</v>
      </c>
      <c r="D119" s="242">
        <v>0</v>
      </c>
      <c r="E119" s="240">
        <v>0</v>
      </c>
    </row>
    <row r="120" spans="1:5" x14ac:dyDescent="0.25">
      <c r="A120" s="13" t="s">
        <v>1668</v>
      </c>
      <c r="B120" s="274">
        <v>0</v>
      </c>
      <c r="C120" s="242">
        <v>580041419</v>
      </c>
      <c r="D120" s="242">
        <v>0</v>
      </c>
      <c r="E120" s="242">
        <v>0</v>
      </c>
    </row>
    <row r="121" spans="1:5" x14ac:dyDescent="0.25">
      <c r="A121" s="13" t="s">
        <v>1669</v>
      </c>
      <c r="B121" s="274">
        <v>488822435</v>
      </c>
      <c r="C121" s="242">
        <v>0</v>
      </c>
      <c r="D121" s="242">
        <v>0</v>
      </c>
      <c r="E121" s="242">
        <v>0</v>
      </c>
    </row>
    <row r="122" spans="1:5" x14ac:dyDescent="0.25">
      <c r="A122" s="13" t="s">
        <v>2520</v>
      </c>
      <c r="B122" s="274">
        <v>0</v>
      </c>
      <c r="C122" s="242">
        <v>0</v>
      </c>
      <c r="D122" s="242">
        <v>617200000</v>
      </c>
      <c r="E122" s="242">
        <v>569900000</v>
      </c>
    </row>
    <row r="123" spans="1:5" x14ac:dyDescent="0.25">
      <c r="A123" s="13" t="s">
        <v>1671</v>
      </c>
      <c r="B123" s="274">
        <v>110609510</v>
      </c>
      <c r="C123" s="242">
        <v>119675983</v>
      </c>
      <c r="D123" s="242">
        <v>35800000</v>
      </c>
      <c r="E123" s="242">
        <v>0</v>
      </c>
    </row>
    <row r="124" spans="1:5" x14ac:dyDescent="0.25">
      <c r="A124" s="13" t="s">
        <v>1672</v>
      </c>
      <c r="B124" s="274">
        <v>19664855</v>
      </c>
      <c r="C124" s="242">
        <v>28530313</v>
      </c>
      <c r="D124" s="242">
        <v>24470000</v>
      </c>
      <c r="E124" s="242">
        <v>32500000</v>
      </c>
    </row>
    <row r="125" spans="1:5" x14ac:dyDescent="0.25">
      <c r="A125" s="13" t="s">
        <v>55</v>
      </c>
      <c r="B125" s="263"/>
      <c r="C125" s="240"/>
      <c r="D125" s="242"/>
      <c r="E125" s="242"/>
    </row>
    <row r="126" spans="1:5" s="94" customFormat="1" x14ac:dyDescent="0.25">
      <c r="A126" s="12" t="s">
        <v>1673</v>
      </c>
      <c r="B126" s="263">
        <f>SUM(B127:B142)</f>
        <v>895817765</v>
      </c>
      <c r="C126" s="263">
        <f t="shared" ref="C126:E126" si="11">SUM(C127:C142)</f>
        <v>1041643402</v>
      </c>
      <c r="D126" s="263">
        <f t="shared" si="11"/>
        <v>1245864465</v>
      </c>
      <c r="E126" s="263">
        <f t="shared" si="11"/>
        <v>1203900000</v>
      </c>
    </row>
    <row r="127" spans="1:5" x14ac:dyDescent="0.25">
      <c r="A127" s="13" t="s">
        <v>830</v>
      </c>
      <c r="B127" s="263">
        <v>0</v>
      </c>
      <c r="C127" s="242">
        <v>719200</v>
      </c>
      <c r="D127" s="242">
        <v>1500000</v>
      </c>
      <c r="E127" s="242">
        <v>1202400000</v>
      </c>
    </row>
    <row r="128" spans="1:5" x14ac:dyDescent="0.25">
      <c r="A128" s="13" t="s">
        <v>1674</v>
      </c>
      <c r="B128" s="274">
        <v>891322515</v>
      </c>
      <c r="C128" s="298">
        <v>1035555468</v>
      </c>
      <c r="D128" s="242">
        <v>1240800000</v>
      </c>
      <c r="E128" s="240"/>
    </row>
    <row r="129" spans="1:5" x14ac:dyDescent="0.25">
      <c r="A129" s="13" t="s">
        <v>1675</v>
      </c>
      <c r="B129" s="274">
        <v>0</v>
      </c>
      <c r="C129" s="242">
        <v>0</v>
      </c>
      <c r="D129" s="242">
        <v>0</v>
      </c>
      <c r="E129" s="242"/>
    </row>
    <row r="130" spans="1:5" x14ac:dyDescent="0.25">
      <c r="A130" s="13" t="s">
        <v>1676</v>
      </c>
      <c r="B130" s="274">
        <v>0</v>
      </c>
      <c r="C130" s="242">
        <v>201358</v>
      </c>
      <c r="D130" s="242">
        <v>0</v>
      </c>
      <c r="E130" s="242">
        <v>0</v>
      </c>
    </row>
    <row r="131" spans="1:5" x14ac:dyDescent="0.25">
      <c r="A131" s="13" t="s">
        <v>795</v>
      </c>
      <c r="B131" s="274">
        <v>1437970</v>
      </c>
      <c r="C131" s="242">
        <v>786338</v>
      </c>
      <c r="D131" s="242">
        <v>0</v>
      </c>
      <c r="E131" s="242">
        <v>0</v>
      </c>
    </row>
    <row r="132" spans="1:5" x14ac:dyDescent="0.25">
      <c r="A132" s="13" t="s">
        <v>583</v>
      </c>
      <c r="B132" s="274">
        <v>0</v>
      </c>
      <c r="C132" s="240">
        <v>0</v>
      </c>
      <c r="D132" s="242">
        <v>0</v>
      </c>
      <c r="E132" s="242">
        <v>0</v>
      </c>
    </row>
    <row r="133" spans="1:5" x14ac:dyDescent="0.25">
      <c r="A133" s="13" t="s">
        <v>804</v>
      </c>
      <c r="B133" s="274">
        <v>0</v>
      </c>
      <c r="C133" s="242">
        <v>0</v>
      </c>
      <c r="D133" s="242">
        <v>0</v>
      </c>
      <c r="E133" s="242">
        <v>0</v>
      </c>
    </row>
    <row r="134" spans="1:5" x14ac:dyDescent="0.25">
      <c r="A134" s="13" t="s">
        <v>584</v>
      </c>
      <c r="B134" s="274">
        <v>0</v>
      </c>
      <c r="C134" s="242">
        <v>0</v>
      </c>
      <c r="D134" s="242">
        <v>0</v>
      </c>
      <c r="E134" s="242">
        <v>0</v>
      </c>
    </row>
    <row r="135" spans="1:5" x14ac:dyDescent="0.25">
      <c r="A135" s="13" t="s">
        <v>585</v>
      </c>
      <c r="B135" s="274">
        <v>0</v>
      </c>
      <c r="C135" s="242">
        <v>0</v>
      </c>
      <c r="D135" s="242">
        <v>0</v>
      </c>
      <c r="E135" s="242">
        <v>0</v>
      </c>
    </row>
    <row r="136" spans="1:5" x14ac:dyDescent="0.25">
      <c r="A136" s="13" t="s">
        <v>586</v>
      </c>
      <c r="B136" s="274">
        <v>0</v>
      </c>
      <c r="C136" s="242">
        <v>0</v>
      </c>
      <c r="D136" s="242">
        <v>0</v>
      </c>
      <c r="E136" s="242">
        <v>0</v>
      </c>
    </row>
    <row r="137" spans="1:5" x14ac:dyDescent="0.25">
      <c r="A137" s="13" t="s">
        <v>1678</v>
      </c>
      <c r="B137" s="274">
        <v>0</v>
      </c>
      <c r="C137" s="240">
        <v>0</v>
      </c>
      <c r="D137" s="242">
        <v>0</v>
      </c>
      <c r="E137" s="242">
        <v>0</v>
      </c>
    </row>
    <row r="138" spans="1:5" x14ac:dyDescent="0.25">
      <c r="A138" s="13" t="s">
        <v>587</v>
      </c>
      <c r="B138" s="274">
        <v>0</v>
      </c>
      <c r="C138" s="242">
        <v>0</v>
      </c>
      <c r="D138" s="242">
        <v>0</v>
      </c>
      <c r="E138" s="242">
        <v>0</v>
      </c>
    </row>
    <row r="139" spans="1:5" x14ac:dyDescent="0.25">
      <c r="A139" s="13" t="s">
        <v>1679</v>
      </c>
      <c r="B139" s="274">
        <v>54440</v>
      </c>
      <c r="C139" s="242">
        <v>34954</v>
      </c>
      <c r="D139" s="242">
        <v>0</v>
      </c>
      <c r="E139" s="242"/>
    </row>
    <row r="140" spans="1:5" x14ac:dyDescent="0.25">
      <c r="A140" s="13" t="s">
        <v>41</v>
      </c>
      <c r="B140" s="274">
        <v>3002840</v>
      </c>
      <c r="C140" s="242">
        <v>4346084</v>
      </c>
      <c r="D140" s="242">
        <v>3564465</v>
      </c>
      <c r="E140" s="242">
        <v>1500000</v>
      </c>
    </row>
    <row r="141" spans="1:5" x14ac:dyDescent="0.25">
      <c r="A141" s="13" t="s">
        <v>1680</v>
      </c>
      <c r="B141" s="274">
        <v>0</v>
      </c>
      <c r="C141" s="274">
        <v>0</v>
      </c>
      <c r="D141" s="242">
        <v>0</v>
      </c>
      <c r="E141" s="242">
        <v>0</v>
      </c>
    </row>
    <row r="142" spans="1:5" x14ac:dyDescent="0.25">
      <c r="A142" s="13" t="s">
        <v>1681</v>
      </c>
      <c r="B142" s="274">
        <v>0</v>
      </c>
      <c r="C142" s="274">
        <v>0</v>
      </c>
      <c r="D142" s="242">
        <v>0</v>
      </c>
      <c r="E142" s="242">
        <v>0</v>
      </c>
    </row>
    <row r="143" spans="1:5" x14ac:dyDescent="0.25">
      <c r="B143" s="263"/>
      <c r="C143" s="242"/>
      <c r="D143" s="242"/>
      <c r="E143" s="242"/>
    </row>
    <row r="144" spans="1:5" s="94" customFormat="1" x14ac:dyDescent="0.25">
      <c r="A144" s="12" t="s">
        <v>450</v>
      </c>
      <c r="B144" s="263">
        <f>SUM(B145:B158)</f>
        <v>593792715</v>
      </c>
      <c r="C144" s="263">
        <f t="shared" ref="C144:E144" si="12">SUM(C145:C158)</f>
        <v>703098846</v>
      </c>
      <c r="D144" s="263">
        <f t="shared" si="12"/>
        <v>259138000</v>
      </c>
      <c r="E144" s="263">
        <f t="shared" si="12"/>
        <v>222400000</v>
      </c>
    </row>
    <row r="145" spans="1:5" x14ac:dyDescent="0.25">
      <c r="A145" s="13" t="s">
        <v>608</v>
      </c>
      <c r="B145" s="274">
        <v>10259370</v>
      </c>
      <c r="C145" s="242">
        <v>8286079</v>
      </c>
      <c r="D145" s="242">
        <v>0</v>
      </c>
      <c r="E145" s="242">
        <v>8500000</v>
      </c>
    </row>
    <row r="146" spans="1:5" x14ac:dyDescent="0.25">
      <c r="A146" s="13" t="s">
        <v>609</v>
      </c>
      <c r="B146" s="274">
        <v>0</v>
      </c>
      <c r="C146" s="242">
        <v>0</v>
      </c>
      <c r="D146" s="242">
        <v>0</v>
      </c>
      <c r="E146" s="242">
        <v>0</v>
      </c>
    </row>
    <row r="147" spans="1:5" x14ac:dyDescent="0.25">
      <c r="A147" s="13" t="s">
        <v>1682</v>
      </c>
      <c r="B147" s="274">
        <v>165326355</v>
      </c>
      <c r="C147" s="298">
        <v>197774933</v>
      </c>
      <c r="D147" s="242">
        <v>0</v>
      </c>
      <c r="E147" s="242">
        <v>0</v>
      </c>
    </row>
    <row r="148" spans="1:5" x14ac:dyDescent="0.25">
      <c r="A148" s="13" t="s">
        <v>831</v>
      </c>
      <c r="B148" s="274">
        <v>3173100</v>
      </c>
      <c r="C148" s="242">
        <v>2555214</v>
      </c>
      <c r="D148" s="242">
        <v>2210000</v>
      </c>
      <c r="E148" s="242">
        <v>1600000</v>
      </c>
    </row>
    <row r="149" spans="1:5" x14ac:dyDescent="0.25">
      <c r="A149" s="13" t="s">
        <v>768</v>
      </c>
      <c r="B149" s="274">
        <v>5491170</v>
      </c>
      <c r="C149" s="242">
        <v>6093338</v>
      </c>
      <c r="D149" s="242">
        <v>9640000</v>
      </c>
      <c r="E149" s="242">
        <v>8700000</v>
      </c>
    </row>
    <row r="150" spans="1:5" x14ac:dyDescent="0.25">
      <c r="A150" s="13" t="s">
        <v>2521</v>
      </c>
      <c r="B150" s="274">
        <v>3715700</v>
      </c>
      <c r="C150" s="242">
        <v>3001193</v>
      </c>
      <c r="D150" s="242">
        <v>2380000</v>
      </c>
      <c r="E150" s="242">
        <v>2000000</v>
      </c>
    </row>
    <row r="151" spans="1:5" x14ac:dyDescent="0.25">
      <c r="A151" s="13" t="s">
        <v>2522</v>
      </c>
      <c r="B151" s="274">
        <v>121748105</v>
      </c>
      <c r="C151" s="242">
        <v>145616425</v>
      </c>
      <c r="D151" s="242">
        <v>244908000</v>
      </c>
      <c r="E151" s="242">
        <v>0</v>
      </c>
    </row>
    <row r="152" spans="1:5" x14ac:dyDescent="0.25">
      <c r="A152" s="13" t="s">
        <v>1684</v>
      </c>
      <c r="B152" s="274">
        <v>284078915</v>
      </c>
      <c r="C152" s="242">
        <v>339771664</v>
      </c>
      <c r="D152" s="242">
        <v>0</v>
      </c>
      <c r="E152" s="242">
        <v>0</v>
      </c>
    </row>
    <row r="153" spans="1:5" x14ac:dyDescent="0.25">
      <c r="A153" s="13" t="s">
        <v>796</v>
      </c>
      <c r="B153" s="274">
        <v>0</v>
      </c>
      <c r="C153" s="242">
        <v>0</v>
      </c>
      <c r="D153" s="242">
        <v>0</v>
      </c>
      <c r="E153" s="242">
        <v>0</v>
      </c>
    </row>
    <row r="154" spans="1:5" x14ac:dyDescent="0.25">
      <c r="A154" s="13" t="s">
        <v>1685</v>
      </c>
      <c r="B154" s="274">
        <v>0</v>
      </c>
      <c r="C154" s="242">
        <v>0</v>
      </c>
      <c r="D154" s="242">
        <v>0</v>
      </c>
      <c r="E154" s="242">
        <v>0</v>
      </c>
    </row>
    <row r="155" spans="1:5" x14ac:dyDescent="0.25">
      <c r="A155" s="13" t="s">
        <v>1210</v>
      </c>
      <c r="B155" s="274">
        <v>0</v>
      </c>
      <c r="C155" s="242">
        <v>0</v>
      </c>
      <c r="D155" s="242">
        <v>0</v>
      </c>
      <c r="E155" s="242">
        <v>0</v>
      </c>
    </row>
    <row r="156" spans="1:5" x14ac:dyDescent="0.25">
      <c r="A156" s="13" t="s">
        <v>1686</v>
      </c>
      <c r="B156" s="274">
        <v>0</v>
      </c>
      <c r="C156" s="242">
        <v>0</v>
      </c>
      <c r="D156" s="242">
        <v>0</v>
      </c>
      <c r="E156" s="242">
        <v>0</v>
      </c>
    </row>
    <row r="157" spans="1:5" x14ac:dyDescent="0.25">
      <c r="A157" s="13" t="s">
        <v>1687</v>
      </c>
      <c r="B157" s="274">
        <v>0</v>
      </c>
      <c r="C157" s="242">
        <v>0</v>
      </c>
      <c r="D157" s="242">
        <v>0</v>
      </c>
      <c r="E157" s="242">
        <v>0</v>
      </c>
    </row>
    <row r="158" spans="1:5" x14ac:dyDescent="0.25">
      <c r="A158" s="13" t="s">
        <v>1688</v>
      </c>
      <c r="B158" s="274">
        <v>0</v>
      </c>
      <c r="C158" s="242"/>
      <c r="D158" s="242">
        <v>0</v>
      </c>
      <c r="E158" s="242">
        <v>201600000</v>
      </c>
    </row>
    <row r="159" spans="1:5" x14ac:dyDescent="0.25">
      <c r="A159" s="13" t="s">
        <v>55</v>
      </c>
      <c r="B159" s="263"/>
      <c r="C159" s="242"/>
      <c r="D159" s="242"/>
      <c r="E159" s="242"/>
    </row>
    <row r="160" spans="1:5" s="94" customFormat="1" x14ac:dyDescent="0.25">
      <c r="A160" s="12" t="s">
        <v>451</v>
      </c>
      <c r="B160" s="263">
        <f>B162+B208</f>
        <v>16504111550</v>
      </c>
      <c r="C160" s="263">
        <f>C162+C208</f>
        <v>18816389591</v>
      </c>
      <c r="D160" s="263">
        <f>D162+D208</f>
        <v>18997603395</v>
      </c>
      <c r="E160" s="263">
        <f>E162+E208</f>
        <v>16983530000</v>
      </c>
    </row>
    <row r="161" spans="1:5" x14ac:dyDescent="0.25">
      <c r="A161" s="13" t="s">
        <v>55</v>
      </c>
      <c r="B161" s="263"/>
      <c r="C161" s="242"/>
      <c r="D161" s="242"/>
      <c r="E161" s="242"/>
    </row>
    <row r="162" spans="1:5" s="94" customFormat="1" x14ac:dyDescent="0.25">
      <c r="A162" s="12" t="s">
        <v>1191</v>
      </c>
      <c r="B162" s="263">
        <f>B164+B168</f>
        <v>16498509510</v>
      </c>
      <c r="C162" s="263">
        <f>C164+C168</f>
        <v>18813906414</v>
      </c>
      <c r="D162" s="263">
        <f>D164+D168</f>
        <v>18989267025</v>
      </c>
      <c r="E162" s="263">
        <f>E164+E168</f>
        <v>16981130000</v>
      </c>
    </row>
    <row r="163" spans="1:5" x14ac:dyDescent="0.25">
      <c r="A163" s="13" t="s">
        <v>55</v>
      </c>
      <c r="B163" s="263"/>
      <c r="C163" s="242"/>
      <c r="D163" s="242"/>
      <c r="E163" s="242"/>
    </row>
    <row r="164" spans="1:5" x14ac:dyDescent="0.25">
      <c r="A164" s="13" t="s">
        <v>216</v>
      </c>
      <c r="B164" s="274">
        <v>11965300000</v>
      </c>
      <c r="C164" s="274">
        <v>13695917723</v>
      </c>
      <c r="D164" s="274">
        <v>10983830000</v>
      </c>
      <c r="E164" s="274">
        <v>10278400000</v>
      </c>
    </row>
    <row r="165" spans="1:5" x14ac:dyDescent="0.25">
      <c r="A165" s="13" t="s">
        <v>2523</v>
      </c>
      <c r="B165" s="274">
        <v>11965300000</v>
      </c>
      <c r="C165" s="242">
        <v>13695917723</v>
      </c>
      <c r="D165" s="242">
        <v>10983830000</v>
      </c>
      <c r="E165" s="242">
        <v>10278400000</v>
      </c>
    </row>
    <row r="166" spans="1:5" x14ac:dyDescent="0.25">
      <c r="A166" s="13" t="s">
        <v>550</v>
      </c>
      <c r="B166" s="274">
        <v>0</v>
      </c>
      <c r="C166" s="240">
        <v>0</v>
      </c>
      <c r="D166" s="242">
        <v>0</v>
      </c>
      <c r="E166" s="242">
        <v>0</v>
      </c>
    </row>
    <row r="167" spans="1:5" x14ac:dyDescent="0.25">
      <c r="A167" s="13" t="s">
        <v>55</v>
      </c>
      <c r="B167" s="263"/>
      <c r="C167" s="242"/>
      <c r="D167" s="242"/>
      <c r="E167" s="242"/>
    </row>
    <row r="168" spans="1:5" s="94" customFormat="1" x14ac:dyDescent="0.25">
      <c r="A168" s="12" t="s">
        <v>886</v>
      </c>
      <c r="B168" s="263">
        <f>SUM(B169:B206)</f>
        <v>4533209510</v>
      </c>
      <c r="C168" s="263">
        <f t="shared" ref="C168:E168" si="13">SUM(C169:C206)</f>
        <v>5117988691</v>
      </c>
      <c r="D168" s="263">
        <f t="shared" si="13"/>
        <v>8005437025</v>
      </c>
      <c r="E168" s="263">
        <f t="shared" si="13"/>
        <v>6702730000</v>
      </c>
    </row>
    <row r="169" spans="1:5" x14ac:dyDescent="0.25">
      <c r="A169" s="13" t="s">
        <v>167</v>
      </c>
      <c r="B169" s="263">
        <v>0</v>
      </c>
      <c r="C169" s="240">
        <v>0</v>
      </c>
      <c r="D169" s="242">
        <v>0</v>
      </c>
      <c r="E169" s="242">
        <v>0</v>
      </c>
    </row>
    <row r="170" spans="1:5" x14ac:dyDescent="0.25">
      <c r="A170" s="13" t="s">
        <v>854</v>
      </c>
      <c r="B170" s="263">
        <v>0</v>
      </c>
      <c r="C170" s="240">
        <v>0</v>
      </c>
      <c r="D170" s="242">
        <v>0</v>
      </c>
      <c r="E170" s="242">
        <v>0</v>
      </c>
    </row>
    <row r="171" spans="1:5" x14ac:dyDescent="0.25">
      <c r="A171" s="13" t="s">
        <v>1690</v>
      </c>
      <c r="B171" s="263">
        <v>0</v>
      </c>
      <c r="C171" s="240">
        <v>0</v>
      </c>
      <c r="D171" s="242">
        <v>0</v>
      </c>
      <c r="E171" s="242">
        <v>0</v>
      </c>
    </row>
    <row r="172" spans="1:5" x14ac:dyDescent="0.25">
      <c r="A172" s="13" t="s">
        <v>497</v>
      </c>
      <c r="B172" s="263">
        <v>0</v>
      </c>
      <c r="C172" s="240">
        <v>0</v>
      </c>
      <c r="D172" s="242">
        <v>0</v>
      </c>
      <c r="E172" s="242">
        <v>0</v>
      </c>
    </row>
    <row r="173" spans="1:5" x14ac:dyDescent="0.25">
      <c r="A173" s="13" t="s">
        <v>217</v>
      </c>
      <c r="B173" s="263">
        <v>0</v>
      </c>
      <c r="C173" s="240">
        <v>0</v>
      </c>
      <c r="D173" s="242">
        <v>0</v>
      </c>
      <c r="E173" s="242">
        <v>0</v>
      </c>
    </row>
    <row r="174" spans="1:5" x14ac:dyDescent="0.25">
      <c r="A174" s="13" t="s">
        <v>170</v>
      </c>
      <c r="B174" s="263">
        <v>0</v>
      </c>
      <c r="C174" s="240">
        <v>0</v>
      </c>
      <c r="D174" s="242">
        <v>0</v>
      </c>
      <c r="E174" s="242">
        <v>0</v>
      </c>
    </row>
    <row r="175" spans="1:5" x14ac:dyDescent="0.25">
      <c r="A175" s="13" t="s">
        <v>873</v>
      </c>
      <c r="B175" s="263">
        <v>0</v>
      </c>
      <c r="C175" s="240">
        <v>0</v>
      </c>
      <c r="D175" s="242">
        <v>0</v>
      </c>
      <c r="E175" s="242">
        <v>0</v>
      </c>
    </row>
    <row r="176" spans="1:5" x14ac:dyDescent="0.25">
      <c r="A176" s="13" t="s">
        <v>1691</v>
      </c>
      <c r="B176" s="263">
        <v>0</v>
      </c>
      <c r="C176" s="240">
        <v>0</v>
      </c>
      <c r="D176" s="242">
        <v>0</v>
      </c>
      <c r="E176" s="242">
        <v>0</v>
      </c>
    </row>
    <row r="177" spans="1:5" x14ac:dyDescent="0.25">
      <c r="A177" s="13" t="s">
        <v>1692</v>
      </c>
      <c r="B177" s="263">
        <v>0</v>
      </c>
      <c r="C177" s="240">
        <v>0</v>
      </c>
      <c r="D177" s="242">
        <v>0</v>
      </c>
      <c r="E177" s="242">
        <v>0</v>
      </c>
    </row>
    <row r="178" spans="1:5" x14ac:dyDescent="0.25">
      <c r="A178" s="13" t="s">
        <v>452</v>
      </c>
      <c r="B178" s="263">
        <v>0</v>
      </c>
      <c r="C178" s="240">
        <v>0</v>
      </c>
      <c r="D178" s="242">
        <v>0</v>
      </c>
      <c r="E178" s="242">
        <v>0</v>
      </c>
    </row>
    <row r="179" spans="1:5" x14ac:dyDescent="0.25">
      <c r="A179" s="13" t="s">
        <v>453</v>
      </c>
      <c r="B179" s="263">
        <v>0</v>
      </c>
      <c r="C179" s="240">
        <v>0</v>
      </c>
      <c r="D179" s="242">
        <v>0</v>
      </c>
      <c r="E179" s="242">
        <v>2300000</v>
      </c>
    </row>
    <row r="180" spans="1:5" x14ac:dyDescent="0.25">
      <c r="A180" s="13" t="s">
        <v>1693</v>
      </c>
      <c r="B180" s="274">
        <v>0</v>
      </c>
      <c r="C180" s="240">
        <v>0</v>
      </c>
      <c r="D180" s="242">
        <v>0</v>
      </c>
      <c r="E180" s="242">
        <v>71430000</v>
      </c>
    </row>
    <row r="181" spans="1:5" x14ac:dyDescent="0.25">
      <c r="A181" s="13" t="s">
        <v>1694</v>
      </c>
      <c r="B181" s="274">
        <v>0</v>
      </c>
      <c r="C181" s="240">
        <v>0</v>
      </c>
      <c r="D181" s="242">
        <v>0</v>
      </c>
      <c r="E181" s="242">
        <v>0</v>
      </c>
    </row>
    <row r="182" spans="1:5" x14ac:dyDescent="0.25">
      <c r="A182" s="13" t="s">
        <v>454</v>
      </c>
      <c r="B182" s="274">
        <v>0</v>
      </c>
      <c r="C182" s="240">
        <v>0</v>
      </c>
      <c r="D182" s="242">
        <v>0</v>
      </c>
      <c r="E182" s="242">
        <v>0</v>
      </c>
    </row>
    <row r="183" spans="1:5" x14ac:dyDescent="0.25">
      <c r="A183" s="13" t="s">
        <v>1695</v>
      </c>
      <c r="B183" s="274">
        <v>0</v>
      </c>
      <c r="C183" s="240">
        <v>0</v>
      </c>
      <c r="D183" s="242">
        <v>0</v>
      </c>
      <c r="E183" s="242">
        <v>2800000</v>
      </c>
    </row>
    <row r="184" spans="1:5" x14ac:dyDescent="0.25">
      <c r="A184" s="13" t="s">
        <v>1696</v>
      </c>
      <c r="B184" s="274">
        <v>0</v>
      </c>
      <c r="C184" s="240">
        <v>0</v>
      </c>
      <c r="D184" s="242">
        <v>0</v>
      </c>
      <c r="E184" s="242">
        <v>5600000</v>
      </c>
    </row>
    <row r="185" spans="1:5" x14ac:dyDescent="0.25">
      <c r="A185" s="13" t="s">
        <v>322</v>
      </c>
      <c r="B185" s="274">
        <v>0</v>
      </c>
      <c r="C185" s="240">
        <v>0</v>
      </c>
      <c r="D185" s="242">
        <v>0</v>
      </c>
      <c r="E185" s="242">
        <v>1610000</v>
      </c>
    </row>
    <row r="186" spans="1:5" x14ac:dyDescent="0.25">
      <c r="A186" s="13" t="s">
        <v>1697</v>
      </c>
      <c r="B186" s="274">
        <v>0</v>
      </c>
      <c r="C186" s="240">
        <v>0</v>
      </c>
      <c r="D186" s="242">
        <v>0</v>
      </c>
      <c r="E186" s="242">
        <v>0</v>
      </c>
    </row>
    <row r="187" spans="1:5" x14ac:dyDescent="0.25">
      <c r="A187" s="13" t="s">
        <v>323</v>
      </c>
      <c r="B187" s="274">
        <v>0</v>
      </c>
      <c r="C187" s="240">
        <v>0</v>
      </c>
      <c r="D187" s="242">
        <v>0</v>
      </c>
      <c r="E187" s="242">
        <v>0</v>
      </c>
    </row>
    <row r="188" spans="1:5" x14ac:dyDescent="0.25">
      <c r="A188" s="13" t="s">
        <v>1698</v>
      </c>
      <c r="B188" s="274">
        <v>0</v>
      </c>
      <c r="C188" s="240">
        <v>0</v>
      </c>
      <c r="D188" s="242">
        <v>0</v>
      </c>
      <c r="E188" s="242">
        <v>0</v>
      </c>
    </row>
    <row r="189" spans="1:5" x14ac:dyDescent="0.25">
      <c r="A189" s="13" t="s">
        <v>887</v>
      </c>
      <c r="B189" s="274">
        <v>0</v>
      </c>
      <c r="C189" s="240">
        <v>0</v>
      </c>
      <c r="D189" s="242">
        <v>0</v>
      </c>
      <c r="E189" s="242">
        <v>0</v>
      </c>
    </row>
    <row r="190" spans="1:5" x14ac:dyDescent="0.25">
      <c r="A190" s="13" t="s">
        <v>455</v>
      </c>
      <c r="B190" s="274">
        <v>0</v>
      </c>
      <c r="C190" s="240">
        <v>0</v>
      </c>
      <c r="D190" s="242">
        <v>0</v>
      </c>
      <c r="E190" s="242">
        <v>0</v>
      </c>
    </row>
    <row r="191" spans="1:5" x14ac:dyDescent="0.25">
      <c r="A191" s="13" t="s">
        <v>588</v>
      </c>
      <c r="B191" s="274">
        <v>0</v>
      </c>
      <c r="C191" s="240">
        <v>0</v>
      </c>
      <c r="D191" s="242">
        <v>0</v>
      </c>
      <c r="E191" s="242">
        <v>0</v>
      </c>
    </row>
    <row r="192" spans="1:5" x14ac:dyDescent="0.25">
      <c r="A192" s="13" t="s">
        <v>1699</v>
      </c>
      <c r="B192" s="274">
        <v>0</v>
      </c>
      <c r="C192" s="240">
        <v>0</v>
      </c>
      <c r="D192" s="242">
        <v>0</v>
      </c>
      <c r="E192" s="242">
        <v>0</v>
      </c>
    </row>
    <row r="193" spans="1:5" x14ac:dyDescent="0.25">
      <c r="A193" s="13" t="s">
        <v>1700</v>
      </c>
      <c r="B193" s="274">
        <v>0</v>
      </c>
      <c r="C193" s="240">
        <v>0</v>
      </c>
      <c r="D193" s="242">
        <v>0</v>
      </c>
      <c r="E193" s="242">
        <v>0</v>
      </c>
    </row>
    <row r="194" spans="1:5" x14ac:dyDescent="0.25">
      <c r="A194" s="13" t="s">
        <v>1701</v>
      </c>
      <c r="B194" s="274">
        <v>0</v>
      </c>
      <c r="C194" s="240">
        <v>0</v>
      </c>
      <c r="D194" s="242">
        <v>0</v>
      </c>
      <c r="E194" s="242">
        <v>0</v>
      </c>
    </row>
    <row r="195" spans="1:5" x14ac:dyDescent="0.25">
      <c r="A195" s="13" t="s">
        <v>1927</v>
      </c>
      <c r="B195" s="274">
        <v>2398160</v>
      </c>
      <c r="C195" s="242">
        <v>115134004</v>
      </c>
      <c r="D195" s="242">
        <v>0</v>
      </c>
      <c r="E195" s="242">
        <v>3600000</v>
      </c>
    </row>
    <row r="196" spans="1:5" x14ac:dyDescent="0.25">
      <c r="A196" s="13" t="s">
        <v>1702</v>
      </c>
      <c r="B196" s="274">
        <v>3323595</v>
      </c>
      <c r="C196" s="242">
        <v>4808924</v>
      </c>
      <c r="D196" s="242">
        <v>2550000</v>
      </c>
      <c r="E196" s="242">
        <v>0</v>
      </c>
    </row>
    <row r="197" spans="1:5" x14ac:dyDescent="0.25">
      <c r="A197" s="13" t="s">
        <v>1703</v>
      </c>
      <c r="B197" s="274">
        <v>46221450</v>
      </c>
      <c r="C197" s="242">
        <v>65236713</v>
      </c>
      <c r="D197" s="242">
        <v>77900000</v>
      </c>
      <c r="E197" s="242">
        <v>0</v>
      </c>
    </row>
    <row r="198" spans="1:5" x14ac:dyDescent="0.25">
      <c r="A198" s="13" t="s">
        <v>1704</v>
      </c>
      <c r="B198" s="274">
        <v>3004805</v>
      </c>
      <c r="C198" s="242">
        <v>59074</v>
      </c>
      <c r="D198" s="242">
        <v>0</v>
      </c>
      <c r="E198" s="242">
        <v>0</v>
      </c>
    </row>
    <row r="199" spans="1:5" x14ac:dyDescent="0.25">
      <c r="A199" s="13" t="s">
        <v>1705</v>
      </c>
      <c r="B199" s="274">
        <v>6299140</v>
      </c>
      <c r="C199" s="242">
        <v>6120368</v>
      </c>
      <c r="D199" s="242">
        <v>3580000</v>
      </c>
      <c r="E199" s="242">
        <v>0</v>
      </c>
    </row>
    <row r="200" spans="1:5" x14ac:dyDescent="0.25">
      <c r="A200" s="13" t="s">
        <v>1706</v>
      </c>
      <c r="B200" s="274">
        <v>4177600</v>
      </c>
      <c r="C200" s="242">
        <v>6368809</v>
      </c>
      <c r="D200" s="242">
        <v>6470000</v>
      </c>
      <c r="E200" s="242">
        <v>0</v>
      </c>
    </row>
    <row r="201" spans="1:5" x14ac:dyDescent="0.25">
      <c r="A201" s="13" t="s">
        <v>1707</v>
      </c>
      <c r="B201" s="274">
        <v>7821125</v>
      </c>
      <c r="C201" s="242">
        <v>2991064</v>
      </c>
      <c r="D201" s="242">
        <v>2305390</v>
      </c>
      <c r="E201" s="242">
        <v>0</v>
      </c>
    </row>
    <row r="202" spans="1:5" x14ac:dyDescent="0.25">
      <c r="A202" s="13" t="s">
        <v>2524</v>
      </c>
      <c r="B202" s="274">
        <v>40685475</v>
      </c>
      <c r="C202" s="242">
        <v>60592804</v>
      </c>
      <c r="D202" s="242">
        <v>77800090</v>
      </c>
      <c r="E202" s="242">
        <v>49810000</v>
      </c>
    </row>
    <row r="203" spans="1:5" x14ac:dyDescent="0.25">
      <c r="A203" s="13" t="s">
        <v>2525</v>
      </c>
      <c r="B203" s="274">
        <v>116281965</v>
      </c>
      <c r="C203" s="242">
        <v>123967129</v>
      </c>
      <c r="D203" s="242">
        <v>970800000</v>
      </c>
      <c r="E203" s="242">
        <v>145150000</v>
      </c>
    </row>
    <row r="204" spans="1:5" x14ac:dyDescent="0.25">
      <c r="A204" s="13" t="s">
        <v>2526</v>
      </c>
      <c r="B204" s="274">
        <v>4267011715</v>
      </c>
      <c r="C204" s="242">
        <v>4669798639</v>
      </c>
      <c r="D204" s="242">
        <v>6786550000</v>
      </c>
      <c r="E204" s="242">
        <v>6342000000</v>
      </c>
    </row>
    <row r="205" spans="1:5" x14ac:dyDescent="0.25">
      <c r="A205" s="13" t="s">
        <v>1712</v>
      </c>
      <c r="B205" s="274">
        <v>30540935</v>
      </c>
      <c r="C205" s="242">
        <v>57935978</v>
      </c>
      <c r="D205" s="242">
        <v>71180000</v>
      </c>
      <c r="E205" s="242">
        <v>72010000</v>
      </c>
    </row>
    <row r="206" spans="1:5" x14ac:dyDescent="0.25">
      <c r="A206" s="13" t="s">
        <v>1713</v>
      </c>
      <c r="B206" s="274">
        <v>5443545</v>
      </c>
      <c r="C206" s="242">
        <v>4975185</v>
      </c>
      <c r="D206" s="242">
        <v>6301545</v>
      </c>
      <c r="E206" s="242">
        <v>6420000</v>
      </c>
    </row>
    <row r="207" spans="1:5" x14ac:dyDescent="0.25">
      <c r="A207" s="13" t="s">
        <v>55</v>
      </c>
      <c r="B207" s="263"/>
      <c r="C207" s="242"/>
      <c r="D207" s="242"/>
      <c r="E207" s="242"/>
    </row>
    <row r="208" spans="1:5" s="94" customFormat="1" x14ac:dyDescent="0.25">
      <c r="A208" s="12" t="s">
        <v>770</v>
      </c>
      <c r="B208" s="263">
        <f>SUM(B209:B225)</f>
        <v>5602040</v>
      </c>
      <c r="C208" s="263">
        <f>SUM(C209:C225)</f>
        <v>2483177</v>
      </c>
      <c r="D208" s="263">
        <f>SUM(D209:D225)</f>
        <v>8336370</v>
      </c>
      <c r="E208" s="263">
        <f>SUM(E209:E225)</f>
        <v>2400000</v>
      </c>
    </row>
    <row r="209" spans="1:5" x14ac:dyDescent="0.25">
      <c r="A209" s="13" t="s">
        <v>498</v>
      </c>
      <c r="B209" s="263">
        <v>0</v>
      </c>
      <c r="C209" s="240">
        <v>0</v>
      </c>
      <c r="D209" s="242">
        <v>0</v>
      </c>
      <c r="E209" s="242">
        <v>0</v>
      </c>
    </row>
    <row r="210" spans="1:5" x14ac:dyDescent="0.25">
      <c r="A210" s="13" t="s">
        <v>701</v>
      </c>
      <c r="B210" s="263">
        <v>0</v>
      </c>
      <c r="C210" s="240">
        <v>0</v>
      </c>
      <c r="D210" s="242">
        <v>0</v>
      </c>
      <c r="E210" s="242">
        <v>2400000</v>
      </c>
    </row>
    <row r="211" spans="1:5" x14ac:dyDescent="0.25">
      <c r="A211" s="13" t="s">
        <v>1714</v>
      </c>
      <c r="B211" s="274">
        <v>0</v>
      </c>
      <c r="C211" s="240">
        <v>0</v>
      </c>
      <c r="D211" s="242">
        <v>0</v>
      </c>
      <c r="E211" s="242">
        <v>0</v>
      </c>
    </row>
    <row r="212" spans="1:5" x14ac:dyDescent="0.25">
      <c r="A212" s="13" t="s">
        <v>754</v>
      </c>
      <c r="B212" s="274">
        <v>0</v>
      </c>
      <c r="C212" s="240">
        <v>0</v>
      </c>
      <c r="D212" s="242">
        <v>0</v>
      </c>
      <c r="E212" s="242">
        <v>0</v>
      </c>
    </row>
    <row r="213" spans="1:5" x14ac:dyDescent="0.25">
      <c r="A213" s="13" t="s">
        <v>771</v>
      </c>
      <c r="B213" s="274">
        <v>0</v>
      </c>
      <c r="C213" s="240">
        <v>0</v>
      </c>
      <c r="D213" s="242">
        <v>0</v>
      </c>
      <c r="E213" s="242">
        <v>0</v>
      </c>
    </row>
    <row r="214" spans="1:5" x14ac:dyDescent="0.25">
      <c r="A214" s="13" t="s">
        <v>456</v>
      </c>
      <c r="B214" s="274">
        <v>75450</v>
      </c>
      <c r="C214" s="242">
        <v>70518</v>
      </c>
      <c r="D214" s="242">
        <v>770175</v>
      </c>
      <c r="E214" s="240">
        <v>0</v>
      </c>
    </row>
    <row r="215" spans="1:5" x14ac:dyDescent="0.25">
      <c r="A215" s="13" t="s">
        <v>302</v>
      </c>
      <c r="B215" s="274">
        <v>0</v>
      </c>
      <c r="C215" s="240">
        <v>0</v>
      </c>
      <c r="D215" s="242">
        <v>0</v>
      </c>
      <c r="E215" s="242">
        <v>0</v>
      </c>
    </row>
    <row r="216" spans="1:5" x14ac:dyDescent="0.25">
      <c r="A216" s="13" t="s">
        <v>888</v>
      </c>
      <c r="B216" s="274">
        <v>0</v>
      </c>
      <c r="C216" s="240">
        <v>0</v>
      </c>
      <c r="D216" s="242">
        <v>0</v>
      </c>
      <c r="E216" s="242">
        <v>0</v>
      </c>
    </row>
    <row r="217" spans="1:5" x14ac:dyDescent="0.25">
      <c r="A217" s="13" t="s">
        <v>772</v>
      </c>
      <c r="B217" s="274">
        <v>5526590</v>
      </c>
      <c r="C217" s="242">
        <v>2371659</v>
      </c>
      <c r="D217" s="242">
        <v>3200180</v>
      </c>
      <c r="E217" s="242">
        <v>0</v>
      </c>
    </row>
    <row r="218" spans="1:5" x14ac:dyDescent="0.25">
      <c r="A218" s="13" t="s">
        <v>324</v>
      </c>
      <c r="B218" s="274">
        <v>0</v>
      </c>
      <c r="C218" s="242">
        <v>0</v>
      </c>
      <c r="D218" s="242">
        <v>0</v>
      </c>
      <c r="E218" s="242">
        <v>0</v>
      </c>
    </row>
    <row r="219" spans="1:5" x14ac:dyDescent="0.25">
      <c r="A219" s="13" t="s">
        <v>1715</v>
      </c>
      <c r="B219" s="274">
        <v>0</v>
      </c>
      <c r="C219" s="242">
        <v>0</v>
      </c>
      <c r="D219" s="242">
        <v>0</v>
      </c>
      <c r="E219" s="242">
        <v>0</v>
      </c>
    </row>
    <row r="220" spans="1:5" x14ac:dyDescent="0.25">
      <c r="A220" s="13" t="s">
        <v>457</v>
      </c>
      <c r="B220" s="274">
        <v>0</v>
      </c>
      <c r="C220" s="242">
        <v>0</v>
      </c>
      <c r="D220" s="242">
        <v>0</v>
      </c>
      <c r="E220" s="242">
        <v>0</v>
      </c>
    </row>
    <row r="221" spans="1:5" x14ac:dyDescent="0.25">
      <c r="A221" s="13" t="s">
        <v>499</v>
      </c>
      <c r="B221" s="274">
        <v>0</v>
      </c>
      <c r="C221" s="242">
        <v>0</v>
      </c>
      <c r="D221" s="242">
        <v>0</v>
      </c>
      <c r="E221" s="242">
        <v>0</v>
      </c>
    </row>
    <row r="222" spans="1:5" x14ac:dyDescent="0.25">
      <c r="A222" s="13" t="s">
        <v>1716</v>
      </c>
      <c r="B222" s="274">
        <v>0</v>
      </c>
      <c r="C222" s="242">
        <v>41000</v>
      </c>
      <c r="D222" s="242">
        <v>4366015</v>
      </c>
      <c r="E222" s="242">
        <v>0</v>
      </c>
    </row>
    <row r="223" spans="1:5" x14ac:dyDescent="0.25">
      <c r="A223" s="13" t="s">
        <v>500</v>
      </c>
      <c r="B223" s="274">
        <v>0</v>
      </c>
      <c r="C223" s="242">
        <v>0</v>
      </c>
      <c r="D223" s="242">
        <v>0</v>
      </c>
      <c r="E223" s="242">
        <v>0</v>
      </c>
    </row>
    <row r="224" spans="1:5" x14ac:dyDescent="0.25">
      <c r="A224" s="13" t="s">
        <v>1717</v>
      </c>
      <c r="B224" s="274">
        <v>0</v>
      </c>
      <c r="C224" s="242">
        <v>0</v>
      </c>
      <c r="D224" s="242">
        <v>0</v>
      </c>
      <c r="E224" s="242">
        <v>0</v>
      </c>
    </row>
    <row r="225" spans="1:5" x14ac:dyDescent="0.25">
      <c r="A225" s="13" t="s">
        <v>458</v>
      </c>
      <c r="B225" s="274"/>
      <c r="C225" s="242"/>
      <c r="D225" s="242"/>
      <c r="E225" s="242"/>
    </row>
    <row r="226" spans="1:5" x14ac:dyDescent="0.25">
      <c r="A226" s="13" t="s">
        <v>55</v>
      </c>
      <c r="B226" s="263"/>
      <c r="C226" s="242"/>
      <c r="D226" s="242"/>
      <c r="E226" s="242"/>
    </row>
    <row r="227" spans="1:5" s="94" customFormat="1" x14ac:dyDescent="0.25">
      <c r="A227" s="12" t="s">
        <v>65</v>
      </c>
      <c r="B227" s="263">
        <f>SUM(B228:B233)</f>
        <v>179063835</v>
      </c>
      <c r="C227" s="263">
        <f t="shared" ref="C227:E227" si="14">SUM(C228:C233)</f>
        <v>715857064</v>
      </c>
      <c r="D227" s="263">
        <f t="shared" si="14"/>
        <v>488200147</v>
      </c>
      <c r="E227" s="263">
        <f t="shared" si="14"/>
        <v>506200000</v>
      </c>
    </row>
    <row r="228" spans="1:5" x14ac:dyDescent="0.25">
      <c r="A228" s="13" t="s">
        <v>828</v>
      </c>
      <c r="B228" s="274">
        <v>619200</v>
      </c>
      <c r="C228" s="242">
        <v>113839</v>
      </c>
      <c r="D228" s="242">
        <v>0</v>
      </c>
      <c r="E228" s="242">
        <v>0</v>
      </c>
    </row>
    <row r="229" spans="1:5" x14ac:dyDescent="0.25">
      <c r="A229" s="13" t="s">
        <v>325</v>
      </c>
      <c r="B229" s="274">
        <v>10000</v>
      </c>
      <c r="C229" s="242">
        <v>0</v>
      </c>
      <c r="D229" s="242">
        <v>0</v>
      </c>
      <c r="E229" s="242">
        <v>0</v>
      </c>
    </row>
    <row r="230" spans="1:5" x14ac:dyDescent="0.25">
      <c r="A230" s="13" t="s">
        <v>326</v>
      </c>
      <c r="B230" s="274">
        <v>49238930</v>
      </c>
      <c r="C230" s="242">
        <v>275000000</v>
      </c>
      <c r="D230" s="242">
        <v>0</v>
      </c>
      <c r="E230" s="242">
        <v>0</v>
      </c>
    </row>
    <row r="231" spans="1:5" x14ac:dyDescent="0.25">
      <c r="A231" s="13" t="s">
        <v>459</v>
      </c>
      <c r="B231" s="274">
        <v>103909850</v>
      </c>
      <c r="C231" s="242">
        <v>403100124</v>
      </c>
      <c r="D231" s="242">
        <v>455000000</v>
      </c>
      <c r="E231" s="242">
        <v>471900000</v>
      </c>
    </row>
    <row r="232" spans="1:5" x14ac:dyDescent="0.25">
      <c r="A232" s="13" t="s">
        <v>727</v>
      </c>
      <c r="B232" s="274">
        <v>21240130</v>
      </c>
      <c r="C232" s="242">
        <v>29764718</v>
      </c>
      <c r="D232" s="242">
        <v>33100000</v>
      </c>
      <c r="E232" s="242">
        <v>28800000</v>
      </c>
    </row>
    <row r="233" spans="1:5" x14ac:dyDescent="0.25">
      <c r="A233" s="13" t="s">
        <v>1718</v>
      </c>
      <c r="B233" s="274">
        <v>4045725</v>
      </c>
      <c r="C233" s="242">
        <v>7878383</v>
      </c>
      <c r="D233" s="242">
        <v>100147</v>
      </c>
      <c r="E233" s="242">
        <v>5500000</v>
      </c>
    </row>
    <row r="234" spans="1:5" x14ac:dyDescent="0.25">
      <c r="A234" s="13" t="s">
        <v>55</v>
      </c>
      <c r="B234" s="263"/>
      <c r="C234" s="242"/>
      <c r="D234" s="242"/>
      <c r="E234" s="240"/>
    </row>
    <row r="235" spans="1:5" s="94" customFormat="1" x14ac:dyDescent="0.25">
      <c r="A235" s="12" t="s">
        <v>36</v>
      </c>
      <c r="B235" s="263">
        <f>B237+B247+B253+B258+B264+B280</f>
        <v>1370244160</v>
      </c>
      <c r="C235" s="263">
        <f>C237+C247+C253+C258+C264+C280</f>
        <v>1744705742</v>
      </c>
      <c r="D235" s="263">
        <f>D237+D247+D253+D258+D264+D280</f>
        <v>2353672002</v>
      </c>
      <c r="E235" s="263">
        <f>E237+E247+E253+E258+E264+E280</f>
        <v>2073600000</v>
      </c>
    </row>
    <row r="236" spans="1:5" x14ac:dyDescent="0.25">
      <c r="B236" s="263"/>
      <c r="C236" s="242"/>
      <c r="D236" s="242"/>
      <c r="E236" s="242"/>
    </row>
    <row r="237" spans="1:5" s="94" customFormat="1" x14ac:dyDescent="0.25">
      <c r="A237" s="12" t="s">
        <v>1719</v>
      </c>
      <c r="B237" s="263">
        <f>SUM(B238:B245)</f>
        <v>28604085</v>
      </c>
      <c r="C237" s="263">
        <f t="shared" ref="C237:E237" si="15">SUM(C238:C245)</f>
        <v>34635808</v>
      </c>
      <c r="D237" s="263">
        <f t="shared" si="15"/>
        <v>29037595</v>
      </c>
      <c r="E237" s="263">
        <f t="shared" si="15"/>
        <v>5100000</v>
      </c>
    </row>
    <row r="238" spans="1:5" x14ac:dyDescent="0.25">
      <c r="A238" s="13" t="s">
        <v>327</v>
      </c>
      <c r="B238" s="274">
        <v>16930140</v>
      </c>
      <c r="C238" s="242">
        <v>33631980</v>
      </c>
      <c r="D238" s="242">
        <v>29037595</v>
      </c>
      <c r="E238" s="242">
        <v>5100000</v>
      </c>
    </row>
    <row r="239" spans="1:5" x14ac:dyDescent="0.25">
      <c r="A239" s="13" t="s">
        <v>501</v>
      </c>
      <c r="B239" s="274">
        <v>169050</v>
      </c>
      <c r="C239" s="242">
        <v>101465</v>
      </c>
      <c r="D239" s="242">
        <v>0</v>
      </c>
      <c r="E239" s="242">
        <v>0</v>
      </c>
    </row>
    <row r="240" spans="1:5" x14ac:dyDescent="0.25">
      <c r="A240" s="13" t="s">
        <v>1720</v>
      </c>
      <c r="B240" s="274">
        <v>10616345</v>
      </c>
      <c r="C240" s="242">
        <v>704180</v>
      </c>
      <c r="D240" s="242">
        <v>0</v>
      </c>
      <c r="E240" s="242">
        <v>0</v>
      </c>
    </row>
    <row r="241" spans="1:5" x14ac:dyDescent="0.25">
      <c r="A241" s="13" t="s">
        <v>307</v>
      </c>
      <c r="B241" s="274">
        <v>0</v>
      </c>
      <c r="C241" s="242">
        <v>2100</v>
      </c>
      <c r="D241" s="242">
        <v>0</v>
      </c>
      <c r="E241" s="242">
        <v>0</v>
      </c>
    </row>
    <row r="242" spans="1:5" x14ac:dyDescent="0.25">
      <c r="A242" s="13" t="s">
        <v>257</v>
      </c>
      <c r="B242" s="274">
        <v>0</v>
      </c>
      <c r="C242" s="242">
        <v>1390</v>
      </c>
      <c r="D242" s="242">
        <v>0</v>
      </c>
      <c r="E242" s="240">
        <v>0</v>
      </c>
    </row>
    <row r="243" spans="1:5" x14ac:dyDescent="0.25">
      <c r="A243" s="13" t="s">
        <v>402</v>
      </c>
      <c r="B243" s="274">
        <v>428065</v>
      </c>
      <c r="C243" s="242">
        <v>51555</v>
      </c>
      <c r="D243" s="242">
        <v>0</v>
      </c>
      <c r="E243" s="242">
        <v>0</v>
      </c>
    </row>
    <row r="244" spans="1:5" x14ac:dyDescent="0.25">
      <c r="A244" s="13" t="s">
        <v>502</v>
      </c>
      <c r="B244" s="274">
        <v>460485</v>
      </c>
      <c r="C244" s="242">
        <v>143138</v>
      </c>
      <c r="D244" s="242">
        <v>0</v>
      </c>
      <c r="E244" s="240">
        <v>0</v>
      </c>
    </row>
    <row r="245" spans="1:5" x14ac:dyDescent="0.25">
      <c r="A245" s="13" t="s">
        <v>1721</v>
      </c>
      <c r="B245" s="274">
        <v>0</v>
      </c>
      <c r="C245" s="242">
        <v>0</v>
      </c>
      <c r="D245" s="242">
        <v>0</v>
      </c>
      <c r="E245" s="242">
        <v>0</v>
      </c>
    </row>
    <row r="246" spans="1:5" x14ac:dyDescent="0.25">
      <c r="B246" s="263"/>
      <c r="C246" s="242"/>
      <c r="D246" s="242"/>
      <c r="E246" s="242"/>
    </row>
    <row r="247" spans="1:5" s="94" customFormat="1" x14ac:dyDescent="0.25">
      <c r="A247" s="12" t="s">
        <v>362</v>
      </c>
      <c r="B247" s="263">
        <f>SUM(B248:B251)</f>
        <v>0</v>
      </c>
      <c r="C247" s="263">
        <f t="shared" ref="C247:E247" si="16">SUM(C248:C251)</f>
        <v>249424</v>
      </c>
      <c r="D247" s="263">
        <f t="shared" si="16"/>
        <v>1900330</v>
      </c>
      <c r="E247" s="263">
        <f t="shared" si="16"/>
        <v>2200000</v>
      </c>
    </row>
    <row r="248" spans="1:5" x14ac:dyDescent="0.25">
      <c r="A248" s="13" t="s">
        <v>1722</v>
      </c>
      <c r="B248" s="263">
        <v>0</v>
      </c>
      <c r="C248" s="242">
        <v>0</v>
      </c>
      <c r="D248" s="242">
        <v>300125</v>
      </c>
      <c r="E248" s="240">
        <v>0</v>
      </c>
    </row>
    <row r="249" spans="1:5" x14ac:dyDescent="0.25">
      <c r="A249" s="13" t="s">
        <v>1723</v>
      </c>
      <c r="B249" s="263">
        <v>0</v>
      </c>
      <c r="C249" s="242">
        <v>249424</v>
      </c>
      <c r="D249" s="242">
        <v>1600205</v>
      </c>
      <c r="E249" s="242">
        <v>2200000</v>
      </c>
    </row>
    <row r="250" spans="1:5" x14ac:dyDescent="0.25">
      <c r="A250" s="13" t="s">
        <v>503</v>
      </c>
      <c r="B250" s="263">
        <v>0</v>
      </c>
      <c r="C250" s="242">
        <v>0</v>
      </c>
      <c r="D250" s="242">
        <v>0</v>
      </c>
      <c r="E250" s="242">
        <v>0</v>
      </c>
    </row>
    <row r="251" spans="1:5" x14ac:dyDescent="0.25">
      <c r="A251" s="13" t="s">
        <v>1724</v>
      </c>
      <c r="B251" s="263">
        <v>0</v>
      </c>
      <c r="C251" s="242">
        <v>0</v>
      </c>
      <c r="D251" s="242">
        <v>0</v>
      </c>
      <c r="E251" s="242">
        <v>0</v>
      </c>
    </row>
    <row r="252" spans="1:5" x14ac:dyDescent="0.25">
      <c r="A252" s="13" t="s">
        <v>55</v>
      </c>
      <c r="B252" s="263"/>
      <c r="C252" s="242"/>
      <c r="D252" s="242"/>
      <c r="E252" s="242"/>
    </row>
    <row r="253" spans="1:5" s="94" customFormat="1" x14ac:dyDescent="0.25">
      <c r="A253" s="12" t="s">
        <v>504</v>
      </c>
      <c r="B253" s="263">
        <f>SUM(B254:B256)</f>
        <v>591390</v>
      </c>
      <c r="C253" s="263">
        <f t="shared" ref="C253:E253" si="17">SUM(C254:C256)</f>
        <v>625120</v>
      </c>
      <c r="D253" s="263">
        <f t="shared" si="17"/>
        <v>499671</v>
      </c>
      <c r="E253" s="263">
        <f t="shared" si="17"/>
        <v>300000</v>
      </c>
    </row>
    <row r="254" spans="1:5" x14ac:dyDescent="0.25">
      <c r="A254" s="13" t="s">
        <v>293</v>
      </c>
      <c r="B254" s="274">
        <v>520965</v>
      </c>
      <c r="C254" s="242">
        <v>584988</v>
      </c>
      <c r="D254" s="242">
        <v>499671</v>
      </c>
      <c r="E254" s="298">
        <v>300000</v>
      </c>
    </row>
    <row r="255" spans="1:5" x14ac:dyDescent="0.25">
      <c r="A255" s="13" t="s">
        <v>292</v>
      </c>
      <c r="B255" s="274">
        <v>14115</v>
      </c>
      <c r="C255" s="242">
        <v>10214</v>
      </c>
      <c r="D255" s="242">
        <v>0</v>
      </c>
      <c r="E255" s="242">
        <v>0</v>
      </c>
    </row>
    <row r="256" spans="1:5" x14ac:dyDescent="0.25">
      <c r="A256" s="13" t="s">
        <v>294</v>
      </c>
      <c r="B256" s="274">
        <v>56310</v>
      </c>
      <c r="C256" s="242">
        <v>29918</v>
      </c>
      <c r="D256" s="242">
        <v>0</v>
      </c>
      <c r="E256" s="242">
        <v>0</v>
      </c>
    </row>
    <row r="257" spans="1:5" x14ac:dyDescent="0.25">
      <c r="A257" s="13" t="s">
        <v>55</v>
      </c>
      <c r="B257" s="263"/>
      <c r="C257" s="242"/>
      <c r="D257" s="242"/>
      <c r="E257" s="242"/>
    </row>
    <row r="258" spans="1:5" s="94" customFormat="1" x14ac:dyDescent="0.25">
      <c r="A258" s="12" t="s">
        <v>218</v>
      </c>
      <c r="B258" s="263">
        <f>SUM(B259:B262)</f>
        <v>8925090</v>
      </c>
      <c r="C258" s="263">
        <f t="shared" ref="C258:E258" si="18">SUM(C259:C262)</f>
        <v>8414145</v>
      </c>
      <c r="D258" s="263">
        <f t="shared" si="18"/>
        <v>8977620</v>
      </c>
      <c r="E258" s="263">
        <f t="shared" si="18"/>
        <v>9200000</v>
      </c>
    </row>
    <row r="259" spans="1:5" x14ac:dyDescent="0.25">
      <c r="A259" s="13" t="s">
        <v>160</v>
      </c>
      <c r="B259" s="274">
        <v>181720</v>
      </c>
      <c r="C259" s="242">
        <v>431904</v>
      </c>
      <c r="D259" s="242">
        <v>0</v>
      </c>
      <c r="E259" s="242">
        <v>0</v>
      </c>
    </row>
    <row r="260" spans="1:5" x14ac:dyDescent="0.25">
      <c r="A260" s="13" t="s">
        <v>1725</v>
      </c>
      <c r="B260" s="274">
        <v>1373070</v>
      </c>
      <c r="C260" s="242">
        <v>0</v>
      </c>
      <c r="D260" s="242">
        <v>0</v>
      </c>
      <c r="E260" s="240">
        <v>0</v>
      </c>
    </row>
    <row r="261" spans="1:5" x14ac:dyDescent="0.25">
      <c r="A261" s="90" t="s">
        <v>2527</v>
      </c>
      <c r="B261" s="274">
        <v>0</v>
      </c>
      <c r="C261" s="242">
        <v>1024932</v>
      </c>
      <c r="D261" s="242">
        <v>0</v>
      </c>
      <c r="E261" s="242">
        <v>500000</v>
      </c>
    </row>
    <row r="262" spans="1:5" x14ac:dyDescent="0.25">
      <c r="A262" s="13" t="s">
        <v>1726</v>
      </c>
      <c r="B262" s="274">
        <v>7370300</v>
      </c>
      <c r="C262" s="242">
        <v>6957309</v>
      </c>
      <c r="D262" s="242">
        <v>8977620</v>
      </c>
      <c r="E262" s="242">
        <v>8700000</v>
      </c>
    </row>
    <row r="263" spans="1:5" x14ac:dyDescent="0.25">
      <c r="A263" s="13" t="s">
        <v>55</v>
      </c>
      <c r="B263" s="263"/>
      <c r="C263" s="242"/>
      <c r="D263" s="242"/>
      <c r="E263" s="242"/>
    </row>
    <row r="264" spans="1:5" s="94" customFormat="1" x14ac:dyDescent="0.25">
      <c r="A264" s="12" t="s">
        <v>662</v>
      </c>
      <c r="B264" s="263">
        <f>SUM(B265:B278)</f>
        <v>716543880</v>
      </c>
      <c r="C264" s="263">
        <f t="shared" ref="C264:E264" si="19">SUM(C265:C278)</f>
        <v>1130705741</v>
      </c>
      <c r="D264" s="263">
        <f t="shared" si="19"/>
        <v>1349894153</v>
      </c>
      <c r="E264" s="263">
        <f t="shared" si="19"/>
        <v>1121394000</v>
      </c>
    </row>
    <row r="265" spans="1:5" x14ac:dyDescent="0.25">
      <c r="A265" s="13" t="s">
        <v>589</v>
      </c>
      <c r="B265" s="274">
        <v>9348780</v>
      </c>
      <c r="C265" s="242">
        <v>8646304</v>
      </c>
      <c r="D265" s="242">
        <v>7490000</v>
      </c>
      <c r="E265" s="298">
        <v>6270000</v>
      </c>
    </row>
    <row r="266" spans="1:5" x14ac:dyDescent="0.25">
      <c r="A266" s="13" t="s">
        <v>809</v>
      </c>
      <c r="B266" s="274">
        <v>0</v>
      </c>
      <c r="C266" s="242">
        <v>0</v>
      </c>
      <c r="D266" s="242">
        <v>0</v>
      </c>
      <c r="E266" s="242">
        <v>0</v>
      </c>
    </row>
    <row r="267" spans="1:5" x14ac:dyDescent="0.25">
      <c r="A267" s="13" t="s">
        <v>663</v>
      </c>
      <c r="B267" s="274">
        <v>140964190</v>
      </c>
      <c r="C267" s="242">
        <v>333836971</v>
      </c>
      <c r="D267" s="242">
        <v>139953194</v>
      </c>
      <c r="E267" s="242">
        <v>85174000</v>
      </c>
    </row>
    <row r="268" spans="1:5" x14ac:dyDescent="0.25">
      <c r="A268" s="13" t="s">
        <v>889</v>
      </c>
      <c r="B268" s="274">
        <v>600000</v>
      </c>
      <c r="C268" s="298">
        <v>371904</v>
      </c>
      <c r="D268" s="242">
        <v>510000</v>
      </c>
      <c r="E268" s="242">
        <v>110000</v>
      </c>
    </row>
    <row r="269" spans="1:5" x14ac:dyDescent="0.25">
      <c r="A269" s="13" t="s">
        <v>667</v>
      </c>
      <c r="B269" s="274">
        <v>2500000</v>
      </c>
      <c r="C269" s="242">
        <v>2603158</v>
      </c>
      <c r="D269" s="242">
        <v>1530000</v>
      </c>
      <c r="E269" s="242">
        <v>2100000</v>
      </c>
    </row>
    <row r="270" spans="1:5" x14ac:dyDescent="0.25">
      <c r="A270" s="13" t="s">
        <v>576</v>
      </c>
      <c r="B270" s="274">
        <v>0</v>
      </c>
      <c r="C270" s="242">
        <v>0</v>
      </c>
      <c r="D270" s="242">
        <v>0</v>
      </c>
      <c r="E270" s="240">
        <v>0</v>
      </c>
    </row>
    <row r="271" spans="1:5" x14ac:dyDescent="0.25">
      <c r="A271" s="13" t="s">
        <v>659</v>
      </c>
      <c r="B271" s="274">
        <v>12902135</v>
      </c>
      <c r="C271" s="242">
        <v>8400214</v>
      </c>
      <c r="D271" s="242">
        <v>24300000</v>
      </c>
      <c r="E271" s="242">
        <v>320000</v>
      </c>
    </row>
    <row r="272" spans="1:5" x14ac:dyDescent="0.25">
      <c r="A272" s="13" t="s">
        <v>814</v>
      </c>
      <c r="B272" s="274">
        <v>0</v>
      </c>
      <c r="C272" s="242">
        <v>0</v>
      </c>
      <c r="D272" s="242">
        <v>0</v>
      </c>
      <c r="E272" s="242">
        <v>0</v>
      </c>
    </row>
    <row r="273" spans="1:5" x14ac:dyDescent="0.25">
      <c r="A273" s="13" t="s">
        <v>1727</v>
      </c>
      <c r="B273" s="274">
        <v>550228775</v>
      </c>
      <c r="C273" s="242">
        <v>650537190</v>
      </c>
      <c r="D273" s="242">
        <v>895710959</v>
      </c>
      <c r="E273" s="242">
        <v>0</v>
      </c>
    </row>
    <row r="274" spans="1:5" x14ac:dyDescent="0.25">
      <c r="A274" s="13" t="s">
        <v>1728</v>
      </c>
      <c r="B274" s="274">
        <v>0</v>
      </c>
      <c r="C274" s="242">
        <v>0</v>
      </c>
      <c r="D274" s="242">
        <v>0</v>
      </c>
      <c r="E274" s="242">
        <v>0</v>
      </c>
    </row>
    <row r="275" spans="1:5" x14ac:dyDescent="0.25">
      <c r="A275" s="13" t="s">
        <v>2528</v>
      </c>
      <c r="B275" s="274">
        <v>0</v>
      </c>
      <c r="C275" s="242">
        <v>0</v>
      </c>
      <c r="D275" s="242">
        <v>0</v>
      </c>
      <c r="E275" s="242">
        <v>388200000</v>
      </c>
    </row>
    <row r="276" spans="1:5" x14ac:dyDescent="0.25">
      <c r="A276" s="13" t="s">
        <v>2529</v>
      </c>
      <c r="B276" s="274">
        <v>0</v>
      </c>
      <c r="C276" s="242">
        <v>126310000</v>
      </c>
      <c r="D276" s="242">
        <v>0</v>
      </c>
      <c r="E276" s="242">
        <v>69920000</v>
      </c>
    </row>
    <row r="277" spans="1:5" x14ac:dyDescent="0.25">
      <c r="A277" s="13" t="s">
        <v>2530</v>
      </c>
      <c r="B277" s="263">
        <v>0</v>
      </c>
      <c r="C277" s="242">
        <v>0</v>
      </c>
      <c r="D277" s="242">
        <v>138800000</v>
      </c>
      <c r="E277" s="242">
        <v>181100000</v>
      </c>
    </row>
    <row r="278" spans="1:5" x14ac:dyDescent="0.25">
      <c r="A278" s="13" t="s">
        <v>2531</v>
      </c>
      <c r="B278" s="263">
        <v>0</v>
      </c>
      <c r="C278" s="242">
        <v>0</v>
      </c>
      <c r="D278" s="242">
        <v>141600000</v>
      </c>
      <c r="E278" s="242">
        <v>388200000</v>
      </c>
    </row>
    <row r="279" spans="1:5" x14ac:dyDescent="0.25">
      <c r="B279" s="263"/>
      <c r="C279" s="242"/>
      <c r="D279" s="242"/>
      <c r="E279" s="242"/>
    </row>
    <row r="280" spans="1:5" s="94" customFormat="1" x14ac:dyDescent="0.25">
      <c r="A280" s="12" t="s">
        <v>219</v>
      </c>
      <c r="B280" s="263">
        <f>SUM(B281:B303)</f>
        <v>615579715</v>
      </c>
      <c r="C280" s="263">
        <f t="shared" ref="C280:E280" si="20">SUM(C281:C303)</f>
        <v>570075504</v>
      </c>
      <c r="D280" s="263">
        <f t="shared" si="20"/>
        <v>963362633</v>
      </c>
      <c r="E280" s="263">
        <f t="shared" si="20"/>
        <v>935406000</v>
      </c>
    </row>
    <row r="281" spans="1:5" x14ac:dyDescent="0.25">
      <c r="A281" s="13" t="s">
        <v>590</v>
      </c>
      <c r="B281" s="263">
        <v>0</v>
      </c>
      <c r="C281" s="242">
        <v>0</v>
      </c>
      <c r="D281" s="242">
        <v>0</v>
      </c>
      <c r="E281" s="242">
        <v>0</v>
      </c>
    </row>
    <row r="282" spans="1:5" x14ac:dyDescent="0.25">
      <c r="A282" s="13" t="s">
        <v>575</v>
      </c>
      <c r="B282" s="274">
        <v>214400</v>
      </c>
      <c r="C282" s="242">
        <v>160138</v>
      </c>
      <c r="D282" s="242">
        <v>0</v>
      </c>
      <c r="E282" s="242">
        <v>0</v>
      </c>
    </row>
    <row r="283" spans="1:5" x14ac:dyDescent="0.25">
      <c r="A283" s="13" t="s">
        <v>460</v>
      </c>
      <c r="B283" s="274">
        <v>5637390</v>
      </c>
      <c r="C283" s="242">
        <v>7095529</v>
      </c>
      <c r="D283" s="242">
        <v>6330000</v>
      </c>
      <c r="E283" s="242">
        <v>6700000</v>
      </c>
    </row>
    <row r="284" spans="1:5" x14ac:dyDescent="0.25">
      <c r="A284" s="13" t="s">
        <v>461</v>
      </c>
      <c r="B284" s="274">
        <v>0</v>
      </c>
      <c r="C284" s="242">
        <v>0</v>
      </c>
      <c r="D284" s="242">
        <v>0</v>
      </c>
      <c r="E284" s="242">
        <v>0</v>
      </c>
    </row>
    <row r="285" spans="1:5" x14ac:dyDescent="0.25">
      <c r="A285" s="13" t="s">
        <v>328</v>
      </c>
      <c r="B285" s="274">
        <v>307036890</v>
      </c>
      <c r="C285" s="242">
        <v>287557149</v>
      </c>
      <c r="D285" s="242">
        <v>422800000</v>
      </c>
      <c r="E285" s="240">
        <v>409606000</v>
      </c>
    </row>
    <row r="286" spans="1:5" x14ac:dyDescent="0.25">
      <c r="A286" s="13" t="s">
        <v>299</v>
      </c>
      <c r="B286" s="274">
        <v>0</v>
      </c>
      <c r="C286" s="242">
        <v>0</v>
      </c>
      <c r="D286" s="242">
        <v>0</v>
      </c>
      <c r="E286" s="242">
        <v>0</v>
      </c>
    </row>
    <row r="287" spans="1:5" x14ac:dyDescent="0.25">
      <c r="A287" s="13" t="s">
        <v>329</v>
      </c>
      <c r="B287" s="274">
        <v>53776935</v>
      </c>
      <c r="C287" s="242">
        <v>50317864</v>
      </c>
      <c r="D287" s="242">
        <v>44800000</v>
      </c>
      <c r="E287" s="242">
        <v>39600000</v>
      </c>
    </row>
    <row r="288" spans="1:5" x14ac:dyDescent="0.25">
      <c r="A288" s="13" t="s">
        <v>297</v>
      </c>
      <c r="B288" s="274">
        <v>44938415</v>
      </c>
      <c r="C288" s="242">
        <v>40165679</v>
      </c>
      <c r="D288" s="242">
        <v>33500000</v>
      </c>
      <c r="E288" s="242">
        <v>29400000</v>
      </c>
    </row>
    <row r="289" spans="1:5" x14ac:dyDescent="0.25">
      <c r="A289" s="13" t="s">
        <v>591</v>
      </c>
      <c r="B289" s="274">
        <v>14189340</v>
      </c>
      <c r="C289" s="242">
        <v>13482329</v>
      </c>
      <c r="D289" s="242">
        <v>13700330</v>
      </c>
      <c r="E289" s="242">
        <v>11300000</v>
      </c>
    </row>
    <row r="290" spans="1:5" x14ac:dyDescent="0.25">
      <c r="A290" s="13" t="s">
        <v>185</v>
      </c>
      <c r="B290" s="274">
        <v>39495175</v>
      </c>
      <c r="C290" s="242">
        <v>30560938</v>
      </c>
      <c r="D290" s="242">
        <v>32900000</v>
      </c>
      <c r="E290" s="242">
        <v>40700000</v>
      </c>
    </row>
    <row r="291" spans="1:5" x14ac:dyDescent="0.25">
      <c r="A291" s="13" t="s">
        <v>483</v>
      </c>
      <c r="B291" s="274">
        <v>101398810</v>
      </c>
      <c r="C291" s="242">
        <v>89232533</v>
      </c>
      <c r="D291" s="242">
        <v>76100000</v>
      </c>
      <c r="E291" s="242">
        <v>59700000</v>
      </c>
    </row>
    <row r="292" spans="1:5" x14ac:dyDescent="0.25">
      <c r="A292" s="13" t="s">
        <v>592</v>
      </c>
      <c r="B292" s="274">
        <v>22980495</v>
      </c>
      <c r="C292" s="240">
        <v>30343783</v>
      </c>
      <c r="D292" s="242">
        <v>36100000</v>
      </c>
      <c r="E292" s="242">
        <v>46900000</v>
      </c>
    </row>
    <row r="293" spans="1:5" x14ac:dyDescent="0.25">
      <c r="A293" s="13" t="s">
        <v>702</v>
      </c>
      <c r="B293" s="274">
        <v>25190</v>
      </c>
      <c r="C293" s="242">
        <v>44129</v>
      </c>
      <c r="D293" s="242">
        <v>0</v>
      </c>
      <c r="E293" s="242">
        <v>0</v>
      </c>
    </row>
    <row r="294" spans="1:5" x14ac:dyDescent="0.25">
      <c r="A294" s="13" t="s">
        <v>1730</v>
      </c>
      <c r="B294" s="274">
        <v>7893160</v>
      </c>
      <c r="C294" s="242">
        <v>4746684</v>
      </c>
      <c r="D294" s="242">
        <v>2078360</v>
      </c>
      <c r="E294" s="242">
        <v>2800000</v>
      </c>
    </row>
    <row r="295" spans="1:5" x14ac:dyDescent="0.25">
      <c r="A295" s="13" t="s">
        <v>1731</v>
      </c>
      <c r="B295" s="274">
        <v>3539450</v>
      </c>
      <c r="C295" s="242">
        <v>0</v>
      </c>
      <c r="D295" s="242">
        <v>0</v>
      </c>
      <c r="E295" s="242">
        <v>0</v>
      </c>
    </row>
    <row r="296" spans="1:5" x14ac:dyDescent="0.25">
      <c r="A296" s="13" t="s">
        <v>2532</v>
      </c>
      <c r="B296" s="274">
        <v>0</v>
      </c>
      <c r="C296" s="242">
        <v>3727434</v>
      </c>
      <c r="D296" s="242">
        <v>2041640</v>
      </c>
      <c r="E296" s="242">
        <v>2200000</v>
      </c>
    </row>
    <row r="297" spans="1:5" x14ac:dyDescent="0.25">
      <c r="A297" s="13" t="s">
        <v>330</v>
      </c>
      <c r="B297" s="274">
        <v>13938305</v>
      </c>
      <c r="C297" s="242">
        <v>10500000</v>
      </c>
      <c r="D297" s="242">
        <v>2550000</v>
      </c>
      <c r="E297" s="242">
        <v>0</v>
      </c>
    </row>
    <row r="298" spans="1:5" x14ac:dyDescent="0.25">
      <c r="A298" s="13" t="s">
        <v>1732</v>
      </c>
      <c r="B298" s="274">
        <v>515760</v>
      </c>
      <c r="C298" s="242">
        <v>2141315</v>
      </c>
      <c r="D298" s="242">
        <v>901730</v>
      </c>
      <c r="E298" s="242">
        <v>2200000</v>
      </c>
    </row>
    <row r="299" spans="1:5" x14ac:dyDescent="0.25">
      <c r="A299" s="13" t="s">
        <v>2533</v>
      </c>
      <c r="B299" s="274">
        <v>0</v>
      </c>
      <c r="C299" s="242">
        <v>0</v>
      </c>
      <c r="D299" s="242">
        <v>276000000</v>
      </c>
      <c r="E299" s="242">
        <v>1300000</v>
      </c>
    </row>
    <row r="300" spans="1:5" x14ac:dyDescent="0.25">
      <c r="A300" s="13" t="s">
        <v>2534</v>
      </c>
      <c r="B300" s="274">
        <v>0</v>
      </c>
      <c r="C300" s="242">
        <v>0</v>
      </c>
      <c r="D300" s="242">
        <v>4400573</v>
      </c>
      <c r="E300" s="242">
        <v>261600000</v>
      </c>
    </row>
    <row r="301" spans="1:5" x14ac:dyDescent="0.25">
      <c r="A301" s="13" t="s">
        <v>2535</v>
      </c>
      <c r="B301" s="274">
        <v>0</v>
      </c>
      <c r="C301" s="242">
        <v>0</v>
      </c>
      <c r="D301" s="242">
        <v>3370000</v>
      </c>
      <c r="E301" s="242">
        <v>4600000</v>
      </c>
    </row>
    <row r="302" spans="1:5" x14ac:dyDescent="0.25">
      <c r="A302" s="13" t="s">
        <v>2536</v>
      </c>
      <c r="B302" s="274">
        <v>0</v>
      </c>
      <c r="C302" s="242">
        <v>0</v>
      </c>
      <c r="D302" s="242">
        <v>3750000</v>
      </c>
      <c r="E302" s="242">
        <v>7000000</v>
      </c>
    </row>
    <row r="303" spans="1:5" x14ac:dyDescent="0.25">
      <c r="A303" s="13" t="s">
        <v>2537</v>
      </c>
      <c r="B303" s="274">
        <v>0</v>
      </c>
      <c r="C303" s="242">
        <v>0</v>
      </c>
      <c r="D303" s="242">
        <v>2040000</v>
      </c>
      <c r="E303" s="242">
        <v>9800000</v>
      </c>
    </row>
    <row r="304" spans="1:5" x14ac:dyDescent="0.25">
      <c r="B304" s="263"/>
      <c r="C304" s="242"/>
      <c r="D304" s="242"/>
      <c r="E304" s="242"/>
    </row>
    <row r="305" spans="1:5" s="94" customFormat="1" x14ac:dyDescent="0.25">
      <c r="A305" s="12" t="s">
        <v>220</v>
      </c>
      <c r="B305" s="263">
        <f>B307+B335+B356+B382</f>
        <v>889417815</v>
      </c>
      <c r="C305" s="263">
        <f>C307+C335+C356+C382</f>
        <v>1196488515</v>
      </c>
      <c r="D305" s="263">
        <f>D307+D335+D356+D382</f>
        <v>1742716490</v>
      </c>
      <c r="E305" s="263">
        <f>E307+E335+E356+E382</f>
        <v>1212800000</v>
      </c>
    </row>
    <row r="306" spans="1:5" x14ac:dyDescent="0.25">
      <c r="B306" s="263"/>
      <c r="C306" s="242"/>
      <c r="D306" s="242"/>
      <c r="E306" s="240"/>
    </row>
    <row r="307" spans="1:5" s="94" customFormat="1" x14ac:dyDescent="0.25">
      <c r="A307" s="12" t="s">
        <v>551</v>
      </c>
      <c r="B307" s="263">
        <f>SUM(B308:B333)</f>
        <v>6646785</v>
      </c>
      <c r="C307" s="263">
        <f t="shared" ref="C307:E307" si="21">SUM(C308:C333)</f>
        <v>13071130</v>
      </c>
      <c r="D307" s="263">
        <f t="shared" si="21"/>
        <v>15602940</v>
      </c>
      <c r="E307" s="263">
        <f t="shared" si="21"/>
        <v>12600000</v>
      </c>
    </row>
    <row r="308" spans="1:5" x14ac:dyDescent="0.25">
      <c r="A308" s="13" t="s">
        <v>755</v>
      </c>
      <c r="B308" s="274">
        <v>0</v>
      </c>
      <c r="C308" s="298">
        <v>0</v>
      </c>
      <c r="D308" s="298">
        <v>0</v>
      </c>
      <c r="E308" s="298">
        <v>0</v>
      </c>
    </row>
    <row r="309" spans="1:5" x14ac:dyDescent="0.25">
      <c r="A309" s="13" t="s">
        <v>703</v>
      </c>
      <c r="B309" s="274">
        <v>0</v>
      </c>
      <c r="C309" s="298">
        <v>0</v>
      </c>
      <c r="D309" s="298">
        <v>0</v>
      </c>
      <c r="E309" s="298">
        <v>0</v>
      </c>
    </row>
    <row r="310" spans="1:5" x14ac:dyDescent="0.25">
      <c r="A310" s="13" t="s">
        <v>1733</v>
      </c>
      <c r="B310" s="274">
        <v>80600</v>
      </c>
      <c r="C310" s="298">
        <v>137600</v>
      </c>
      <c r="D310" s="298">
        <v>0</v>
      </c>
      <c r="E310" s="298">
        <v>0</v>
      </c>
    </row>
    <row r="311" spans="1:5" x14ac:dyDescent="0.25">
      <c r="A311" s="13" t="s">
        <v>1734</v>
      </c>
      <c r="B311" s="274">
        <v>0</v>
      </c>
      <c r="C311" s="298">
        <v>0</v>
      </c>
      <c r="D311" s="298">
        <v>0</v>
      </c>
      <c r="E311" s="298">
        <v>0</v>
      </c>
    </row>
    <row r="312" spans="1:5" x14ac:dyDescent="0.25">
      <c r="A312" s="13" t="s">
        <v>704</v>
      </c>
      <c r="B312" s="274">
        <v>0</v>
      </c>
      <c r="C312" s="298">
        <v>0</v>
      </c>
      <c r="D312" s="298">
        <v>0</v>
      </c>
      <c r="E312" s="298">
        <v>0</v>
      </c>
    </row>
    <row r="313" spans="1:5" x14ac:dyDescent="0.25">
      <c r="A313" s="13" t="s">
        <v>705</v>
      </c>
      <c r="B313" s="274">
        <v>0</v>
      </c>
      <c r="C313" s="298">
        <v>0</v>
      </c>
      <c r="D313" s="298">
        <v>0</v>
      </c>
      <c r="E313" s="298">
        <v>0</v>
      </c>
    </row>
    <row r="314" spans="1:5" x14ac:dyDescent="0.25">
      <c r="A314" s="13" t="s">
        <v>671</v>
      </c>
      <c r="B314" s="274">
        <v>0</v>
      </c>
      <c r="C314" s="298">
        <v>0</v>
      </c>
      <c r="D314" s="298">
        <v>0</v>
      </c>
      <c r="E314" s="298">
        <v>0</v>
      </c>
    </row>
    <row r="315" spans="1:5" x14ac:dyDescent="0.25">
      <c r="A315" s="13" t="s">
        <v>331</v>
      </c>
      <c r="B315" s="274">
        <v>1759840</v>
      </c>
      <c r="C315" s="298">
        <v>2826978</v>
      </c>
      <c r="D315" s="298">
        <v>10900000</v>
      </c>
      <c r="E315" s="298">
        <v>4700000</v>
      </c>
    </row>
    <row r="316" spans="1:5" x14ac:dyDescent="0.25">
      <c r="A316" s="13" t="s">
        <v>706</v>
      </c>
      <c r="B316" s="274">
        <v>0</v>
      </c>
      <c r="C316" s="298">
        <v>0</v>
      </c>
      <c r="D316" s="298">
        <v>0</v>
      </c>
      <c r="E316" s="298">
        <v>0</v>
      </c>
    </row>
    <row r="317" spans="1:5" x14ac:dyDescent="0.25">
      <c r="A317" s="13" t="s">
        <v>332</v>
      </c>
      <c r="B317" s="274">
        <v>0</v>
      </c>
      <c r="C317" s="298">
        <v>0</v>
      </c>
      <c r="D317" s="298">
        <v>0</v>
      </c>
      <c r="E317" s="298">
        <v>0</v>
      </c>
    </row>
    <row r="318" spans="1:5" x14ac:dyDescent="0.25">
      <c r="A318" s="13" t="s">
        <v>829</v>
      </c>
      <c r="B318" s="274">
        <v>225345</v>
      </c>
      <c r="C318" s="298">
        <v>247504</v>
      </c>
      <c r="D318" s="298">
        <v>0</v>
      </c>
      <c r="E318" s="298">
        <v>0</v>
      </c>
    </row>
    <row r="319" spans="1:5" x14ac:dyDescent="0.25">
      <c r="A319" s="13" t="s">
        <v>462</v>
      </c>
      <c r="B319" s="274">
        <v>0</v>
      </c>
      <c r="C319" s="298">
        <v>0</v>
      </c>
      <c r="D319" s="298">
        <v>0</v>
      </c>
      <c r="E319" s="298">
        <v>0</v>
      </c>
    </row>
    <row r="320" spans="1:5" x14ac:dyDescent="0.25">
      <c r="A320" s="13" t="s">
        <v>221</v>
      </c>
      <c r="B320" s="274">
        <v>230500</v>
      </c>
      <c r="C320" s="298">
        <v>190338</v>
      </c>
      <c r="D320" s="298">
        <v>0</v>
      </c>
      <c r="E320" s="298">
        <v>0</v>
      </c>
    </row>
    <row r="321" spans="1:5" x14ac:dyDescent="0.25">
      <c r="A321" s="13" t="s">
        <v>1735</v>
      </c>
      <c r="B321" s="274">
        <v>0</v>
      </c>
      <c r="C321" s="298">
        <v>0</v>
      </c>
      <c r="D321" s="298">
        <v>0</v>
      </c>
      <c r="E321" s="298">
        <v>0</v>
      </c>
    </row>
    <row r="322" spans="1:5" x14ac:dyDescent="0.25">
      <c r="A322" s="13" t="s">
        <v>333</v>
      </c>
      <c r="B322" s="274">
        <v>0</v>
      </c>
      <c r="C322" s="298">
        <v>0</v>
      </c>
      <c r="D322" s="298">
        <v>0</v>
      </c>
      <c r="E322" s="298">
        <v>0</v>
      </c>
    </row>
    <row r="323" spans="1:5" x14ac:dyDescent="0.25">
      <c r="A323" s="13" t="s">
        <v>1736</v>
      </c>
      <c r="B323" s="274">
        <v>0</v>
      </c>
      <c r="C323" s="298">
        <v>0</v>
      </c>
      <c r="D323" s="298">
        <v>0</v>
      </c>
      <c r="E323" s="298">
        <v>0</v>
      </c>
    </row>
    <row r="324" spans="1:5" x14ac:dyDescent="0.25">
      <c r="A324" s="13" t="s">
        <v>345</v>
      </c>
      <c r="B324" s="274">
        <v>0</v>
      </c>
      <c r="C324" s="298">
        <v>0</v>
      </c>
      <c r="D324" s="298">
        <v>0</v>
      </c>
      <c r="E324" s="298">
        <v>0</v>
      </c>
    </row>
    <row r="325" spans="1:5" x14ac:dyDescent="0.25">
      <c r="A325" s="13" t="s">
        <v>334</v>
      </c>
      <c r="B325" s="274">
        <v>0</v>
      </c>
      <c r="C325" s="298">
        <v>0</v>
      </c>
      <c r="D325" s="298">
        <v>0</v>
      </c>
      <c r="E325" s="298">
        <v>0</v>
      </c>
    </row>
    <row r="326" spans="1:5" x14ac:dyDescent="0.25">
      <c r="A326" s="13" t="s">
        <v>42</v>
      </c>
      <c r="B326" s="274">
        <v>0</v>
      </c>
      <c r="C326" s="298">
        <v>0</v>
      </c>
      <c r="D326" s="298">
        <v>0</v>
      </c>
      <c r="E326" s="298">
        <v>0</v>
      </c>
    </row>
    <row r="327" spans="1:5" x14ac:dyDescent="0.25">
      <c r="A327" s="13" t="s">
        <v>1737</v>
      </c>
      <c r="B327" s="274">
        <v>0</v>
      </c>
      <c r="C327" s="298">
        <v>0</v>
      </c>
      <c r="D327" s="298">
        <v>0</v>
      </c>
      <c r="E327" s="298">
        <v>0</v>
      </c>
    </row>
    <row r="328" spans="1:5" x14ac:dyDescent="0.25">
      <c r="A328" s="13" t="s">
        <v>1738</v>
      </c>
      <c r="B328" s="274">
        <v>0</v>
      </c>
      <c r="C328" s="298">
        <v>0</v>
      </c>
      <c r="D328" s="298">
        <v>0</v>
      </c>
      <c r="E328" s="298">
        <v>0</v>
      </c>
    </row>
    <row r="329" spans="1:5" x14ac:dyDescent="0.25">
      <c r="A329" s="13" t="s">
        <v>222</v>
      </c>
      <c r="B329" s="274">
        <v>0</v>
      </c>
      <c r="C329" s="298">
        <v>0</v>
      </c>
      <c r="D329" s="298">
        <v>0</v>
      </c>
      <c r="E329" s="298">
        <v>0</v>
      </c>
    </row>
    <row r="330" spans="1:5" x14ac:dyDescent="0.25">
      <c r="A330" s="13" t="s">
        <v>564</v>
      </c>
      <c r="B330" s="274">
        <v>0</v>
      </c>
      <c r="C330" s="298">
        <v>0</v>
      </c>
      <c r="D330" s="298">
        <v>0</v>
      </c>
      <c r="E330" s="298">
        <v>0</v>
      </c>
    </row>
    <row r="331" spans="1:5" x14ac:dyDescent="0.25">
      <c r="A331" s="13" t="s">
        <v>1740</v>
      </c>
      <c r="B331" s="274">
        <v>3800000</v>
      </c>
      <c r="C331" s="298">
        <v>8868710</v>
      </c>
      <c r="D331" s="298">
        <v>4702940</v>
      </c>
      <c r="E331" s="298">
        <v>7900000</v>
      </c>
    </row>
    <row r="332" spans="1:5" x14ac:dyDescent="0.25">
      <c r="A332" s="13" t="s">
        <v>1741</v>
      </c>
      <c r="B332" s="274">
        <v>0</v>
      </c>
      <c r="C332" s="298">
        <v>0</v>
      </c>
      <c r="D332" s="298">
        <v>0</v>
      </c>
      <c r="E332" s="298">
        <v>0</v>
      </c>
    </row>
    <row r="333" spans="1:5" x14ac:dyDescent="0.25">
      <c r="A333" s="13" t="s">
        <v>2538</v>
      </c>
      <c r="B333" s="274">
        <v>550500</v>
      </c>
      <c r="C333" s="298">
        <v>800000</v>
      </c>
      <c r="D333" s="298">
        <v>0</v>
      </c>
      <c r="E333" s="298">
        <v>0</v>
      </c>
    </row>
    <row r="334" spans="1:5" x14ac:dyDescent="0.25">
      <c r="B334" s="263"/>
      <c r="C334" s="242"/>
      <c r="D334" s="242"/>
      <c r="E334" s="242"/>
    </row>
    <row r="335" spans="1:5" s="94" customFormat="1" x14ac:dyDescent="0.25">
      <c r="A335" s="12" t="s">
        <v>552</v>
      </c>
      <c r="B335" s="263">
        <f>SUM(B336:B354)</f>
        <v>30433570</v>
      </c>
      <c r="C335" s="263">
        <f t="shared" ref="C335:E335" si="22">SUM(C336:C354)</f>
        <v>39727142</v>
      </c>
      <c r="D335" s="263">
        <f t="shared" si="22"/>
        <v>55887060</v>
      </c>
      <c r="E335" s="263">
        <f t="shared" si="22"/>
        <v>116600000</v>
      </c>
    </row>
    <row r="336" spans="1:5" x14ac:dyDescent="0.25">
      <c r="A336" s="13" t="s">
        <v>344</v>
      </c>
      <c r="B336" s="295">
        <v>220000</v>
      </c>
      <c r="C336" s="298">
        <v>155968</v>
      </c>
      <c r="D336" s="242">
        <v>0</v>
      </c>
      <c r="E336" s="242">
        <v>0</v>
      </c>
    </row>
    <row r="337" spans="1:5" x14ac:dyDescent="0.25">
      <c r="A337" s="13" t="s">
        <v>811</v>
      </c>
      <c r="B337" s="295">
        <v>13000</v>
      </c>
      <c r="C337" s="242">
        <v>0</v>
      </c>
      <c r="D337" s="242">
        <v>0</v>
      </c>
      <c r="E337" s="242">
        <v>0</v>
      </c>
    </row>
    <row r="338" spans="1:5" x14ac:dyDescent="0.25">
      <c r="A338" s="13" t="s">
        <v>1743</v>
      </c>
      <c r="B338" s="295">
        <v>1359000</v>
      </c>
      <c r="C338" s="242">
        <v>315024</v>
      </c>
      <c r="D338" s="242">
        <v>1190000</v>
      </c>
      <c r="E338" s="242">
        <v>2300000</v>
      </c>
    </row>
    <row r="339" spans="1:5" x14ac:dyDescent="0.25">
      <c r="A339" s="13" t="s">
        <v>1744</v>
      </c>
      <c r="B339" s="263">
        <v>0</v>
      </c>
      <c r="C339" s="242">
        <v>0</v>
      </c>
      <c r="D339" s="242">
        <v>0</v>
      </c>
      <c r="E339" s="242">
        <v>0</v>
      </c>
    </row>
    <row r="340" spans="1:5" x14ac:dyDescent="0.25">
      <c r="A340" s="13" t="s">
        <v>335</v>
      </c>
      <c r="B340" s="263">
        <v>0</v>
      </c>
      <c r="C340" s="242">
        <v>0</v>
      </c>
      <c r="D340" s="242">
        <v>0</v>
      </c>
      <c r="E340" s="242">
        <v>0</v>
      </c>
    </row>
    <row r="341" spans="1:5" x14ac:dyDescent="0.25">
      <c r="A341" s="13" t="s">
        <v>336</v>
      </c>
      <c r="B341" s="274">
        <v>3259455</v>
      </c>
      <c r="C341" s="240">
        <v>0</v>
      </c>
      <c r="D341" s="242">
        <v>0</v>
      </c>
      <c r="E341" s="240">
        <v>0</v>
      </c>
    </row>
    <row r="342" spans="1:5" x14ac:dyDescent="0.25">
      <c r="A342" s="13" t="s">
        <v>337</v>
      </c>
      <c r="B342" s="263">
        <v>0</v>
      </c>
      <c r="C342" s="240">
        <v>0</v>
      </c>
      <c r="D342" s="242">
        <v>0</v>
      </c>
      <c r="E342" s="242">
        <v>0</v>
      </c>
    </row>
    <row r="343" spans="1:5" x14ac:dyDescent="0.25">
      <c r="A343" s="13" t="s">
        <v>1745</v>
      </c>
      <c r="B343" s="263">
        <v>0</v>
      </c>
      <c r="C343" s="240">
        <v>0</v>
      </c>
      <c r="D343" s="242">
        <v>0</v>
      </c>
      <c r="E343" s="242">
        <v>0</v>
      </c>
    </row>
    <row r="344" spans="1:5" x14ac:dyDescent="0.25">
      <c r="A344" s="13" t="s">
        <v>338</v>
      </c>
      <c r="B344" s="263">
        <v>0</v>
      </c>
      <c r="C344" s="240">
        <v>0</v>
      </c>
      <c r="D344" s="242">
        <v>0</v>
      </c>
      <c r="E344" s="242">
        <v>0</v>
      </c>
    </row>
    <row r="345" spans="1:5" x14ac:dyDescent="0.25">
      <c r="A345" s="13" t="s">
        <v>1746</v>
      </c>
      <c r="B345" s="263">
        <v>0</v>
      </c>
      <c r="C345" s="240">
        <v>0</v>
      </c>
      <c r="D345" s="242">
        <v>0</v>
      </c>
      <c r="E345" s="242">
        <v>0</v>
      </c>
    </row>
    <row r="346" spans="1:5" x14ac:dyDescent="0.25">
      <c r="A346" s="13" t="s">
        <v>1747</v>
      </c>
      <c r="B346" s="263">
        <v>0</v>
      </c>
      <c r="C346" s="240">
        <v>0</v>
      </c>
      <c r="D346" s="242">
        <v>0</v>
      </c>
      <c r="E346" s="242">
        <v>0</v>
      </c>
    </row>
    <row r="347" spans="1:5" x14ac:dyDescent="0.25">
      <c r="A347" s="13" t="s">
        <v>1748</v>
      </c>
      <c r="B347" s="263">
        <v>0</v>
      </c>
      <c r="C347" s="240">
        <v>0</v>
      </c>
      <c r="D347" s="242">
        <v>0</v>
      </c>
      <c r="E347" s="242">
        <v>0</v>
      </c>
    </row>
    <row r="348" spans="1:5" x14ac:dyDescent="0.25">
      <c r="A348" s="13" t="s">
        <v>1749</v>
      </c>
      <c r="B348" s="263">
        <v>0</v>
      </c>
      <c r="C348" s="240">
        <v>0</v>
      </c>
      <c r="D348" s="242">
        <v>0</v>
      </c>
      <c r="E348" s="242">
        <v>0</v>
      </c>
    </row>
    <row r="349" spans="1:5" x14ac:dyDescent="0.25">
      <c r="A349" s="13" t="s">
        <v>707</v>
      </c>
      <c r="B349" s="263">
        <v>0</v>
      </c>
      <c r="C349" s="240">
        <v>0</v>
      </c>
      <c r="D349" s="242">
        <v>0</v>
      </c>
      <c r="E349" s="242">
        <v>0</v>
      </c>
    </row>
    <row r="350" spans="1:5" x14ac:dyDescent="0.25">
      <c r="A350" s="13" t="s">
        <v>1750</v>
      </c>
      <c r="B350" s="263">
        <v>0</v>
      </c>
      <c r="C350" s="240">
        <v>0</v>
      </c>
      <c r="D350" s="242">
        <v>0</v>
      </c>
      <c r="E350" s="242">
        <v>0</v>
      </c>
    </row>
    <row r="351" spans="1:5" x14ac:dyDescent="0.25">
      <c r="A351" s="13" t="s">
        <v>346</v>
      </c>
      <c r="B351" s="263">
        <v>0</v>
      </c>
      <c r="C351" s="240">
        <v>0</v>
      </c>
      <c r="D351" s="242">
        <v>0</v>
      </c>
      <c r="E351" s="242">
        <v>0</v>
      </c>
    </row>
    <row r="352" spans="1:5" x14ac:dyDescent="0.25">
      <c r="A352" s="13" t="s">
        <v>1751</v>
      </c>
      <c r="B352" s="263">
        <v>0</v>
      </c>
      <c r="C352" s="240">
        <v>0</v>
      </c>
      <c r="D352" s="242">
        <v>0</v>
      </c>
      <c r="E352" s="242">
        <v>0</v>
      </c>
    </row>
    <row r="353" spans="1:5" x14ac:dyDescent="0.25">
      <c r="A353" s="13" t="s">
        <v>339</v>
      </c>
      <c r="B353" s="274">
        <v>25582115</v>
      </c>
      <c r="C353" s="242">
        <v>39256150</v>
      </c>
      <c r="D353" s="242">
        <v>54697060</v>
      </c>
      <c r="E353" s="242">
        <v>114300000</v>
      </c>
    </row>
    <row r="354" spans="1:5" x14ac:dyDescent="0.25">
      <c r="A354" s="13" t="s">
        <v>340</v>
      </c>
      <c r="B354" s="263">
        <v>0</v>
      </c>
      <c r="C354" s="242">
        <v>0</v>
      </c>
      <c r="D354" s="242">
        <v>0</v>
      </c>
      <c r="E354" s="242">
        <v>0</v>
      </c>
    </row>
    <row r="355" spans="1:5" x14ac:dyDescent="0.25">
      <c r="B355" s="263"/>
      <c r="C355" s="242"/>
      <c r="D355" s="242"/>
      <c r="E355" s="242"/>
    </row>
    <row r="356" spans="1:5" s="94" customFormat="1" x14ac:dyDescent="0.25">
      <c r="A356" s="12" t="s">
        <v>1177</v>
      </c>
      <c r="B356" s="263">
        <f>SUM(B357:B380)</f>
        <v>468852700</v>
      </c>
      <c r="C356" s="263">
        <f>SUM(C357:C380)</f>
        <v>698079773</v>
      </c>
      <c r="D356" s="263">
        <f>SUM(D357:D380)</f>
        <v>1275223920</v>
      </c>
      <c r="E356" s="263">
        <f>SUM(E357:E380)</f>
        <v>824500000</v>
      </c>
    </row>
    <row r="357" spans="1:5" x14ac:dyDescent="0.25">
      <c r="A357" s="13" t="s">
        <v>1752</v>
      </c>
      <c r="B357" s="274">
        <v>120000000</v>
      </c>
      <c r="C357" s="242">
        <v>120000000</v>
      </c>
      <c r="D357" s="242">
        <v>0</v>
      </c>
      <c r="E357" s="242">
        <v>40000000</v>
      </c>
    </row>
    <row r="358" spans="1:5" x14ac:dyDescent="0.25">
      <c r="A358" s="13" t="s">
        <v>1753</v>
      </c>
      <c r="B358" s="274">
        <v>0</v>
      </c>
      <c r="C358" s="242">
        <v>0</v>
      </c>
      <c r="D358" s="242">
        <v>0</v>
      </c>
      <c r="E358" s="242">
        <v>0</v>
      </c>
    </row>
    <row r="359" spans="1:5" x14ac:dyDescent="0.25">
      <c r="A359" s="13" t="s">
        <v>1754</v>
      </c>
      <c r="B359" s="274">
        <v>0</v>
      </c>
      <c r="C359" s="242">
        <v>0</v>
      </c>
      <c r="D359" s="242">
        <v>0</v>
      </c>
      <c r="E359" s="242">
        <v>0</v>
      </c>
    </row>
    <row r="360" spans="1:5" x14ac:dyDescent="0.25">
      <c r="A360" s="13" t="s">
        <v>1755</v>
      </c>
      <c r="B360" s="274">
        <v>0</v>
      </c>
      <c r="C360" s="242">
        <v>0</v>
      </c>
      <c r="D360" s="242">
        <v>0</v>
      </c>
      <c r="E360" s="242">
        <v>0</v>
      </c>
    </row>
    <row r="361" spans="1:5" x14ac:dyDescent="0.25">
      <c r="A361" s="13" t="s">
        <v>1756</v>
      </c>
      <c r="B361" s="274">
        <v>0</v>
      </c>
      <c r="C361" s="242">
        <v>0</v>
      </c>
      <c r="D361" s="242">
        <v>0</v>
      </c>
      <c r="E361" s="242">
        <v>0</v>
      </c>
    </row>
    <row r="362" spans="1:5" x14ac:dyDescent="0.25">
      <c r="A362" s="13" t="s">
        <v>1757</v>
      </c>
      <c r="B362" s="274">
        <v>80000000</v>
      </c>
      <c r="C362" s="242">
        <v>80000000</v>
      </c>
      <c r="D362" s="242">
        <v>113498115</v>
      </c>
      <c r="E362" s="298">
        <v>186900000</v>
      </c>
    </row>
    <row r="363" spans="1:5" x14ac:dyDescent="0.25">
      <c r="A363" s="13" t="s">
        <v>347</v>
      </c>
      <c r="B363" s="274">
        <v>0</v>
      </c>
      <c r="C363" s="242">
        <v>0</v>
      </c>
      <c r="D363" s="242">
        <v>0</v>
      </c>
      <c r="E363" s="242">
        <v>0</v>
      </c>
    </row>
    <row r="364" spans="1:5" x14ac:dyDescent="0.25">
      <c r="A364" s="13" t="s">
        <v>756</v>
      </c>
      <c r="B364" s="274">
        <v>0</v>
      </c>
      <c r="C364" s="242">
        <v>0</v>
      </c>
      <c r="D364" s="242">
        <v>0</v>
      </c>
      <c r="E364" s="242">
        <v>0</v>
      </c>
    </row>
    <row r="365" spans="1:5" x14ac:dyDescent="0.25">
      <c r="A365" s="13" t="s">
        <v>1758</v>
      </c>
      <c r="B365" s="274">
        <v>0</v>
      </c>
      <c r="C365" s="242">
        <v>0</v>
      </c>
      <c r="D365" s="242">
        <v>0</v>
      </c>
      <c r="E365" s="242">
        <v>0</v>
      </c>
    </row>
    <row r="366" spans="1:5" x14ac:dyDescent="0.25">
      <c r="A366" s="13" t="s">
        <v>736</v>
      </c>
      <c r="B366" s="274">
        <v>0</v>
      </c>
      <c r="C366" s="242">
        <v>0</v>
      </c>
      <c r="D366" s="242">
        <v>0</v>
      </c>
      <c r="E366" s="242">
        <v>0</v>
      </c>
    </row>
    <row r="367" spans="1:5" x14ac:dyDescent="0.25">
      <c r="A367" s="13" t="s">
        <v>1759</v>
      </c>
      <c r="B367" s="274">
        <v>0</v>
      </c>
      <c r="C367" s="242">
        <v>0</v>
      </c>
      <c r="D367" s="242">
        <v>0</v>
      </c>
      <c r="E367" s="242">
        <v>0</v>
      </c>
    </row>
    <row r="368" spans="1:5" x14ac:dyDescent="0.25">
      <c r="A368" s="13" t="s">
        <v>1760</v>
      </c>
      <c r="B368" s="274">
        <v>0</v>
      </c>
      <c r="C368" s="242">
        <v>0</v>
      </c>
      <c r="D368" s="242">
        <v>0</v>
      </c>
      <c r="E368" s="242">
        <v>0</v>
      </c>
    </row>
    <row r="369" spans="1:5" x14ac:dyDescent="0.25">
      <c r="A369" s="13" t="s">
        <v>348</v>
      </c>
      <c r="B369" s="274">
        <v>144479500</v>
      </c>
      <c r="C369" s="298">
        <v>203500000</v>
      </c>
      <c r="D369" s="242">
        <v>380300000</v>
      </c>
      <c r="E369" s="242">
        <v>485000000</v>
      </c>
    </row>
    <row r="370" spans="1:5" x14ac:dyDescent="0.25">
      <c r="A370" s="13" t="s">
        <v>1761</v>
      </c>
      <c r="B370" s="274">
        <v>0</v>
      </c>
      <c r="C370" s="242">
        <v>0</v>
      </c>
      <c r="D370" s="242">
        <v>0</v>
      </c>
      <c r="E370" s="242">
        <v>0</v>
      </c>
    </row>
    <row r="371" spans="1:5" x14ac:dyDescent="0.25">
      <c r="A371" s="13" t="s">
        <v>349</v>
      </c>
      <c r="B371" s="274">
        <v>0</v>
      </c>
      <c r="C371" s="242">
        <v>0</v>
      </c>
      <c r="D371" s="242">
        <v>0</v>
      </c>
      <c r="E371" s="242">
        <v>0</v>
      </c>
    </row>
    <row r="372" spans="1:5" x14ac:dyDescent="0.25">
      <c r="A372" s="13" t="s">
        <v>773</v>
      </c>
      <c r="B372" s="274">
        <v>872585</v>
      </c>
      <c r="C372" s="242">
        <v>0</v>
      </c>
      <c r="D372" s="242">
        <v>0</v>
      </c>
      <c r="E372" s="242">
        <v>0</v>
      </c>
    </row>
    <row r="373" spans="1:5" x14ac:dyDescent="0.25">
      <c r="A373" s="13" t="s">
        <v>2539</v>
      </c>
      <c r="B373" s="274">
        <v>0</v>
      </c>
      <c r="C373" s="242">
        <v>0</v>
      </c>
      <c r="D373" s="242">
        <v>700030</v>
      </c>
      <c r="E373" s="242">
        <v>500000</v>
      </c>
    </row>
    <row r="374" spans="1:5" x14ac:dyDescent="0.25">
      <c r="A374" s="13" t="s">
        <v>1765</v>
      </c>
      <c r="B374" s="274">
        <v>621500</v>
      </c>
      <c r="C374" s="242">
        <v>0</v>
      </c>
      <c r="D374" s="242">
        <v>0</v>
      </c>
      <c r="E374" s="242">
        <v>0</v>
      </c>
    </row>
    <row r="375" spans="1:5" x14ac:dyDescent="0.25">
      <c r="A375" s="13" t="s">
        <v>668</v>
      </c>
      <c r="B375" s="274">
        <v>21490990</v>
      </c>
      <c r="C375" s="242">
        <v>22883730</v>
      </c>
      <c r="D375" s="242">
        <v>27825315</v>
      </c>
      <c r="E375" s="242">
        <v>34400000</v>
      </c>
    </row>
    <row r="376" spans="1:5" x14ac:dyDescent="0.25">
      <c r="A376" s="13" t="s">
        <v>1766</v>
      </c>
      <c r="B376" s="274">
        <v>0</v>
      </c>
      <c r="C376" s="242">
        <v>0</v>
      </c>
      <c r="D376" s="242">
        <v>0</v>
      </c>
      <c r="E376" s="242">
        <v>77700000</v>
      </c>
    </row>
    <row r="377" spans="1:5" x14ac:dyDescent="0.25">
      <c r="A377" s="13" t="s">
        <v>43</v>
      </c>
      <c r="B377" s="274">
        <v>0</v>
      </c>
      <c r="C377" s="242">
        <v>0</v>
      </c>
      <c r="D377" s="242">
        <v>715100000</v>
      </c>
      <c r="E377" s="242">
        <v>0</v>
      </c>
    </row>
    <row r="378" spans="1:5" x14ac:dyDescent="0.25">
      <c r="A378" s="13" t="s">
        <v>2415</v>
      </c>
      <c r="B378" s="274">
        <v>16610000</v>
      </c>
      <c r="C378" s="242">
        <v>77712043</v>
      </c>
      <c r="D378" s="242">
        <v>0</v>
      </c>
      <c r="E378" s="242">
        <v>0</v>
      </c>
    </row>
    <row r="379" spans="1:5" x14ac:dyDescent="0.25">
      <c r="A379" s="13" t="s">
        <v>2540</v>
      </c>
      <c r="B379" s="274">
        <v>84778125</v>
      </c>
      <c r="C379" s="242">
        <v>67760000</v>
      </c>
      <c r="D379" s="242">
        <v>36900440</v>
      </c>
      <c r="E379" s="242">
        <v>0</v>
      </c>
    </row>
    <row r="380" spans="1:5" x14ac:dyDescent="0.25">
      <c r="A380" s="13" t="s">
        <v>43</v>
      </c>
      <c r="B380" s="274">
        <v>0</v>
      </c>
      <c r="C380" s="295">
        <v>126224000</v>
      </c>
      <c r="D380" s="242">
        <v>900020</v>
      </c>
      <c r="E380" s="242">
        <v>0</v>
      </c>
    </row>
    <row r="381" spans="1:5" x14ac:dyDescent="0.25">
      <c r="B381" s="263"/>
      <c r="C381" s="242"/>
      <c r="D381" s="242"/>
      <c r="E381" s="242"/>
    </row>
    <row r="382" spans="1:5" s="94" customFormat="1" x14ac:dyDescent="0.25">
      <c r="A382" s="12" t="s">
        <v>223</v>
      </c>
      <c r="B382" s="263">
        <v>383484760</v>
      </c>
      <c r="C382" s="240">
        <v>445610470</v>
      </c>
      <c r="D382" s="240">
        <v>396002570</v>
      </c>
      <c r="E382" s="240">
        <v>259100000</v>
      </c>
    </row>
    <row r="383" spans="1:5" x14ac:dyDescent="0.25">
      <c r="B383" s="263"/>
      <c r="C383" s="242"/>
      <c r="D383" s="242"/>
      <c r="E383" s="242"/>
    </row>
    <row r="384" spans="1:5" s="94" customFormat="1" x14ac:dyDescent="0.25">
      <c r="A384" s="12" t="s">
        <v>708</v>
      </c>
      <c r="B384" s="263">
        <f>SUM(B385:B403)</f>
        <v>372559575</v>
      </c>
      <c r="C384" s="263">
        <f t="shared" ref="C384:E384" si="23">SUM(C385:C403)</f>
        <v>431880289</v>
      </c>
      <c r="D384" s="263">
        <f t="shared" si="23"/>
        <v>385260000</v>
      </c>
      <c r="E384" s="263">
        <f t="shared" si="23"/>
        <v>248300000</v>
      </c>
    </row>
    <row r="385" spans="1:5" x14ac:dyDescent="0.25">
      <c r="A385" s="13" t="s">
        <v>709</v>
      </c>
      <c r="B385" s="274">
        <v>200167930</v>
      </c>
      <c r="C385" s="242">
        <v>167963918</v>
      </c>
      <c r="D385" s="242">
        <v>165100000</v>
      </c>
      <c r="E385" s="242">
        <v>67110000</v>
      </c>
    </row>
    <row r="386" spans="1:5" x14ac:dyDescent="0.25">
      <c r="A386" s="13" t="s">
        <v>797</v>
      </c>
      <c r="B386" s="274">
        <v>20000</v>
      </c>
      <c r="C386" s="242">
        <v>2365004</v>
      </c>
      <c r="D386" s="242">
        <v>0</v>
      </c>
      <c r="E386" s="242">
        <v>0</v>
      </c>
    </row>
    <row r="387" spans="1:5" x14ac:dyDescent="0.25">
      <c r="A387" s="13" t="s">
        <v>1769</v>
      </c>
      <c r="B387" s="274">
        <v>0</v>
      </c>
      <c r="C387" s="242">
        <v>0</v>
      </c>
      <c r="D387" s="242">
        <v>0</v>
      </c>
      <c r="E387" s="242">
        <v>300000</v>
      </c>
    </row>
    <row r="388" spans="1:5" x14ac:dyDescent="0.25">
      <c r="A388" s="13" t="s">
        <v>710</v>
      </c>
      <c r="B388" s="274">
        <v>95430</v>
      </c>
      <c r="C388" s="242">
        <v>0</v>
      </c>
      <c r="D388" s="242">
        <v>510000</v>
      </c>
      <c r="E388" s="242">
        <v>0</v>
      </c>
    </row>
    <row r="389" spans="1:5" x14ac:dyDescent="0.25">
      <c r="A389" s="13" t="s">
        <v>1770</v>
      </c>
      <c r="B389" s="274">
        <v>282505</v>
      </c>
      <c r="C389" s="298">
        <v>44424</v>
      </c>
      <c r="D389" s="242">
        <v>0</v>
      </c>
      <c r="E389" s="242">
        <v>0</v>
      </c>
    </row>
    <row r="390" spans="1:5" x14ac:dyDescent="0.25">
      <c r="A390" s="13" t="s">
        <v>1771</v>
      </c>
      <c r="B390" s="274">
        <v>8489145</v>
      </c>
      <c r="C390" s="242">
        <v>20240839</v>
      </c>
      <c r="D390" s="242">
        <v>11300000</v>
      </c>
      <c r="E390" s="242">
        <v>0</v>
      </c>
    </row>
    <row r="391" spans="1:5" x14ac:dyDescent="0.25">
      <c r="A391" s="13" t="s">
        <v>1772</v>
      </c>
      <c r="B391" s="274">
        <v>0</v>
      </c>
      <c r="C391" s="242">
        <v>259333</v>
      </c>
      <c r="D391" s="242">
        <v>0</v>
      </c>
      <c r="E391" s="242">
        <v>4600000</v>
      </c>
    </row>
    <row r="392" spans="1:5" x14ac:dyDescent="0.25">
      <c r="A392" s="13" t="s">
        <v>798</v>
      </c>
      <c r="B392" s="274">
        <v>745235</v>
      </c>
      <c r="C392" s="242">
        <v>590443</v>
      </c>
      <c r="D392" s="242">
        <v>510000</v>
      </c>
      <c r="E392" s="242">
        <v>0</v>
      </c>
    </row>
    <row r="393" spans="1:5" x14ac:dyDescent="0.25">
      <c r="A393" s="13" t="s">
        <v>1773</v>
      </c>
      <c r="B393" s="274">
        <v>1073500</v>
      </c>
      <c r="C393" s="242">
        <v>193913</v>
      </c>
      <c r="D393" s="242">
        <v>2550000</v>
      </c>
      <c r="E393" s="298">
        <v>700000</v>
      </c>
    </row>
    <row r="394" spans="1:5" x14ac:dyDescent="0.25">
      <c r="A394" s="13" t="s">
        <v>758</v>
      </c>
      <c r="B394" s="274">
        <v>0</v>
      </c>
      <c r="C394" s="242">
        <v>0</v>
      </c>
      <c r="D394" s="242">
        <v>0</v>
      </c>
      <c r="E394" s="242">
        <v>0</v>
      </c>
    </row>
    <row r="395" spans="1:5" x14ac:dyDescent="0.25">
      <c r="A395" s="13" t="s">
        <v>1774</v>
      </c>
      <c r="B395" s="274">
        <v>66915135</v>
      </c>
      <c r="C395" s="242">
        <v>67277124</v>
      </c>
      <c r="D395" s="242">
        <v>57500000</v>
      </c>
      <c r="E395" s="240">
        <v>0</v>
      </c>
    </row>
    <row r="396" spans="1:5" x14ac:dyDescent="0.25">
      <c r="A396" s="13" t="s">
        <v>1775</v>
      </c>
      <c r="B396" s="274">
        <v>5450175</v>
      </c>
      <c r="C396" s="242">
        <v>18164059</v>
      </c>
      <c r="D396" s="242">
        <v>21080000</v>
      </c>
      <c r="E396" s="242">
        <v>0</v>
      </c>
    </row>
    <row r="397" spans="1:5" x14ac:dyDescent="0.25">
      <c r="A397" s="13" t="s">
        <v>1776</v>
      </c>
      <c r="B397" s="274">
        <v>1500000</v>
      </c>
      <c r="C397" s="242">
        <v>306859</v>
      </c>
      <c r="D397" s="242">
        <v>0</v>
      </c>
      <c r="E397" s="242">
        <v>21410000</v>
      </c>
    </row>
    <row r="398" spans="1:5" x14ac:dyDescent="0.25">
      <c r="A398" s="13" t="s">
        <v>1777</v>
      </c>
      <c r="B398" s="274">
        <v>3142205</v>
      </c>
      <c r="C398" s="242">
        <v>4094000</v>
      </c>
      <c r="D398" s="242">
        <v>0</v>
      </c>
      <c r="E398" s="242">
        <v>22300000</v>
      </c>
    </row>
    <row r="399" spans="1:5" x14ac:dyDescent="0.25">
      <c r="A399" s="13" t="s">
        <v>2541</v>
      </c>
      <c r="B399" s="274">
        <v>344280</v>
      </c>
      <c r="C399" s="242">
        <v>1021313</v>
      </c>
      <c r="D399" s="242">
        <v>0</v>
      </c>
      <c r="E399" s="242">
        <v>1100000</v>
      </c>
    </row>
    <row r="400" spans="1:5" x14ac:dyDescent="0.25">
      <c r="A400" s="13" t="s">
        <v>2542</v>
      </c>
      <c r="B400" s="274">
        <v>84334035</v>
      </c>
      <c r="C400" s="242">
        <v>383639</v>
      </c>
      <c r="D400" s="242">
        <v>123140000</v>
      </c>
      <c r="E400" s="242">
        <v>129770000</v>
      </c>
    </row>
    <row r="401" spans="1:5" x14ac:dyDescent="0.25">
      <c r="A401" s="13" t="s">
        <v>2543</v>
      </c>
      <c r="B401" s="263">
        <v>0</v>
      </c>
      <c r="C401" s="242">
        <v>148904982</v>
      </c>
      <c r="D401" s="242">
        <v>510000</v>
      </c>
      <c r="E401" s="242">
        <v>210000</v>
      </c>
    </row>
    <row r="402" spans="1:5" x14ac:dyDescent="0.25">
      <c r="A402" s="13" t="s">
        <v>2544</v>
      </c>
      <c r="B402" s="263">
        <v>0</v>
      </c>
      <c r="C402" s="242">
        <v>0</v>
      </c>
      <c r="D402" s="242">
        <v>3060000</v>
      </c>
      <c r="E402" s="242">
        <v>800000</v>
      </c>
    </row>
    <row r="403" spans="1:5" x14ac:dyDescent="0.25">
      <c r="A403" s="13" t="s">
        <v>2545</v>
      </c>
      <c r="B403" s="263">
        <v>0</v>
      </c>
      <c r="C403" s="242">
        <v>70439</v>
      </c>
      <c r="D403" s="242">
        <v>0</v>
      </c>
      <c r="E403" s="242">
        <v>0</v>
      </c>
    </row>
    <row r="404" spans="1:5" x14ac:dyDescent="0.25">
      <c r="A404" s="13" t="s">
        <v>55</v>
      </c>
      <c r="B404" s="263"/>
      <c r="C404" s="242"/>
      <c r="D404" s="242"/>
      <c r="E404" s="242"/>
    </row>
    <row r="405" spans="1:5" s="94" customFormat="1" x14ac:dyDescent="0.25">
      <c r="A405" s="12" t="s">
        <v>1778</v>
      </c>
      <c r="B405" s="263">
        <f>SUM(B406:B418)</f>
        <v>10925185</v>
      </c>
      <c r="C405" s="263">
        <f t="shared" ref="C405:E405" si="24">SUM(C406:C418)</f>
        <v>13730181</v>
      </c>
      <c r="D405" s="263">
        <f t="shared" si="24"/>
        <v>10742570</v>
      </c>
      <c r="E405" s="263">
        <f t="shared" si="24"/>
        <v>10800000</v>
      </c>
    </row>
    <row r="406" spans="1:5" x14ac:dyDescent="0.25">
      <c r="A406" s="13" t="s">
        <v>88</v>
      </c>
      <c r="B406" s="274">
        <v>592890</v>
      </c>
      <c r="C406" s="242">
        <v>1717454</v>
      </c>
      <c r="D406" s="242">
        <v>1020000</v>
      </c>
      <c r="E406" s="242">
        <v>2000000</v>
      </c>
    </row>
    <row r="407" spans="1:5" x14ac:dyDescent="0.25">
      <c r="A407" s="13" t="s">
        <v>197</v>
      </c>
      <c r="B407" s="274">
        <v>4259970</v>
      </c>
      <c r="C407" s="242">
        <v>3887429</v>
      </c>
      <c r="D407" s="242">
        <v>3462380</v>
      </c>
      <c r="E407" s="242">
        <v>4500000</v>
      </c>
    </row>
    <row r="408" spans="1:5" x14ac:dyDescent="0.25">
      <c r="A408" s="13" t="s">
        <v>198</v>
      </c>
      <c r="B408" s="274">
        <v>0</v>
      </c>
      <c r="C408" s="242">
        <v>0</v>
      </c>
      <c r="D408" s="242">
        <v>0</v>
      </c>
      <c r="E408" s="242">
        <v>0</v>
      </c>
    </row>
    <row r="409" spans="1:5" x14ac:dyDescent="0.25">
      <c r="A409" s="13" t="s">
        <v>31</v>
      </c>
      <c r="B409" s="274">
        <v>0</v>
      </c>
      <c r="C409" s="242">
        <v>0</v>
      </c>
      <c r="D409" s="242">
        <v>0</v>
      </c>
      <c r="E409" s="242">
        <v>0</v>
      </c>
    </row>
    <row r="410" spans="1:5" x14ac:dyDescent="0.25">
      <c r="A410" s="13" t="s">
        <v>724</v>
      </c>
      <c r="B410" s="274">
        <v>0</v>
      </c>
      <c r="C410" s="242">
        <v>15513</v>
      </c>
      <c r="D410" s="242">
        <v>0</v>
      </c>
      <c r="E410" s="242">
        <v>0</v>
      </c>
    </row>
    <row r="411" spans="1:5" x14ac:dyDescent="0.25">
      <c r="A411" s="13" t="s">
        <v>199</v>
      </c>
      <c r="B411" s="274">
        <v>67835</v>
      </c>
      <c r="C411" s="242">
        <v>98109</v>
      </c>
      <c r="D411" s="242">
        <v>0</v>
      </c>
      <c r="E411" s="242">
        <v>0</v>
      </c>
    </row>
    <row r="412" spans="1:5" x14ac:dyDescent="0.25">
      <c r="A412" s="13" t="s">
        <v>224</v>
      </c>
      <c r="B412" s="274">
        <v>0</v>
      </c>
      <c r="C412" s="242">
        <v>0</v>
      </c>
      <c r="D412" s="242">
        <v>0</v>
      </c>
      <c r="E412" s="242">
        <v>0</v>
      </c>
    </row>
    <row r="413" spans="1:5" x14ac:dyDescent="0.25">
      <c r="A413" s="13" t="s">
        <v>91</v>
      </c>
      <c r="B413" s="274">
        <v>3901490</v>
      </c>
      <c r="C413" s="242">
        <v>6271388</v>
      </c>
      <c r="D413" s="242">
        <v>3460190</v>
      </c>
      <c r="E413" s="242">
        <v>2200000</v>
      </c>
    </row>
    <row r="414" spans="1:5" x14ac:dyDescent="0.25">
      <c r="A414" s="13" t="s">
        <v>463</v>
      </c>
      <c r="B414" s="274">
        <v>2103000</v>
      </c>
      <c r="C414" s="242">
        <v>1740288</v>
      </c>
      <c r="D414" s="242">
        <v>2210000</v>
      </c>
      <c r="E414" s="242">
        <v>2100000</v>
      </c>
    </row>
    <row r="415" spans="1:5" x14ac:dyDescent="0.25">
      <c r="A415" s="13" t="s">
        <v>1779</v>
      </c>
      <c r="B415" s="274">
        <v>0</v>
      </c>
      <c r="C415" s="242">
        <v>0</v>
      </c>
      <c r="D415" s="242">
        <v>0</v>
      </c>
      <c r="E415" s="242">
        <v>0</v>
      </c>
    </row>
    <row r="416" spans="1:5" x14ac:dyDescent="0.25">
      <c r="A416" s="13" t="s">
        <v>225</v>
      </c>
      <c r="B416" s="263">
        <v>0</v>
      </c>
      <c r="C416" s="242">
        <v>0</v>
      </c>
      <c r="D416" s="242">
        <v>0</v>
      </c>
      <c r="E416" s="240">
        <v>0</v>
      </c>
    </row>
    <row r="417" spans="1:5" x14ac:dyDescent="0.25">
      <c r="A417" s="13" t="s">
        <v>1780</v>
      </c>
      <c r="B417" s="263">
        <v>0</v>
      </c>
      <c r="C417" s="240">
        <v>0</v>
      </c>
      <c r="D417" s="242">
        <v>0</v>
      </c>
      <c r="E417" s="242">
        <v>0</v>
      </c>
    </row>
    <row r="418" spans="1:5" x14ac:dyDescent="0.25">
      <c r="A418" s="13" t="s">
        <v>2546</v>
      </c>
      <c r="B418" s="263">
        <v>0</v>
      </c>
      <c r="C418" s="240">
        <v>0</v>
      </c>
      <c r="D418" s="242">
        <v>590000</v>
      </c>
      <c r="E418" s="242">
        <v>0</v>
      </c>
    </row>
    <row r="419" spans="1:5" x14ac:dyDescent="0.25">
      <c r="B419" s="263"/>
      <c r="C419" s="240"/>
      <c r="D419" s="242"/>
      <c r="E419" s="242"/>
    </row>
    <row r="420" spans="1:5" s="94" customFormat="1" x14ac:dyDescent="0.25">
      <c r="A420" s="12" t="s">
        <v>2547</v>
      </c>
      <c r="B420" s="263">
        <f>B422+B436+B478</f>
        <v>1443711985</v>
      </c>
      <c r="C420" s="263">
        <f t="shared" ref="C420" si="25">C422+C436+C478</f>
        <v>3876255687</v>
      </c>
      <c r="D420" s="263">
        <f>D422+D435+D478</f>
        <v>3824654767</v>
      </c>
      <c r="E420" s="263">
        <f>E422+E435+E478</f>
        <v>12092018545</v>
      </c>
    </row>
    <row r="421" spans="1:5" x14ac:dyDescent="0.25">
      <c r="B421" s="263"/>
      <c r="C421" s="240"/>
      <c r="D421" s="242"/>
      <c r="E421" s="242"/>
    </row>
    <row r="422" spans="1:5" s="91" customFormat="1" x14ac:dyDescent="0.25">
      <c r="A422" s="21" t="s">
        <v>212</v>
      </c>
      <c r="B422" s="263">
        <f>B424+B430+B537+B534</f>
        <v>342711985</v>
      </c>
      <c r="C422" s="263">
        <f>C424+C430+C537+C534</f>
        <v>144079677</v>
      </c>
      <c r="D422" s="263">
        <f>D424+D430+D537+D534</f>
        <v>66603142</v>
      </c>
      <c r="E422" s="315">
        <v>28700000</v>
      </c>
    </row>
    <row r="423" spans="1:5" x14ac:dyDescent="0.25">
      <c r="B423" s="263">
        <v>0</v>
      </c>
      <c r="C423" s="242">
        <v>0</v>
      </c>
      <c r="D423" s="242">
        <v>0</v>
      </c>
      <c r="E423" s="242">
        <v>0</v>
      </c>
    </row>
    <row r="424" spans="1:5" s="94" customFormat="1" x14ac:dyDescent="0.25">
      <c r="A424" s="12" t="s">
        <v>319</v>
      </c>
      <c r="B424" s="263">
        <f>SUM(B425:B428)</f>
        <v>75619900</v>
      </c>
      <c r="C424" s="263">
        <f t="shared" ref="C424:E424" si="26">SUM(C425:C428)</f>
        <v>49957603</v>
      </c>
      <c r="D424" s="263">
        <f t="shared" si="26"/>
        <v>48543527</v>
      </c>
      <c r="E424" s="263">
        <f t="shared" si="26"/>
        <v>21200000</v>
      </c>
    </row>
    <row r="425" spans="1:5" x14ac:dyDescent="0.25">
      <c r="A425" s="13" t="s">
        <v>545</v>
      </c>
      <c r="B425" s="274">
        <v>71106060</v>
      </c>
      <c r="C425" s="242">
        <v>40865349</v>
      </c>
      <c r="D425" s="242">
        <v>42543527</v>
      </c>
      <c r="E425" s="242">
        <v>15300000</v>
      </c>
    </row>
    <row r="426" spans="1:5" x14ac:dyDescent="0.25">
      <c r="A426" s="13" t="s">
        <v>1781</v>
      </c>
      <c r="B426" s="274">
        <v>0</v>
      </c>
      <c r="C426" s="242">
        <v>0</v>
      </c>
      <c r="D426" s="242">
        <v>0</v>
      </c>
      <c r="E426" s="242">
        <v>0</v>
      </c>
    </row>
    <row r="427" spans="1:5" x14ac:dyDescent="0.25">
      <c r="A427" s="13" t="s">
        <v>32</v>
      </c>
      <c r="B427" s="274">
        <v>0</v>
      </c>
      <c r="C427" s="242">
        <v>0</v>
      </c>
      <c r="D427" s="242">
        <v>0</v>
      </c>
      <c r="E427" s="242">
        <v>0</v>
      </c>
    </row>
    <row r="428" spans="1:5" x14ac:dyDescent="0.25">
      <c r="A428" s="13" t="s">
        <v>2548</v>
      </c>
      <c r="B428" s="274">
        <v>4513840</v>
      </c>
      <c r="C428" s="242">
        <v>9092254</v>
      </c>
      <c r="D428" s="242">
        <v>6000000</v>
      </c>
      <c r="E428" s="240">
        <v>5900000</v>
      </c>
    </row>
    <row r="429" spans="1:5" x14ac:dyDescent="0.25">
      <c r="A429" s="13" t="s">
        <v>55</v>
      </c>
      <c r="B429" s="263"/>
      <c r="C429" s="242"/>
      <c r="D429" s="242"/>
      <c r="E429" s="242"/>
    </row>
    <row r="430" spans="1:5" s="94" customFormat="1" x14ac:dyDescent="0.25">
      <c r="A430" s="12" t="s">
        <v>229</v>
      </c>
      <c r="B430" s="263">
        <f>SUM(B431:B433)</f>
        <v>34100000</v>
      </c>
      <c r="C430" s="263">
        <f t="shared" ref="C430:E430" si="27">SUM(C431:C433)</f>
        <v>9350000</v>
      </c>
      <c r="D430" s="263">
        <f t="shared" si="27"/>
        <v>18059615</v>
      </c>
      <c r="E430" s="263">
        <f t="shared" si="27"/>
        <v>7500000</v>
      </c>
    </row>
    <row r="431" spans="1:5" x14ac:dyDescent="0.25">
      <c r="A431" s="13" t="s">
        <v>1788</v>
      </c>
      <c r="B431" s="274">
        <v>0</v>
      </c>
      <c r="C431" s="242">
        <v>0</v>
      </c>
      <c r="D431" s="242">
        <v>0</v>
      </c>
      <c r="E431" s="242">
        <v>0</v>
      </c>
    </row>
    <row r="432" spans="1:5" x14ac:dyDescent="0.25">
      <c r="A432" s="13" t="s">
        <v>1789</v>
      </c>
      <c r="B432" s="274">
        <v>9730500</v>
      </c>
      <c r="C432" s="242">
        <v>6050000</v>
      </c>
      <c r="D432" s="242">
        <v>16700140</v>
      </c>
      <c r="E432" s="242">
        <v>5400000</v>
      </c>
    </row>
    <row r="433" spans="1:5" x14ac:dyDescent="0.25">
      <c r="A433" s="13" t="s">
        <v>1790</v>
      </c>
      <c r="B433" s="274">
        <v>24369500</v>
      </c>
      <c r="C433" s="242">
        <v>3300000</v>
      </c>
      <c r="D433" s="242">
        <v>1359475</v>
      </c>
      <c r="E433" s="242">
        <v>2100000</v>
      </c>
    </row>
    <row r="434" spans="1:5" x14ac:dyDescent="0.25">
      <c r="A434" s="13" t="s">
        <v>55</v>
      </c>
      <c r="B434" s="263"/>
      <c r="C434" s="242"/>
      <c r="D434" s="242"/>
      <c r="E434" s="242"/>
    </row>
    <row r="435" spans="1:5" s="94" customFormat="1" x14ac:dyDescent="0.25">
      <c r="A435" s="12" t="s">
        <v>238</v>
      </c>
      <c r="B435" s="263">
        <v>1101000000</v>
      </c>
      <c r="C435" s="242">
        <v>3732176010</v>
      </c>
      <c r="D435" s="240">
        <v>3758051625</v>
      </c>
      <c r="E435" s="240">
        <v>12063318545</v>
      </c>
    </row>
    <row r="436" spans="1:5" x14ac:dyDescent="0.25">
      <c r="A436" s="12" t="s">
        <v>1520</v>
      </c>
      <c r="B436" s="263">
        <f>SUM(B437:B476)</f>
        <v>1092852600</v>
      </c>
      <c r="C436" s="263">
        <f t="shared" ref="C436:E436" si="28">SUM(C437:C476)</f>
        <v>3232778360</v>
      </c>
      <c r="D436" s="263">
        <f t="shared" si="28"/>
        <v>0</v>
      </c>
      <c r="E436" s="263">
        <f t="shared" si="28"/>
        <v>0</v>
      </c>
    </row>
    <row r="437" spans="1:5" x14ac:dyDescent="0.25">
      <c r="A437" s="16" t="s">
        <v>2549</v>
      </c>
      <c r="B437" s="274">
        <v>14313000</v>
      </c>
      <c r="C437" s="240">
        <v>0</v>
      </c>
      <c r="D437" s="242">
        <v>0</v>
      </c>
      <c r="E437" s="242">
        <v>0</v>
      </c>
    </row>
    <row r="438" spans="1:5" x14ac:dyDescent="0.25">
      <c r="A438" s="16" t="s">
        <v>2550</v>
      </c>
      <c r="B438" s="274">
        <v>16515000</v>
      </c>
      <c r="C438" s="240">
        <v>0</v>
      </c>
      <c r="D438" s="242">
        <v>0</v>
      </c>
      <c r="E438" s="242">
        <v>0</v>
      </c>
    </row>
    <row r="439" spans="1:5" x14ac:dyDescent="0.25">
      <c r="A439" s="16" t="s">
        <v>2551</v>
      </c>
      <c r="B439" s="274">
        <v>9909000</v>
      </c>
      <c r="C439" s="240">
        <v>0</v>
      </c>
      <c r="D439" s="242">
        <v>0</v>
      </c>
      <c r="E439" s="242">
        <v>0</v>
      </c>
    </row>
    <row r="440" spans="1:5" x14ac:dyDescent="0.25">
      <c r="A440" s="13" t="s">
        <v>2552</v>
      </c>
      <c r="B440" s="274">
        <v>34131000</v>
      </c>
      <c r="C440" s="242">
        <v>98264880</v>
      </c>
      <c r="D440" s="242">
        <v>0</v>
      </c>
      <c r="E440" s="242">
        <v>0</v>
      </c>
    </row>
    <row r="441" spans="1:5" x14ac:dyDescent="0.25">
      <c r="A441" s="13" t="s">
        <v>2553</v>
      </c>
      <c r="B441" s="274">
        <v>111201000</v>
      </c>
      <c r="C441" s="242">
        <v>190200000</v>
      </c>
      <c r="D441" s="242">
        <v>0</v>
      </c>
      <c r="E441" s="242">
        <v>0</v>
      </c>
    </row>
    <row r="442" spans="1:5" x14ac:dyDescent="0.25">
      <c r="A442" s="13" t="s">
        <v>2554</v>
      </c>
      <c r="B442" s="274">
        <v>96888000</v>
      </c>
      <c r="C442" s="242">
        <v>0</v>
      </c>
      <c r="D442" s="242">
        <v>0</v>
      </c>
      <c r="E442" s="242">
        <v>0</v>
      </c>
    </row>
    <row r="443" spans="1:5" x14ac:dyDescent="0.25">
      <c r="A443" s="13" t="s">
        <v>2555</v>
      </c>
      <c r="B443" s="274">
        <v>0</v>
      </c>
      <c r="C443" s="242">
        <v>136849095</v>
      </c>
      <c r="D443" s="242">
        <v>0</v>
      </c>
      <c r="E443" s="242">
        <v>0</v>
      </c>
    </row>
    <row r="444" spans="1:5" x14ac:dyDescent="0.25">
      <c r="A444" s="13" t="s">
        <v>2556</v>
      </c>
      <c r="B444" s="274">
        <v>0</v>
      </c>
      <c r="C444" s="242">
        <v>82420000</v>
      </c>
      <c r="D444" s="242">
        <v>0</v>
      </c>
      <c r="E444" s="242">
        <v>0</v>
      </c>
    </row>
    <row r="445" spans="1:5" x14ac:dyDescent="0.25">
      <c r="A445" s="13" t="s">
        <v>2557</v>
      </c>
      <c r="B445" s="274">
        <v>22020000</v>
      </c>
      <c r="C445" s="242">
        <v>30000000</v>
      </c>
      <c r="D445" s="242">
        <v>0</v>
      </c>
      <c r="E445" s="242">
        <v>0</v>
      </c>
    </row>
    <row r="446" spans="1:5" x14ac:dyDescent="0.25">
      <c r="A446" s="13" t="s">
        <v>2558</v>
      </c>
      <c r="B446" s="274">
        <v>0</v>
      </c>
      <c r="C446" s="242">
        <v>181907520</v>
      </c>
      <c r="D446" s="242">
        <v>0</v>
      </c>
      <c r="E446" s="242">
        <v>0</v>
      </c>
    </row>
    <row r="447" spans="1:5" x14ac:dyDescent="0.25">
      <c r="A447" s="13" t="s">
        <v>2559</v>
      </c>
      <c r="B447" s="274">
        <v>55050000</v>
      </c>
      <c r="C447" s="298">
        <v>107000000</v>
      </c>
      <c r="D447" s="242">
        <v>0</v>
      </c>
      <c r="E447" s="242">
        <v>0</v>
      </c>
    </row>
    <row r="448" spans="1:5" x14ac:dyDescent="0.25">
      <c r="A448" s="13" t="s">
        <v>2560</v>
      </c>
      <c r="B448" s="274">
        <v>78171000</v>
      </c>
      <c r="C448" s="242">
        <v>158500000</v>
      </c>
      <c r="D448" s="242">
        <v>0</v>
      </c>
      <c r="E448" s="242">
        <v>0</v>
      </c>
    </row>
    <row r="449" spans="1:5" x14ac:dyDescent="0.25">
      <c r="A449" s="13" t="s">
        <v>2561</v>
      </c>
      <c r="B449" s="274">
        <v>220200</v>
      </c>
      <c r="C449" s="242">
        <v>0</v>
      </c>
      <c r="D449" s="242">
        <v>0</v>
      </c>
      <c r="E449" s="242">
        <v>0</v>
      </c>
    </row>
    <row r="450" spans="1:5" x14ac:dyDescent="0.25">
      <c r="A450" s="13" t="s">
        <v>2562</v>
      </c>
      <c r="B450" s="274">
        <v>14313000</v>
      </c>
      <c r="C450" s="242">
        <v>115381345</v>
      </c>
      <c r="D450" s="242">
        <v>0</v>
      </c>
      <c r="E450" s="242">
        <v>0</v>
      </c>
    </row>
    <row r="451" spans="1:5" x14ac:dyDescent="0.25">
      <c r="A451" s="13" t="s">
        <v>2563</v>
      </c>
      <c r="B451" s="274">
        <v>205887000</v>
      </c>
      <c r="C451" s="242">
        <v>133529575</v>
      </c>
      <c r="D451" s="242">
        <v>0</v>
      </c>
      <c r="E451" s="242">
        <v>0</v>
      </c>
    </row>
    <row r="452" spans="1:5" x14ac:dyDescent="0.25">
      <c r="A452" s="13" t="s">
        <v>2564</v>
      </c>
      <c r="B452" s="274">
        <v>49545000</v>
      </c>
      <c r="C452" s="242">
        <v>79250000</v>
      </c>
      <c r="D452" s="242">
        <v>0</v>
      </c>
      <c r="E452" s="242">
        <v>0</v>
      </c>
    </row>
    <row r="453" spans="1:5" x14ac:dyDescent="0.25">
      <c r="A453" s="13" t="s">
        <v>2565</v>
      </c>
      <c r="B453" s="274">
        <v>3303000</v>
      </c>
      <c r="C453" s="242">
        <v>22168855</v>
      </c>
      <c r="D453" s="242">
        <v>0</v>
      </c>
      <c r="E453" s="242">
        <v>0</v>
      </c>
    </row>
    <row r="454" spans="1:5" x14ac:dyDescent="0.25">
      <c r="A454" s="13" t="s">
        <v>2566</v>
      </c>
      <c r="B454" s="274">
        <v>2202000</v>
      </c>
      <c r="C454" s="242">
        <v>14266930</v>
      </c>
      <c r="D454" s="242">
        <v>0</v>
      </c>
      <c r="E454" s="242">
        <v>0</v>
      </c>
    </row>
    <row r="455" spans="1:5" x14ac:dyDescent="0.25">
      <c r="A455" s="13" t="s">
        <v>2567</v>
      </c>
      <c r="B455" s="274">
        <v>36333000</v>
      </c>
      <c r="C455" s="242">
        <v>43659200</v>
      </c>
      <c r="D455" s="242">
        <v>0</v>
      </c>
      <c r="E455" s="242">
        <v>0</v>
      </c>
    </row>
    <row r="456" spans="1:5" x14ac:dyDescent="0.25">
      <c r="A456" s="13" t="s">
        <v>2568</v>
      </c>
      <c r="B456" s="274">
        <v>25323000</v>
      </c>
      <c r="C456" s="242">
        <v>0</v>
      </c>
      <c r="D456" s="242">
        <v>0</v>
      </c>
      <c r="E456" s="242">
        <v>0</v>
      </c>
    </row>
    <row r="457" spans="1:5" x14ac:dyDescent="0.25">
      <c r="A457" s="13" t="s">
        <v>2569</v>
      </c>
      <c r="B457" s="274">
        <v>88080000</v>
      </c>
      <c r="C457" s="242">
        <v>0</v>
      </c>
      <c r="D457" s="242">
        <v>0</v>
      </c>
      <c r="E457" s="242">
        <v>0</v>
      </c>
    </row>
    <row r="458" spans="1:5" x14ac:dyDescent="0.25">
      <c r="A458" s="13" t="s">
        <v>2570</v>
      </c>
      <c r="B458" s="274">
        <v>12111000</v>
      </c>
      <c r="C458" s="242">
        <v>0</v>
      </c>
      <c r="D458" s="242">
        <v>0</v>
      </c>
      <c r="E458" s="242">
        <v>0</v>
      </c>
    </row>
    <row r="459" spans="1:5" x14ac:dyDescent="0.25">
      <c r="A459" s="13" t="s">
        <v>2571</v>
      </c>
      <c r="B459" s="274">
        <v>22460400</v>
      </c>
      <c r="C459" s="242">
        <v>81120000</v>
      </c>
      <c r="D459" s="242">
        <v>0</v>
      </c>
      <c r="E459" s="242">
        <v>0</v>
      </c>
    </row>
    <row r="460" spans="1:5" x14ac:dyDescent="0.25">
      <c r="A460" s="13" t="s">
        <v>2572</v>
      </c>
      <c r="B460" s="274">
        <v>57252000</v>
      </c>
      <c r="C460" s="242">
        <v>247286625</v>
      </c>
      <c r="D460" s="242">
        <v>0</v>
      </c>
      <c r="E460" s="242">
        <v>0</v>
      </c>
    </row>
    <row r="461" spans="1:5" x14ac:dyDescent="0.25">
      <c r="A461" s="1" t="s">
        <v>2573</v>
      </c>
      <c r="B461" s="298">
        <v>104595000</v>
      </c>
      <c r="C461" s="242">
        <v>0</v>
      </c>
      <c r="D461" s="242">
        <v>0</v>
      </c>
      <c r="E461" s="242">
        <v>0</v>
      </c>
    </row>
    <row r="462" spans="1:5" x14ac:dyDescent="0.25">
      <c r="A462" s="13" t="s">
        <v>2574</v>
      </c>
      <c r="B462" s="274">
        <v>33030000</v>
      </c>
      <c r="C462" s="242">
        <v>129011305</v>
      </c>
      <c r="D462" s="242">
        <v>0</v>
      </c>
      <c r="E462" s="242">
        <v>0</v>
      </c>
    </row>
    <row r="463" spans="1:5" x14ac:dyDescent="0.25">
      <c r="A463" s="13" t="s">
        <v>2575</v>
      </c>
      <c r="B463" s="274">
        <v>0</v>
      </c>
      <c r="C463" s="242">
        <v>256000000</v>
      </c>
      <c r="D463" s="242">
        <v>0</v>
      </c>
      <c r="E463" s="242">
        <v>0</v>
      </c>
    </row>
    <row r="464" spans="1:5" x14ac:dyDescent="0.25">
      <c r="A464" s="13" t="s">
        <v>2576</v>
      </c>
      <c r="B464" s="274">
        <v>0</v>
      </c>
      <c r="C464" s="242">
        <v>42795000</v>
      </c>
      <c r="D464" s="242">
        <v>0</v>
      </c>
      <c r="E464" s="242">
        <v>0</v>
      </c>
    </row>
    <row r="465" spans="1:5" x14ac:dyDescent="0.25">
      <c r="A465" s="13" t="s">
        <v>2577</v>
      </c>
      <c r="B465" s="274">
        <v>0</v>
      </c>
      <c r="C465" s="242">
        <v>113422600</v>
      </c>
      <c r="D465" s="242">
        <v>0</v>
      </c>
      <c r="E465" s="242">
        <v>0</v>
      </c>
    </row>
    <row r="466" spans="1:5" x14ac:dyDescent="0.25">
      <c r="A466" s="13" t="s">
        <v>2577</v>
      </c>
      <c r="B466" s="274">
        <v>0</v>
      </c>
      <c r="C466" s="242">
        <v>110799425</v>
      </c>
      <c r="D466" s="242">
        <v>0</v>
      </c>
      <c r="E466" s="242">
        <v>0</v>
      </c>
    </row>
    <row r="467" spans="1:5" x14ac:dyDescent="0.25">
      <c r="A467" s="13" t="s">
        <v>2578</v>
      </c>
      <c r="B467" s="274">
        <v>0</v>
      </c>
      <c r="C467" s="242">
        <v>19225730</v>
      </c>
      <c r="D467" s="242">
        <v>0</v>
      </c>
      <c r="E467" s="242">
        <v>0</v>
      </c>
    </row>
    <row r="468" spans="1:5" x14ac:dyDescent="0.25">
      <c r="A468" s="13" t="s">
        <v>2579</v>
      </c>
      <c r="B468" s="274">
        <v>0</v>
      </c>
      <c r="C468" s="242">
        <v>32257920</v>
      </c>
      <c r="D468" s="242">
        <v>0</v>
      </c>
      <c r="E468" s="242">
        <v>0</v>
      </c>
    </row>
    <row r="469" spans="1:5" x14ac:dyDescent="0.25">
      <c r="A469" s="13" t="s">
        <v>2580</v>
      </c>
      <c r="B469" s="274">
        <v>0</v>
      </c>
      <c r="C469" s="242">
        <v>76238500</v>
      </c>
      <c r="D469" s="242">
        <v>0</v>
      </c>
      <c r="E469" s="242">
        <v>0</v>
      </c>
    </row>
    <row r="470" spans="1:5" x14ac:dyDescent="0.25">
      <c r="A470" s="13" t="s">
        <v>2580</v>
      </c>
      <c r="B470" s="274">
        <v>0</v>
      </c>
      <c r="C470" s="242">
        <v>119620420</v>
      </c>
      <c r="D470" s="242">
        <v>0</v>
      </c>
      <c r="E470" s="242">
        <v>0</v>
      </c>
    </row>
    <row r="471" spans="1:5" x14ac:dyDescent="0.25">
      <c r="A471" s="13" t="s">
        <v>2581</v>
      </c>
      <c r="B471" s="274">
        <v>0</v>
      </c>
      <c r="C471" s="242">
        <v>8503040</v>
      </c>
      <c r="D471" s="242">
        <v>0</v>
      </c>
      <c r="E471" s="242">
        <v>0</v>
      </c>
    </row>
    <row r="472" spans="1:5" x14ac:dyDescent="0.25">
      <c r="A472" s="13" t="s">
        <v>2582</v>
      </c>
      <c r="B472" s="274">
        <v>0</v>
      </c>
      <c r="C472" s="242">
        <v>141286900</v>
      </c>
      <c r="D472" s="242">
        <v>0</v>
      </c>
      <c r="E472" s="242">
        <v>0</v>
      </c>
    </row>
    <row r="473" spans="1:5" x14ac:dyDescent="0.25">
      <c r="A473" s="13" t="s">
        <v>2583</v>
      </c>
      <c r="B473" s="274">
        <v>0</v>
      </c>
      <c r="C473" s="298">
        <v>89298900</v>
      </c>
      <c r="D473" s="242">
        <v>0</v>
      </c>
      <c r="E473" s="242">
        <v>0</v>
      </c>
    </row>
    <row r="474" spans="1:5" x14ac:dyDescent="0.25">
      <c r="A474" s="13" t="s">
        <v>2584</v>
      </c>
      <c r="B474" s="274">
        <v>0</v>
      </c>
      <c r="C474" s="242">
        <v>194530000</v>
      </c>
      <c r="D474" s="242">
        <v>0</v>
      </c>
      <c r="E474" s="242">
        <v>0</v>
      </c>
    </row>
    <row r="475" spans="1:5" x14ac:dyDescent="0.25">
      <c r="A475" s="13" t="s">
        <v>2585</v>
      </c>
      <c r="B475" s="274">
        <v>0</v>
      </c>
      <c r="C475" s="242">
        <v>57984595</v>
      </c>
      <c r="D475" s="242">
        <v>0</v>
      </c>
      <c r="E475" s="242">
        <v>0</v>
      </c>
    </row>
    <row r="476" spans="1:5" x14ac:dyDescent="0.25">
      <c r="A476" s="13" t="s">
        <v>2586</v>
      </c>
      <c r="B476" s="274">
        <v>0</v>
      </c>
      <c r="C476" s="242">
        <v>120000000</v>
      </c>
      <c r="D476" s="242">
        <v>0</v>
      </c>
      <c r="E476" s="242">
        <v>0</v>
      </c>
    </row>
    <row r="477" spans="1:5" x14ac:dyDescent="0.25">
      <c r="B477" s="263"/>
      <c r="C477" s="242"/>
      <c r="D477" s="242"/>
      <c r="E477" s="242"/>
    </row>
    <row r="478" spans="1:5" x14ac:dyDescent="0.25">
      <c r="A478" s="12" t="s">
        <v>1861</v>
      </c>
      <c r="B478" s="263">
        <f>SUM(B479:B532)</f>
        <v>8147400</v>
      </c>
      <c r="C478" s="263">
        <f>SUM(C479:C532)</f>
        <v>499397650</v>
      </c>
      <c r="D478" s="263">
        <f t="shared" ref="D478" si="29">SUM(D479:D532)</f>
        <v>0</v>
      </c>
      <c r="E478" s="242">
        <v>0</v>
      </c>
    </row>
    <row r="479" spans="1:5" x14ac:dyDescent="0.25">
      <c r="A479" s="16" t="s">
        <v>2587</v>
      </c>
      <c r="B479" s="274">
        <v>8147400</v>
      </c>
      <c r="C479" s="240">
        <v>0</v>
      </c>
      <c r="D479" s="242">
        <v>0</v>
      </c>
      <c r="E479" s="242">
        <v>0</v>
      </c>
    </row>
    <row r="480" spans="1:5" x14ac:dyDescent="0.25">
      <c r="A480" s="13" t="s">
        <v>2588</v>
      </c>
      <c r="B480" s="263">
        <v>0</v>
      </c>
      <c r="C480" s="242">
        <v>24594815</v>
      </c>
      <c r="D480" s="242">
        <v>0</v>
      </c>
      <c r="E480" s="242">
        <v>0</v>
      </c>
    </row>
    <row r="481" spans="1:5" x14ac:dyDescent="0.25">
      <c r="A481" s="13" t="s">
        <v>2589</v>
      </c>
      <c r="B481" s="263">
        <v>0</v>
      </c>
      <c r="C481" s="242">
        <v>199000</v>
      </c>
      <c r="D481" s="242">
        <v>0</v>
      </c>
      <c r="E481" s="242">
        <v>0</v>
      </c>
    </row>
    <row r="482" spans="1:5" x14ac:dyDescent="0.25">
      <c r="A482" s="13" t="s">
        <v>2590</v>
      </c>
      <c r="B482" s="263">
        <v>0</v>
      </c>
      <c r="C482" s="242">
        <v>5378000</v>
      </c>
      <c r="D482" s="242">
        <v>0</v>
      </c>
      <c r="E482" s="242">
        <v>0</v>
      </c>
    </row>
    <row r="483" spans="1:5" x14ac:dyDescent="0.25">
      <c r="A483" s="13" t="s">
        <v>2591</v>
      </c>
      <c r="B483" s="263">
        <v>0</v>
      </c>
      <c r="C483" s="242">
        <v>4800000</v>
      </c>
      <c r="D483" s="242">
        <v>0</v>
      </c>
      <c r="E483" s="242">
        <v>0</v>
      </c>
    </row>
    <row r="484" spans="1:5" x14ac:dyDescent="0.25">
      <c r="A484" s="13" t="s">
        <v>2189</v>
      </c>
      <c r="B484" s="263">
        <v>0</v>
      </c>
      <c r="C484" s="242">
        <v>72000</v>
      </c>
      <c r="D484" s="242">
        <v>0</v>
      </c>
      <c r="E484" s="242">
        <v>0</v>
      </c>
    </row>
    <row r="485" spans="1:5" x14ac:dyDescent="0.25">
      <c r="A485" s="13" t="s">
        <v>2592</v>
      </c>
      <c r="B485" s="263">
        <v>0</v>
      </c>
      <c r="C485" s="242">
        <v>4018975</v>
      </c>
      <c r="D485" s="242">
        <v>0</v>
      </c>
      <c r="E485" s="242">
        <v>0</v>
      </c>
    </row>
    <row r="486" spans="1:5" x14ac:dyDescent="0.25">
      <c r="A486" s="13" t="s">
        <v>2593</v>
      </c>
      <c r="B486" s="263">
        <v>0</v>
      </c>
      <c r="C486" s="242">
        <v>8028000</v>
      </c>
      <c r="D486" s="242">
        <v>0</v>
      </c>
      <c r="E486" s="242">
        <v>0</v>
      </c>
    </row>
    <row r="487" spans="1:5" x14ac:dyDescent="0.25">
      <c r="A487" s="13" t="s">
        <v>2594</v>
      </c>
      <c r="B487" s="263">
        <v>0</v>
      </c>
      <c r="C487" s="242">
        <v>2051560</v>
      </c>
      <c r="D487" s="242">
        <v>0</v>
      </c>
      <c r="E487" s="242">
        <v>0</v>
      </c>
    </row>
    <row r="488" spans="1:5" x14ac:dyDescent="0.25">
      <c r="A488" s="13" t="s">
        <v>2595</v>
      </c>
      <c r="B488" s="263">
        <v>0</v>
      </c>
      <c r="C488" s="242">
        <v>15166765</v>
      </c>
      <c r="D488" s="242">
        <v>0</v>
      </c>
      <c r="E488" s="242">
        <v>0</v>
      </c>
    </row>
    <row r="489" spans="1:5" x14ac:dyDescent="0.25">
      <c r="A489" s="13" t="s">
        <v>2596</v>
      </c>
      <c r="B489" s="263">
        <v>0</v>
      </c>
      <c r="C489" s="242">
        <v>20453940</v>
      </c>
      <c r="D489" s="242">
        <v>0</v>
      </c>
      <c r="E489" s="242">
        <v>0</v>
      </c>
    </row>
    <row r="490" spans="1:5" x14ac:dyDescent="0.25">
      <c r="A490" s="13" t="s">
        <v>2597</v>
      </c>
      <c r="B490" s="263">
        <v>0</v>
      </c>
      <c r="C490" s="242">
        <v>10000000</v>
      </c>
      <c r="D490" s="242">
        <v>0</v>
      </c>
      <c r="E490" s="242">
        <v>0</v>
      </c>
    </row>
    <row r="491" spans="1:5" x14ac:dyDescent="0.25">
      <c r="A491" s="13" t="s">
        <v>2598</v>
      </c>
      <c r="B491" s="263">
        <v>0</v>
      </c>
      <c r="C491" s="242">
        <v>4032125</v>
      </c>
      <c r="D491" s="242">
        <v>0</v>
      </c>
      <c r="E491" s="242">
        <v>0</v>
      </c>
    </row>
    <row r="492" spans="1:5" x14ac:dyDescent="0.25">
      <c r="A492" s="13" t="s">
        <v>2599</v>
      </c>
      <c r="B492" s="263">
        <v>0</v>
      </c>
      <c r="C492" s="242">
        <v>4318570</v>
      </c>
      <c r="D492" s="242">
        <v>0</v>
      </c>
      <c r="E492" s="242">
        <v>0</v>
      </c>
    </row>
    <row r="493" spans="1:5" x14ac:dyDescent="0.25">
      <c r="A493" s="13" t="s">
        <v>2600</v>
      </c>
      <c r="B493" s="263">
        <v>0</v>
      </c>
      <c r="C493" s="242">
        <v>4279500</v>
      </c>
      <c r="D493" s="242">
        <v>0</v>
      </c>
      <c r="E493" s="242">
        <v>0</v>
      </c>
    </row>
    <row r="494" spans="1:5" x14ac:dyDescent="0.25">
      <c r="A494" s="13" t="s">
        <v>2601</v>
      </c>
      <c r="B494" s="263">
        <v>0</v>
      </c>
      <c r="C494" s="242">
        <v>10972210</v>
      </c>
      <c r="D494" s="242">
        <v>0</v>
      </c>
      <c r="E494" s="242">
        <v>0</v>
      </c>
    </row>
    <row r="495" spans="1:5" x14ac:dyDescent="0.25">
      <c r="A495" s="13" t="s">
        <v>2602</v>
      </c>
      <c r="B495" s="263">
        <v>0</v>
      </c>
      <c r="C495" s="242">
        <v>11015750</v>
      </c>
      <c r="D495" s="242">
        <v>0</v>
      </c>
      <c r="E495" s="242">
        <v>0</v>
      </c>
    </row>
    <row r="496" spans="1:5" x14ac:dyDescent="0.25">
      <c r="A496" s="13" t="s">
        <v>2603</v>
      </c>
      <c r="B496" s="263">
        <v>0</v>
      </c>
      <c r="C496" s="242">
        <v>113100400</v>
      </c>
      <c r="D496" s="242">
        <v>0</v>
      </c>
      <c r="E496" s="242">
        <v>0</v>
      </c>
    </row>
    <row r="497" spans="1:5" x14ac:dyDescent="0.25">
      <c r="A497" s="13" t="s">
        <v>2604</v>
      </c>
      <c r="B497" s="263">
        <v>0</v>
      </c>
      <c r="C497" s="242">
        <v>400000</v>
      </c>
      <c r="D497" s="242">
        <v>0</v>
      </c>
      <c r="E497" s="242">
        <v>0</v>
      </c>
    </row>
    <row r="498" spans="1:5" x14ac:dyDescent="0.25">
      <c r="A498" s="13" t="s">
        <v>2605</v>
      </c>
      <c r="B498" s="263">
        <v>0</v>
      </c>
      <c r="C498" s="242">
        <v>1000000</v>
      </c>
      <c r="D498" s="242">
        <v>0</v>
      </c>
      <c r="E498" s="242">
        <v>0</v>
      </c>
    </row>
    <row r="499" spans="1:5" x14ac:dyDescent="0.25">
      <c r="A499" s="1" t="s">
        <v>2606</v>
      </c>
      <c r="B499" s="263">
        <v>0</v>
      </c>
      <c r="C499" s="242">
        <v>48000000</v>
      </c>
      <c r="D499" s="242">
        <v>0</v>
      </c>
      <c r="E499" s="242">
        <v>0</v>
      </c>
    </row>
    <row r="500" spans="1:5" x14ac:dyDescent="0.25">
      <c r="A500" s="1" t="s">
        <v>2607</v>
      </c>
      <c r="B500" s="263">
        <v>0</v>
      </c>
      <c r="C500" s="242">
        <v>3750000</v>
      </c>
      <c r="D500" s="242">
        <v>0</v>
      </c>
      <c r="E500" s="242">
        <v>0</v>
      </c>
    </row>
    <row r="501" spans="1:5" x14ac:dyDescent="0.25">
      <c r="A501" s="13" t="s">
        <v>2608</v>
      </c>
      <c r="B501" s="263">
        <v>0</v>
      </c>
      <c r="C501" s="242">
        <v>11890000</v>
      </c>
      <c r="D501" s="242">
        <v>0</v>
      </c>
      <c r="E501" s="242">
        <v>0</v>
      </c>
    </row>
    <row r="502" spans="1:5" x14ac:dyDescent="0.25">
      <c r="A502" s="13" t="s">
        <v>2609</v>
      </c>
      <c r="B502" s="263">
        <v>0</v>
      </c>
      <c r="C502" s="298">
        <v>10566665</v>
      </c>
      <c r="D502" s="242">
        <v>0</v>
      </c>
      <c r="E502" s="242">
        <v>0</v>
      </c>
    </row>
    <row r="503" spans="1:5" x14ac:dyDescent="0.25">
      <c r="A503" s="13" t="s">
        <v>2610</v>
      </c>
      <c r="B503" s="263">
        <v>0</v>
      </c>
      <c r="C503" s="298">
        <v>1874550</v>
      </c>
      <c r="D503" s="242">
        <v>0</v>
      </c>
      <c r="E503" s="242">
        <v>0</v>
      </c>
    </row>
    <row r="504" spans="1:5" x14ac:dyDescent="0.25">
      <c r="A504" s="13" t="s">
        <v>2611</v>
      </c>
      <c r="B504" s="263">
        <v>0</v>
      </c>
      <c r="C504" s="298">
        <v>3393360</v>
      </c>
      <c r="D504" s="242">
        <v>0</v>
      </c>
      <c r="E504" s="242">
        <v>0</v>
      </c>
    </row>
    <row r="505" spans="1:5" x14ac:dyDescent="0.25">
      <c r="A505" s="13" t="s">
        <v>2612</v>
      </c>
      <c r="B505" s="263">
        <v>0</v>
      </c>
      <c r="C505" s="298">
        <v>46000000</v>
      </c>
      <c r="D505" s="242">
        <v>0</v>
      </c>
      <c r="E505" s="242">
        <v>0</v>
      </c>
    </row>
    <row r="506" spans="1:5" x14ac:dyDescent="0.25">
      <c r="A506" s="13" t="s">
        <v>2613</v>
      </c>
      <c r="B506" s="263">
        <v>0</v>
      </c>
      <c r="C506" s="298">
        <v>1361545</v>
      </c>
      <c r="D506" s="242">
        <v>0</v>
      </c>
      <c r="E506" s="242">
        <v>0</v>
      </c>
    </row>
    <row r="507" spans="1:5" x14ac:dyDescent="0.25">
      <c r="A507" s="13" t="s">
        <v>2614</v>
      </c>
      <c r="B507" s="263">
        <v>0</v>
      </c>
      <c r="C507" s="298">
        <v>439000</v>
      </c>
      <c r="D507" s="242">
        <v>0</v>
      </c>
      <c r="E507" s="242">
        <v>0</v>
      </c>
    </row>
    <row r="508" spans="1:5" x14ac:dyDescent="0.25">
      <c r="A508" s="13" t="s">
        <v>2615</v>
      </c>
      <c r="B508" s="263">
        <v>0</v>
      </c>
      <c r="C508" s="298">
        <v>63900</v>
      </c>
      <c r="D508" s="242">
        <v>0</v>
      </c>
      <c r="E508" s="242">
        <v>0</v>
      </c>
    </row>
    <row r="509" spans="1:5" x14ac:dyDescent="0.25">
      <c r="A509" s="13" t="s">
        <v>2616</v>
      </c>
      <c r="B509" s="263">
        <v>0</v>
      </c>
      <c r="C509" s="298">
        <v>243190</v>
      </c>
      <c r="D509" s="242">
        <v>0</v>
      </c>
      <c r="E509" s="242">
        <v>0</v>
      </c>
    </row>
    <row r="510" spans="1:5" x14ac:dyDescent="0.25">
      <c r="A510" s="13" t="s">
        <v>2617</v>
      </c>
      <c r="B510" s="263">
        <v>0</v>
      </c>
      <c r="C510" s="298">
        <v>270955</v>
      </c>
      <c r="D510" s="242">
        <v>0</v>
      </c>
      <c r="E510" s="242">
        <v>0</v>
      </c>
    </row>
    <row r="511" spans="1:5" x14ac:dyDescent="0.25">
      <c r="A511" s="13" t="s">
        <v>2618</v>
      </c>
      <c r="B511" s="263">
        <v>0</v>
      </c>
      <c r="C511" s="298">
        <v>348700</v>
      </c>
      <c r="D511" s="242">
        <v>0</v>
      </c>
      <c r="E511" s="242">
        <v>0</v>
      </c>
    </row>
    <row r="512" spans="1:5" x14ac:dyDescent="0.25">
      <c r="A512" s="13" t="s">
        <v>2619</v>
      </c>
      <c r="B512" s="263">
        <v>0</v>
      </c>
      <c r="C512" s="298">
        <v>3170000</v>
      </c>
      <c r="D512" s="242">
        <v>0</v>
      </c>
      <c r="E512" s="242">
        <v>0</v>
      </c>
    </row>
    <row r="513" spans="1:5" x14ac:dyDescent="0.25">
      <c r="A513" s="13" t="s">
        <v>2620</v>
      </c>
      <c r="B513" s="263">
        <v>0</v>
      </c>
      <c r="C513" s="298">
        <v>303165</v>
      </c>
      <c r="D513" s="242">
        <v>0</v>
      </c>
      <c r="E513" s="242">
        <v>0</v>
      </c>
    </row>
    <row r="514" spans="1:5" x14ac:dyDescent="0.25">
      <c r="A514" s="13" t="s">
        <v>2621</v>
      </c>
      <c r="B514" s="263">
        <v>0</v>
      </c>
      <c r="C514" s="298">
        <v>3502850</v>
      </c>
      <c r="D514" s="242">
        <v>0</v>
      </c>
      <c r="E514" s="242">
        <v>0</v>
      </c>
    </row>
    <row r="515" spans="1:5" x14ac:dyDescent="0.25">
      <c r="A515" s="13" t="s">
        <v>2622</v>
      </c>
      <c r="B515" s="263">
        <v>0</v>
      </c>
      <c r="C515" s="298">
        <v>4953125</v>
      </c>
      <c r="D515" s="242">
        <v>0</v>
      </c>
      <c r="E515" s="242">
        <v>0</v>
      </c>
    </row>
    <row r="516" spans="1:5" x14ac:dyDescent="0.25">
      <c r="A516" s="13" t="s">
        <v>2623</v>
      </c>
      <c r="B516" s="263">
        <v>0</v>
      </c>
      <c r="C516" s="298">
        <v>1100000</v>
      </c>
      <c r="D516" s="242">
        <v>0</v>
      </c>
      <c r="E516" s="242">
        <v>0</v>
      </c>
    </row>
    <row r="517" spans="1:5" x14ac:dyDescent="0.25">
      <c r="A517" s="13" t="s">
        <v>2624</v>
      </c>
      <c r="B517" s="263">
        <v>0</v>
      </c>
      <c r="C517" s="298">
        <v>3930400</v>
      </c>
      <c r="D517" s="242">
        <v>0</v>
      </c>
      <c r="E517" s="242">
        <v>0</v>
      </c>
    </row>
    <row r="518" spans="1:5" x14ac:dyDescent="0.25">
      <c r="A518" s="13" t="s">
        <v>2625</v>
      </c>
      <c r="B518" s="263">
        <v>0</v>
      </c>
      <c r="C518" s="298">
        <v>884565</v>
      </c>
      <c r="D518" s="242">
        <v>0</v>
      </c>
      <c r="E518" s="242">
        <v>0</v>
      </c>
    </row>
    <row r="519" spans="1:5" x14ac:dyDescent="0.25">
      <c r="A519" s="13" t="s">
        <v>2626</v>
      </c>
      <c r="B519" s="263">
        <v>0</v>
      </c>
      <c r="C519" s="298">
        <v>16420000</v>
      </c>
      <c r="D519" s="242">
        <v>0</v>
      </c>
      <c r="E519" s="242">
        <v>0</v>
      </c>
    </row>
    <row r="520" spans="1:5" x14ac:dyDescent="0.25">
      <c r="A520" s="13" t="s">
        <v>2627</v>
      </c>
      <c r="B520" s="263">
        <v>0</v>
      </c>
      <c r="C520" s="298">
        <v>397380</v>
      </c>
      <c r="D520" s="242">
        <v>0</v>
      </c>
      <c r="E520" s="242">
        <v>0</v>
      </c>
    </row>
    <row r="521" spans="1:5" x14ac:dyDescent="0.25">
      <c r="A521" s="13" t="s">
        <v>2628</v>
      </c>
      <c r="B521" s="263">
        <v>0</v>
      </c>
      <c r="C521" s="298">
        <v>1950000</v>
      </c>
      <c r="D521" s="242">
        <v>0</v>
      </c>
      <c r="E521" s="242">
        <v>0</v>
      </c>
    </row>
    <row r="522" spans="1:5" x14ac:dyDescent="0.25">
      <c r="A522" s="13" t="s">
        <v>2629</v>
      </c>
      <c r="B522" s="263">
        <v>0</v>
      </c>
      <c r="C522" s="298">
        <v>100000</v>
      </c>
      <c r="D522" s="242">
        <v>0</v>
      </c>
      <c r="E522" s="242">
        <v>0</v>
      </c>
    </row>
    <row r="523" spans="1:5" x14ac:dyDescent="0.25">
      <c r="A523" s="13" t="s">
        <v>2630</v>
      </c>
      <c r="B523" s="263">
        <v>0</v>
      </c>
      <c r="C523" s="298">
        <v>862740</v>
      </c>
      <c r="D523" s="242">
        <v>0</v>
      </c>
      <c r="E523" s="242">
        <v>0</v>
      </c>
    </row>
    <row r="524" spans="1:5" x14ac:dyDescent="0.25">
      <c r="A524" s="13" t="s">
        <v>2631</v>
      </c>
      <c r="B524" s="263">
        <v>0</v>
      </c>
      <c r="C524" s="298">
        <v>824250</v>
      </c>
      <c r="D524" s="242">
        <v>0</v>
      </c>
      <c r="E524" s="242">
        <v>0</v>
      </c>
    </row>
    <row r="525" spans="1:5" x14ac:dyDescent="0.25">
      <c r="A525" s="13" t="s">
        <v>2632</v>
      </c>
      <c r="B525" s="263">
        <v>0</v>
      </c>
      <c r="C525" s="242">
        <v>2000000</v>
      </c>
      <c r="D525" s="242">
        <v>0</v>
      </c>
      <c r="E525" s="242">
        <v>0</v>
      </c>
    </row>
    <row r="526" spans="1:5" x14ac:dyDescent="0.25">
      <c r="A526" s="13" t="s">
        <v>2633</v>
      </c>
      <c r="B526" s="263">
        <v>0</v>
      </c>
      <c r="C526" s="242">
        <v>165500</v>
      </c>
      <c r="D526" s="242">
        <v>0</v>
      </c>
      <c r="E526" s="242">
        <v>0</v>
      </c>
    </row>
    <row r="527" spans="1:5" x14ac:dyDescent="0.25">
      <c r="A527" s="13" t="s">
        <v>2634</v>
      </c>
      <c r="B527" s="263">
        <v>0</v>
      </c>
      <c r="C527" s="242">
        <v>500000</v>
      </c>
      <c r="D527" s="242">
        <v>0</v>
      </c>
      <c r="E527" s="242">
        <v>0</v>
      </c>
    </row>
    <row r="528" spans="1:5" x14ac:dyDescent="0.25">
      <c r="A528" s="13" t="s">
        <v>2635</v>
      </c>
      <c r="B528" s="263">
        <v>0</v>
      </c>
      <c r="C528" s="242">
        <v>81000000</v>
      </c>
      <c r="D528" s="242">
        <v>0</v>
      </c>
      <c r="E528" s="242">
        <v>0</v>
      </c>
    </row>
    <row r="529" spans="1:5" x14ac:dyDescent="0.25">
      <c r="A529" s="13" t="s">
        <v>2636</v>
      </c>
      <c r="B529" s="263">
        <v>0</v>
      </c>
      <c r="C529" s="242">
        <v>1848505</v>
      </c>
      <c r="D529" s="242">
        <v>0</v>
      </c>
      <c r="E529" s="242">
        <v>0</v>
      </c>
    </row>
    <row r="530" spans="1:5" x14ac:dyDescent="0.25">
      <c r="A530" s="13" t="s">
        <v>2637</v>
      </c>
      <c r="B530" s="263">
        <v>0</v>
      </c>
      <c r="C530" s="242">
        <v>1700000</v>
      </c>
      <c r="D530" s="242">
        <v>0</v>
      </c>
      <c r="E530" s="242">
        <v>0</v>
      </c>
    </row>
    <row r="531" spans="1:5" x14ac:dyDescent="0.25">
      <c r="A531" s="13" t="s">
        <v>2638</v>
      </c>
      <c r="B531" s="263">
        <v>0</v>
      </c>
      <c r="C531" s="242">
        <v>555000</v>
      </c>
      <c r="D531" s="242">
        <v>0</v>
      </c>
      <c r="E531" s="242">
        <v>0</v>
      </c>
    </row>
    <row r="532" spans="1:5" x14ac:dyDescent="0.25">
      <c r="A532" s="13" t="s">
        <v>2639</v>
      </c>
      <c r="B532" s="263">
        <v>0</v>
      </c>
      <c r="C532" s="242">
        <v>1146695</v>
      </c>
      <c r="D532" s="242">
        <v>0</v>
      </c>
      <c r="E532" s="242">
        <v>0</v>
      </c>
    </row>
    <row r="533" spans="1:5" x14ac:dyDescent="0.25">
      <c r="B533" s="263"/>
      <c r="C533" s="242"/>
      <c r="D533" s="242"/>
      <c r="E533" s="242"/>
    </row>
    <row r="534" spans="1:5" x14ac:dyDescent="0.25">
      <c r="A534" s="13" t="s">
        <v>1861</v>
      </c>
      <c r="B534" s="274">
        <v>0</v>
      </c>
      <c r="C534" s="242">
        <v>0</v>
      </c>
      <c r="D534" s="242">
        <v>0</v>
      </c>
      <c r="E534" s="240">
        <v>632358135</v>
      </c>
    </row>
    <row r="535" spans="1:5" x14ac:dyDescent="0.25">
      <c r="A535" s="13" t="s">
        <v>1862</v>
      </c>
      <c r="B535" s="274">
        <v>0</v>
      </c>
      <c r="C535" s="242">
        <v>0</v>
      </c>
      <c r="D535" s="242">
        <v>0</v>
      </c>
      <c r="E535" s="242">
        <v>632358135</v>
      </c>
    </row>
    <row r="536" spans="1:5" x14ac:dyDescent="0.25">
      <c r="A536" s="13" t="s">
        <v>55</v>
      </c>
      <c r="B536" s="263">
        <f>VLOOKUP(A536:A1027,'[3]1999'!A453:B949,2,FALSE)</f>
        <v>0</v>
      </c>
      <c r="C536" s="242">
        <v>0</v>
      </c>
      <c r="D536" s="242">
        <v>0</v>
      </c>
      <c r="E536" s="242">
        <v>0</v>
      </c>
    </row>
    <row r="537" spans="1:5" x14ac:dyDescent="0.25">
      <c r="A537" s="12" t="s">
        <v>46</v>
      </c>
      <c r="B537" s="263">
        <v>232992085</v>
      </c>
      <c r="C537" s="240">
        <v>84772074</v>
      </c>
      <c r="D537" s="242">
        <v>0</v>
      </c>
      <c r="E537" s="240">
        <v>13996322</v>
      </c>
    </row>
    <row r="538" spans="1:5" s="94" customFormat="1" x14ac:dyDescent="0.25">
      <c r="A538" s="13" t="s">
        <v>2640</v>
      </c>
      <c r="B538" s="263">
        <v>0</v>
      </c>
      <c r="C538" s="242">
        <v>0</v>
      </c>
      <c r="D538" s="240">
        <v>0</v>
      </c>
      <c r="E538" s="240">
        <v>0</v>
      </c>
    </row>
    <row r="539" spans="1:5" x14ac:dyDescent="0.25">
      <c r="A539" s="13" t="s">
        <v>1784</v>
      </c>
      <c r="B539" s="263">
        <v>0</v>
      </c>
      <c r="C539" s="242">
        <v>0</v>
      </c>
      <c r="D539" s="242">
        <v>0</v>
      </c>
      <c r="E539" s="240">
        <v>0</v>
      </c>
    </row>
    <row r="540" spans="1:5" x14ac:dyDescent="0.25">
      <c r="A540" s="13" t="s">
        <v>1785</v>
      </c>
      <c r="B540" s="263">
        <v>0</v>
      </c>
      <c r="C540" s="242">
        <v>0</v>
      </c>
      <c r="D540" s="242">
        <v>0</v>
      </c>
      <c r="E540" s="242">
        <v>13996322</v>
      </c>
    </row>
    <row r="541" spans="1:5" x14ac:dyDescent="0.25">
      <c r="A541" s="13" t="s">
        <v>1786</v>
      </c>
      <c r="B541" s="263">
        <v>0</v>
      </c>
      <c r="C541" s="242">
        <v>0</v>
      </c>
      <c r="D541" s="242">
        <v>0</v>
      </c>
      <c r="E541" s="242">
        <v>0</v>
      </c>
    </row>
    <row r="542" spans="1:5" x14ac:dyDescent="0.25">
      <c r="A542" s="13" t="s">
        <v>1787</v>
      </c>
      <c r="B542" s="263">
        <v>0</v>
      </c>
      <c r="C542" s="242">
        <v>84772074</v>
      </c>
      <c r="D542" s="242">
        <v>0</v>
      </c>
      <c r="E542" s="242">
        <v>0</v>
      </c>
    </row>
    <row r="543" spans="1:5" x14ac:dyDescent="0.25">
      <c r="B543" s="263"/>
      <c r="C543" s="242"/>
      <c r="D543" s="242"/>
      <c r="E543" s="242"/>
    </row>
    <row r="544" spans="1:5" x14ac:dyDescent="0.25">
      <c r="A544" s="12" t="s">
        <v>1897</v>
      </c>
      <c r="B544" s="263">
        <f>VLOOKUP(A544:A1035,'[3]1999'!A461:B957,2,FALSE)</f>
        <v>0</v>
      </c>
      <c r="C544" s="240">
        <v>0</v>
      </c>
      <c r="D544" s="242">
        <v>0</v>
      </c>
      <c r="E544" s="240">
        <v>0</v>
      </c>
    </row>
    <row r="545" spans="1:5" s="94" customFormat="1" x14ac:dyDescent="0.25">
      <c r="A545" s="13" t="s">
        <v>1898</v>
      </c>
      <c r="B545" s="263">
        <f>VLOOKUP(A545:A1036,'[3]1999'!A462:B958,2,FALSE)</f>
        <v>0</v>
      </c>
      <c r="C545" s="242">
        <v>0</v>
      </c>
      <c r="D545" s="240">
        <v>0</v>
      </c>
      <c r="E545" s="242">
        <v>0</v>
      </c>
    </row>
    <row r="546" spans="1:5" x14ac:dyDescent="0.25">
      <c r="A546" s="13" t="s">
        <v>1899</v>
      </c>
      <c r="B546" s="263">
        <f>VLOOKUP(A546:A1037,'[3]1999'!A463:B959,2,FALSE)</f>
        <v>0</v>
      </c>
      <c r="C546" s="242">
        <v>0</v>
      </c>
      <c r="D546" s="242">
        <v>0</v>
      </c>
      <c r="E546" s="242">
        <v>0</v>
      </c>
    </row>
    <row r="547" spans="1:5" x14ac:dyDescent="0.25">
      <c r="A547" s="13" t="s">
        <v>1900</v>
      </c>
      <c r="B547" s="263">
        <f>VLOOKUP(A547:A1038,'[3]1999'!A464:B960,2,FALSE)</f>
        <v>0</v>
      </c>
      <c r="C547" s="242">
        <v>0</v>
      </c>
      <c r="D547" s="242">
        <v>0</v>
      </c>
      <c r="E547" s="242">
        <v>0</v>
      </c>
    </row>
    <row r="548" spans="1:5" x14ac:dyDescent="0.25">
      <c r="A548" s="13" t="s">
        <v>1901</v>
      </c>
      <c r="B548" s="263">
        <f>VLOOKUP(A548:A1039,'[3]1999'!A465:B961,2,FALSE)</f>
        <v>0</v>
      </c>
      <c r="C548" s="242">
        <v>0</v>
      </c>
      <c r="D548" s="242">
        <v>0</v>
      </c>
      <c r="E548" s="242">
        <v>0</v>
      </c>
    </row>
    <row r="549" spans="1:5" x14ac:dyDescent="0.25">
      <c r="A549" s="13" t="s">
        <v>1902</v>
      </c>
      <c r="B549" s="263">
        <f>VLOOKUP(A549:A1040,'[3]1999'!A466:B962,2,FALSE)</f>
        <v>0</v>
      </c>
      <c r="C549" s="242">
        <v>0</v>
      </c>
      <c r="D549" s="242">
        <v>0</v>
      </c>
      <c r="E549" s="242">
        <v>0</v>
      </c>
    </row>
    <row r="550" spans="1:5" x14ac:dyDescent="0.25">
      <c r="A550" s="13" t="s">
        <v>1903</v>
      </c>
      <c r="B550" s="263">
        <f>VLOOKUP(A550:A1041,'[3]1999'!A467:B963,2,FALSE)</f>
        <v>0</v>
      </c>
      <c r="C550" s="242">
        <v>0</v>
      </c>
      <c r="D550" s="242">
        <v>0</v>
      </c>
      <c r="E550" s="242">
        <v>0</v>
      </c>
    </row>
    <row r="551" spans="1:5" x14ac:dyDescent="0.25">
      <c r="A551" s="13" t="s">
        <v>1904</v>
      </c>
      <c r="B551" s="263">
        <f>VLOOKUP(A551:A1042,'[3]1999'!A468:B964,2,FALSE)</f>
        <v>0</v>
      </c>
      <c r="C551" s="240">
        <v>0</v>
      </c>
      <c r="D551" s="242">
        <v>0</v>
      </c>
      <c r="E551" s="240">
        <v>0</v>
      </c>
    </row>
    <row r="552" spans="1:5" x14ac:dyDescent="0.25">
      <c r="A552" s="13" t="s">
        <v>1905</v>
      </c>
      <c r="B552" s="263">
        <f>VLOOKUP(A552:A1043,'[3]1999'!A469:B965,2,FALSE)</f>
        <v>0</v>
      </c>
      <c r="C552" s="242">
        <v>0</v>
      </c>
      <c r="D552" s="242">
        <v>0</v>
      </c>
      <c r="E552" s="242">
        <v>0</v>
      </c>
    </row>
    <row r="553" spans="1:5" x14ac:dyDescent="0.25">
      <c r="A553" s="13" t="s">
        <v>1906</v>
      </c>
      <c r="B553" s="263">
        <f>VLOOKUP(A553:A1044,'[3]1999'!A470:B966,2,FALSE)</f>
        <v>0</v>
      </c>
      <c r="C553" s="242">
        <v>0</v>
      </c>
      <c r="D553" s="242">
        <v>0</v>
      </c>
      <c r="E553" s="242">
        <v>0</v>
      </c>
    </row>
    <row r="554" spans="1:5" x14ac:dyDescent="0.25">
      <c r="A554" s="13" t="s">
        <v>1902</v>
      </c>
      <c r="B554" s="263">
        <f>VLOOKUP(A554:A1045,'[3]1999'!A471:B967,2,FALSE)</f>
        <v>0</v>
      </c>
      <c r="C554" s="242">
        <v>0</v>
      </c>
      <c r="D554" s="242">
        <v>0</v>
      </c>
      <c r="E554" s="242">
        <v>0</v>
      </c>
    </row>
    <row r="555" spans="1:5" x14ac:dyDescent="0.25">
      <c r="A555" s="13" t="s">
        <v>1907</v>
      </c>
      <c r="B555" s="263">
        <f>VLOOKUP(A555:A1046,'[3]1999'!A472:B968,2,FALSE)</f>
        <v>0</v>
      </c>
      <c r="C555" s="242">
        <v>0</v>
      </c>
      <c r="D555" s="242">
        <v>0</v>
      </c>
      <c r="E555" s="242">
        <v>0</v>
      </c>
    </row>
    <row r="556" spans="1:5" x14ac:dyDescent="0.25">
      <c r="A556" s="13" t="s">
        <v>1908</v>
      </c>
      <c r="B556" s="263">
        <f>VLOOKUP(A556:A1047,'[3]1999'!A473:B969,2,FALSE)</f>
        <v>0</v>
      </c>
      <c r="C556" s="242">
        <v>0</v>
      </c>
      <c r="D556" s="242">
        <v>0</v>
      </c>
      <c r="E556" s="242">
        <v>0</v>
      </c>
    </row>
    <row r="557" spans="1:5" x14ac:dyDescent="0.25">
      <c r="A557" s="13" t="s">
        <v>1909</v>
      </c>
      <c r="B557" s="263">
        <f>VLOOKUP(A557:A1048,'[3]1999'!A474:B970,2,FALSE)</f>
        <v>0</v>
      </c>
      <c r="C557" s="242">
        <v>0</v>
      </c>
      <c r="D557" s="242">
        <v>0</v>
      </c>
      <c r="E557" s="242">
        <v>0</v>
      </c>
    </row>
    <row r="558" spans="1:5" x14ac:dyDescent="0.25">
      <c r="A558" s="13" t="s">
        <v>1910</v>
      </c>
      <c r="B558" s="263">
        <f>VLOOKUP(A558:A1049,'[3]1999'!A475:B971,2,FALSE)</f>
        <v>0</v>
      </c>
      <c r="C558" s="242">
        <v>0</v>
      </c>
      <c r="D558" s="242">
        <v>0</v>
      </c>
      <c r="E558" s="240">
        <v>0</v>
      </c>
    </row>
    <row r="559" spans="1:5" x14ac:dyDescent="0.25">
      <c r="A559" s="13" t="s">
        <v>1911</v>
      </c>
      <c r="B559" s="263">
        <f>VLOOKUP(A559:A1050,'[3]1999'!A476:B972,2,FALSE)</f>
        <v>0</v>
      </c>
      <c r="C559" s="242">
        <v>0</v>
      </c>
      <c r="D559" s="242">
        <v>0</v>
      </c>
      <c r="E559" s="242">
        <v>0</v>
      </c>
    </row>
    <row r="560" spans="1:5" x14ac:dyDescent="0.25">
      <c r="A560" s="13" t="s">
        <v>1912</v>
      </c>
      <c r="B560" s="263">
        <f>VLOOKUP(A560:A1051,'[3]1999'!A477:B973,2,FALSE)</f>
        <v>0</v>
      </c>
      <c r="C560" s="242">
        <v>0</v>
      </c>
      <c r="D560" s="242">
        <v>0</v>
      </c>
      <c r="E560" s="242">
        <v>0</v>
      </c>
    </row>
    <row r="561" spans="1:5" x14ac:dyDescent="0.25">
      <c r="A561" s="13" t="s">
        <v>1913</v>
      </c>
      <c r="B561" s="263">
        <f>VLOOKUP(A561:A1052,'[3]1999'!A478:B974,2,FALSE)</f>
        <v>0</v>
      </c>
      <c r="C561" s="242">
        <v>0</v>
      </c>
      <c r="D561" s="242">
        <v>0</v>
      </c>
      <c r="E561" s="242">
        <v>0</v>
      </c>
    </row>
    <row r="562" spans="1:5" x14ac:dyDescent="0.25">
      <c r="B562" s="263"/>
      <c r="C562" s="242"/>
      <c r="D562" s="242"/>
      <c r="E562" s="242"/>
    </row>
    <row r="563" spans="1:5" x14ac:dyDescent="0.25">
      <c r="A563" s="12" t="s">
        <v>229</v>
      </c>
      <c r="B563" s="263">
        <f>VLOOKUP(A563:A1054,'[3]1999'!A480:B976,2,FALSE)</f>
        <v>0</v>
      </c>
      <c r="C563" s="242">
        <v>0</v>
      </c>
      <c r="D563" s="242">
        <v>0</v>
      </c>
      <c r="E563" s="242">
        <v>0</v>
      </c>
    </row>
    <row r="564" spans="1:5" s="94" customFormat="1" x14ac:dyDescent="0.25">
      <c r="A564" s="13" t="s">
        <v>39</v>
      </c>
      <c r="B564" s="263">
        <f>VLOOKUP(A564:A1055,'[3]1999'!A481:B977,2,FALSE)</f>
        <v>0</v>
      </c>
      <c r="C564" s="242">
        <v>0</v>
      </c>
      <c r="D564" s="240">
        <v>0</v>
      </c>
      <c r="E564" s="242">
        <v>0</v>
      </c>
    </row>
    <row r="565" spans="1:5" x14ac:dyDescent="0.25">
      <c r="A565" s="13" t="s">
        <v>1914</v>
      </c>
      <c r="B565" s="263">
        <f>VLOOKUP(A565:A1056,'[3]1999'!A482:B978,2,FALSE)</f>
        <v>0</v>
      </c>
      <c r="C565" s="242">
        <v>0</v>
      </c>
      <c r="D565" s="242">
        <v>0</v>
      </c>
      <c r="E565" s="242">
        <v>0</v>
      </c>
    </row>
    <row r="566" spans="1:5" x14ac:dyDescent="0.25">
      <c r="A566" s="13" t="s">
        <v>1915</v>
      </c>
      <c r="B566" s="263">
        <f>VLOOKUP(A566:A1057,'[3]1999'!A483:B979,2,FALSE)</f>
        <v>0</v>
      </c>
      <c r="C566" s="242">
        <v>0</v>
      </c>
      <c r="D566" s="242">
        <v>0</v>
      </c>
      <c r="E566" s="242">
        <v>0</v>
      </c>
    </row>
    <row r="567" spans="1:5" x14ac:dyDescent="0.25">
      <c r="A567" s="13" t="s">
        <v>1916</v>
      </c>
      <c r="B567" s="263">
        <f>VLOOKUP(A567:A1058,'[3]1999'!A484:B980,2,FALSE)</f>
        <v>0</v>
      </c>
      <c r="C567" s="242">
        <v>0</v>
      </c>
      <c r="D567" s="242">
        <v>0</v>
      </c>
      <c r="E567" s="242">
        <v>0</v>
      </c>
    </row>
    <row r="568" spans="1:5" x14ac:dyDescent="0.25">
      <c r="A568" s="13" t="s">
        <v>1917</v>
      </c>
      <c r="B568" s="263">
        <f>VLOOKUP(A568:A1059,'[3]1999'!A485:B981,2,FALSE)</f>
        <v>0</v>
      </c>
      <c r="C568" s="242">
        <v>0</v>
      </c>
      <c r="D568" s="242">
        <v>0</v>
      </c>
      <c r="E568" s="242">
        <v>0</v>
      </c>
    </row>
    <row r="569" spans="1:5" x14ac:dyDescent="0.25">
      <c r="A569" s="13" t="s">
        <v>1918</v>
      </c>
      <c r="B569" s="263">
        <f>VLOOKUP(A569:A1060,'[3]1999'!A486:B982,2,FALSE)</f>
        <v>0</v>
      </c>
      <c r="C569" s="242">
        <v>0</v>
      </c>
      <c r="D569" s="242">
        <v>0</v>
      </c>
      <c r="E569" s="242">
        <v>0</v>
      </c>
    </row>
    <row r="570" spans="1:5" x14ac:dyDescent="0.25">
      <c r="A570" s="13" t="s">
        <v>236</v>
      </c>
      <c r="B570" s="263">
        <f>VLOOKUP(A570:A1061,'[3]1999'!A487:B983,2,FALSE)</f>
        <v>0</v>
      </c>
      <c r="C570" s="242">
        <v>0</v>
      </c>
      <c r="D570" s="242">
        <v>0</v>
      </c>
      <c r="E570" s="242">
        <v>0</v>
      </c>
    </row>
    <row r="571" spans="1:5" x14ac:dyDescent="0.25">
      <c r="A571" s="13" t="s">
        <v>32</v>
      </c>
      <c r="B571" s="263">
        <f>VLOOKUP(A571:A1062,'[3]1999'!A488:B984,2,FALSE)</f>
        <v>0</v>
      </c>
      <c r="C571" s="242">
        <v>0</v>
      </c>
      <c r="D571" s="242">
        <v>0</v>
      </c>
      <c r="E571" s="242">
        <v>0</v>
      </c>
    </row>
    <row r="572" spans="1:5" x14ac:dyDescent="0.25">
      <c r="A572" s="13" t="s">
        <v>732</v>
      </c>
      <c r="B572" s="263">
        <f>VLOOKUP(A572:A1063,'[3]1999'!A489:B985,2,FALSE)</f>
        <v>0</v>
      </c>
      <c r="C572" s="240">
        <v>0</v>
      </c>
      <c r="D572" s="242">
        <v>0</v>
      </c>
      <c r="E572" s="242">
        <v>0</v>
      </c>
    </row>
    <row r="573" spans="1:5" x14ac:dyDescent="0.25">
      <c r="A573" s="13" t="s">
        <v>733</v>
      </c>
      <c r="B573" s="263">
        <f>VLOOKUP(A573:A1064,'[3]1999'!A490:B986,2,FALSE)</f>
        <v>0</v>
      </c>
      <c r="C573" s="242">
        <v>0</v>
      </c>
      <c r="D573" s="242">
        <v>0</v>
      </c>
      <c r="E573" s="242">
        <v>0</v>
      </c>
    </row>
    <row r="574" spans="1:5" x14ac:dyDescent="0.25">
      <c r="A574" s="13" t="s">
        <v>1919</v>
      </c>
      <c r="B574" s="263">
        <f>VLOOKUP(A574:A1065,'[3]1999'!A491:B987,2,FALSE)</f>
        <v>0</v>
      </c>
      <c r="C574" s="242">
        <v>0</v>
      </c>
      <c r="D574" s="242">
        <v>0</v>
      </c>
      <c r="E574" s="242">
        <v>0</v>
      </c>
    </row>
    <row r="575" spans="1:5" x14ac:dyDescent="0.25">
      <c r="A575" s="13" t="s">
        <v>593</v>
      </c>
      <c r="B575" s="263">
        <f>VLOOKUP(A575:A1066,'[3]1999'!A492:B988,2,FALSE)</f>
        <v>0</v>
      </c>
      <c r="C575" s="242">
        <v>0</v>
      </c>
      <c r="D575" s="242">
        <v>0</v>
      </c>
      <c r="E575" s="242">
        <v>0</v>
      </c>
    </row>
    <row r="576" spans="1:5" x14ac:dyDescent="0.25">
      <c r="A576" s="13" t="s">
        <v>711</v>
      </c>
      <c r="B576" s="263">
        <f>VLOOKUP(A576:A1067,'[3]1999'!A493:B989,2,FALSE)</f>
        <v>0</v>
      </c>
      <c r="C576" s="242">
        <v>0</v>
      </c>
      <c r="D576" s="242">
        <v>0</v>
      </c>
      <c r="E576" s="242">
        <v>0</v>
      </c>
    </row>
    <row r="577" spans="1:5" x14ac:dyDescent="0.25">
      <c r="A577" s="13" t="s">
        <v>1920</v>
      </c>
      <c r="B577" s="263">
        <f>VLOOKUP(A577:A1068,'[3]1999'!A494:B990,2,FALSE)</f>
        <v>0</v>
      </c>
      <c r="C577" s="242">
        <v>0</v>
      </c>
      <c r="D577" s="242">
        <v>0</v>
      </c>
      <c r="E577" s="240">
        <v>0</v>
      </c>
    </row>
    <row r="578" spans="1:5" x14ac:dyDescent="0.25">
      <c r="A578" s="13" t="s">
        <v>1921</v>
      </c>
      <c r="B578" s="263">
        <f>VLOOKUP(A578:A1069,'[3]1999'!A495:B991,2,FALSE)</f>
        <v>0</v>
      </c>
      <c r="C578" s="242">
        <v>0</v>
      </c>
      <c r="D578" s="242">
        <v>0</v>
      </c>
      <c r="E578" s="242">
        <v>0</v>
      </c>
    </row>
    <row r="579" spans="1:5" x14ac:dyDescent="0.25">
      <c r="A579" s="13" t="s">
        <v>342</v>
      </c>
      <c r="B579" s="263">
        <f>VLOOKUP(A579:A1070,'[3]1999'!A496:B992,2,FALSE)</f>
        <v>0</v>
      </c>
      <c r="C579" s="242">
        <v>0</v>
      </c>
      <c r="D579" s="242">
        <v>0</v>
      </c>
      <c r="E579" s="242">
        <v>0</v>
      </c>
    </row>
    <row r="580" spans="1:5" x14ac:dyDescent="0.25">
      <c r="A580" s="13" t="s">
        <v>40</v>
      </c>
      <c r="B580" s="263">
        <f>VLOOKUP(A580:A1071,'[3]1999'!A497:B993,2,FALSE)</f>
        <v>0</v>
      </c>
      <c r="C580" s="242">
        <v>0</v>
      </c>
      <c r="D580" s="242">
        <v>0</v>
      </c>
      <c r="E580" s="242">
        <v>0</v>
      </c>
    </row>
    <row r="581" spans="1:5" x14ac:dyDescent="0.25">
      <c r="A581" s="13" t="s">
        <v>685</v>
      </c>
      <c r="B581" s="263">
        <f>VLOOKUP(A581:A1072,'[3]1999'!A498:B994,2,FALSE)</f>
        <v>0</v>
      </c>
      <c r="C581" s="242">
        <v>0</v>
      </c>
      <c r="D581" s="242">
        <v>0</v>
      </c>
      <c r="E581" s="242">
        <v>0</v>
      </c>
    </row>
    <row r="582" spans="1:5" x14ac:dyDescent="0.25">
      <c r="B582" s="263"/>
      <c r="C582" s="242"/>
      <c r="D582" s="242"/>
      <c r="E582" s="242"/>
    </row>
    <row r="583" spans="1:5" s="163" customFormat="1" x14ac:dyDescent="0.25">
      <c r="A583" s="190" t="s">
        <v>237</v>
      </c>
      <c r="B583" s="272">
        <v>0</v>
      </c>
      <c r="C583" s="251">
        <v>50366389715</v>
      </c>
      <c r="D583" s="251">
        <v>0</v>
      </c>
      <c r="E583" s="251">
        <v>0</v>
      </c>
    </row>
    <row r="584" spans="1:5" x14ac:dyDescent="0.25">
      <c r="B584" s="263">
        <v>0</v>
      </c>
      <c r="C584" s="240">
        <v>0</v>
      </c>
      <c r="D584" s="242">
        <v>0</v>
      </c>
      <c r="E584" s="242">
        <v>0</v>
      </c>
    </row>
    <row r="585" spans="1:5" ht="15.75" thickBot="1" x14ac:dyDescent="0.3">
      <c r="A585" s="5" t="s">
        <v>2976</v>
      </c>
      <c r="B585" s="246">
        <f>B420+B11</f>
        <v>44671706455</v>
      </c>
      <c r="C585" s="246">
        <f>C420+C11</f>
        <v>50366389715</v>
      </c>
      <c r="D585" s="246">
        <f>D420+D11</f>
        <v>65176719684</v>
      </c>
      <c r="E585" s="246">
        <f>E420+E11</f>
        <v>73961638545</v>
      </c>
    </row>
    <row r="586" spans="1:5" ht="15.75" thickTop="1" x14ac:dyDescent="0.25">
      <c r="C586" s="164"/>
    </row>
    <row r="587" spans="1:5" x14ac:dyDescent="0.25">
      <c r="A587" s="191" t="s">
        <v>2641</v>
      </c>
    </row>
    <row r="588" spans="1:5" x14ac:dyDescent="0.25">
      <c r="A588" s="95" t="s">
        <v>2642</v>
      </c>
      <c r="C588" s="96"/>
    </row>
    <row r="589" spans="1:5" x14ac:dyDescent="0.25">
      <c r="A589" s="192"/>
    </row>
    <row r="590" spans="1:5" x14ac:dyDescent="0.25">
      <c r="A590" s="192"/>
    </row>
    <row r="594" spans="3:3" x14ac:dyDescent="0.25">
      <c r="C594" s="96"/>
    </row>
    <row r="599" spans="3:3" x14ac:dyDescent="0.25">
      <c r="C599" s="96"/>
    </row>
    <row r="606" spans="3:3" x14ac:dyDescent="0.25">
      <c r="C606" s="96"/>
    </row>
    <row r="613" spans="3:3" x14ac:dyDescent="0.25">
      <c r="C613" s="96"/>
    </row>
    <row r="632" spans="3:3" x14ac:dyDescent="0.25">
      <c r="C632" s="96"/>
    </row>
    <row r="652" spans="3:3" ht="15.75" thickBot="1" x14ac:dyDescent="0.3">
      <c r="C652" s="42"/>
    </row>
    <row r="653" spans="3:3" ht="15.75" thickTop="1" x14ac:dyDescent="0.25"/>
  </sheetData>
  <mergeCells count="8">
    <mergeCell ref="A9:A10"/>
    <mergeCell ref="B9:E9"/>
    <mergeCell ref="A2:E2"/>
    <mergeCell ref="A3:E3"/>
    <mergeCell ref="A4:E4"/>
    <mergeCell ref="A5:E5"/>
    <mergeCell ref="A6:E6"/>
    <mergeCell ref="A7:E7"/>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D271"/>
  <sheetViews>
    <sheetView showGridLines="0" topLeftCell="A127" zoomScale="68" zoomScaleNormal="68" workbookViewId="0">
      <selection activeCell="A173" sqref="A173"/>
    </sheetView>
  </sheetViews>
  <sheetFormatPr baseColWidth="10" defaultColWidth="11.42578125" defaultRowHeight="15" x14ac:dyDescent="0.25"/>
  <cols>
    <col min="1" max="1" width="111.7109375" style="13" customWidth="1"/>
    <col min="2" max="2" width="35.28515625" style="90" bestFit="1" customWidth="1"/>
    <col min="3" max="10" width="11.42578125" style="90" customWidth="1"/>
    <col min="11" max="16384" width="11.42578125" style="90"/>
  </cols>
  <sheetData>
    <row r="1" spans="1:4" x14ac:dyDescent="0.25">
      <c r="A1" s="23"/>
    </row>
    <row r="2" spans="1:4" ht="21" x14ac:dyDescent="0.25">
      <c r="A2" s="352" t="s">
        <v>948</v>
      </c>
      <c r="B2" s="353"/>
    </row>
    <row r="3" spans="1:4" ht="18.75" x14ac:dyDescent="0.25">
      <c r="A3" s="354" t="s">
        <v>949</v>
      </c>
      <c r="B3" s="355"/>
    </row>
    <row r="4" spans="1:4" x14ac:dyDescent="0.25">
      <c r="A4" s="356" t="s">
        <v>8</v>
      </c>
      <c r="B4" s="357"/>
    </row>
    <row r="5" spans="1:4" x14ac:dyDescent="0.25">
      <c r="A5" s="358" t="s">
        <v>9</v>
      </c>
      <c r="B5" s="359"/>
    </row>
    <row r="6" spans="1:4" x14ac:dyDescent="0.25">
      <c r="A6" s="358" t="s">
        <v>2643</v>
      </c>
      <c r="B6" s="359"/>
    </row>
    <row r="7" spans="1:4" x14ac:dyDescent="0.25">
      <c r="A7" s="360" t="s">
        <v>10</v>
      </c>
      <c r="B7" s="360"/>
    </row>
    <row r="8" spans="1:4" x14ac:dyDescent="0.25">
      <c r="A8" s="23"/>
      <c r="B8" s="7"/>
    </row>
    <row r="9" spans="1:4" x14ac:dyDescent="0.25">
      <c r="A9" s="348" t="s">
        <v>7</v>
      </c>
      <c r="B9" s="193" t="s">
        <v>2644</v>
      </c>
    </row>
    <row r="10" spans="1:4" x14ac:dyDescent="0.25">
      <c r="A10" s="349" t="s">
        <v>4</v>
      </c>
      <c r="B10" s="194">
        <v>2003</v>
      </c>
    </row>
    <row r="11" spans="1:4" x14ac:dyDescent="0.25">
      <c r="A11" s="17" t="s">
        <v>214</v>
      </c>
      <c r="B11" s="243">
        <f>B12+B25+B36+B63+B78</f>
        <v>66275765302</v>
      </c>
    </row>
    <row r="12" spans="1:4" x14ac:dyDescent="0.25">
      <c r="A12" s="195" t="s">
        <v>2645</v>
      </c>
      <c r="B12" s="313">
        <f>B13+B16+B21</f>
        <v>17213600000</v>
      </c>
    </row>
    <row r="13" spans="1:4" x14ac:dyDescent="0.25">
      <c r="A13" s="195" t="s">
        <v>2646</v>
      </c>
      <c r="B13" s="243">
        <f>SUM(B14:B14)</f>
        <v>9000000</v>
      </c>
      <c r="D13" s="90" t="s">
        <v>6</v>
      </c>
    </row>
    <row r="14" spans="1:4" x14ac:dyDescent="0.25">
      <c r="A14" s="196" t="s">
        <v>2647</v>
      </c>
      <c r="B14" s="295">
        <v>9000000</v>
      </c>
    </row>
    <row r="15" spans="1:4" x14ac:dyDescent="0.25">
      <c r="A15" s="197"/>
      <c r="B15" s="295"/>
    </row>
    <row r="16" spans="1:4" x14ac:dyDescent="0.25">
      <c r="A16" s="195" t="s">
        <v>2648</v>
      </c>
      <c r="B16" s="243">
        <f>SUM(B17:B19)</f>
        <v>16946800000</v>
      </c>
    </row>
    <row r="17" spans="1:3" x14ac:dyDescent="0.25">
      <c r="A17" s="196" t="s">
        <v>2649</v>
      </c>
      <c r="B17" s="295">
        <v>16873300000</v>
      </c>
    </row>
    <row r="18" spans="1:3" x14ac:dyDescent="0.25">
      <c r="A18" s="198" t="s">
        <v>2650</v>
      </c>
      <c r="B18" s="295">
        <v>15400000</v>
      </c>
    </row>
    <row r="19" spans="1:3" x14ac:dyDescent="0.25">
      <c r="A19" s="198" t="s">
        <v>2651</v>
      </c>
      <c r="B19" s="295">
        <v>58100000</v>
      </c>
    </row>
    <row r="20" spans="1:3" x14ac:dyDescent="0.25">
      <c r="A20" s="199"/>
      <c r="B20" s="295"/>
    </row>
    <row r="21" spans="1:3" x14ac:dyDescent="0.25">
      <c r="A21" s="195" t="s">
        <v>2652</v>
      </c>
      <c r="B21" s="243">
        <f>SUM(B22:B23)</f>
        <v>257800000</v>
      </c>
    </row>
    <row r="22" spans="1:3" x14ac:dyDescent="0.25">
      <c r="A22" s="198" t="s">
        <v>2653</v>
      </c>
      <c r="B22" s="295">
        <v>117800000</v>
      </c>
    </row>
    <row r="23" spans="1:3" x14ac:dyDescent="0.25">
      <c r="A23" s="198" t="s">
        <v>2654</v>
      </c>
      <c r="B23" s="295">
        <v>140000000</v>
      </c>
    </row>
    <row r="24" spans="1:3" x14ac:dyDescent="0.25">
      <c r="A24" s="199"/>
      <c r="B24" s="295"/>
    </row>
    <row r="25" spans="1:3" x14ac:dyDescent="0.25">
      <c r="A25" s="200" t="s">
        <v>2655</v>
      </c>
      <c r="B25" s="243">
        <f>B26+B31</f>
        <v>944200000</v>
      </c>
    </row>
    <row r="26" spans="1:3" x14ac:dyDescent="0.25">
      <c r="A26" s="200" t="s">
        <v>2656</v>
      </c>
      <c r="B26" s="243">
        <f t="shared" ref="B26" si="0">SUM(B27:B29)</f>
        <v>230200000</v>
      </c>
    </row>
    <row r="27" spans="1:3" x14ac:dyDescent="0.25">
      <c r="A27" s="201" t="s">
        <v>2657</v>
      </c>
      <c r="B27" s="295">
        <v>195600000</v>
      </c>
    </row>
    <row r="28" spans="1:3" x14ac:dyDescent="0.25">
      <c r="A28" s="201" t="s">
        <v>2658</v>
      </c>
      <c r="B28" s="295">
        <v>11000000</v>
      </c>
      <c r="C28" s="90" t="s">
        <v>6</v>
      </c>
    </row>
    <row r="29" spans="1:3" x14ac:dyDescent="0.25">
      <c r="A29" s="198" t="s">
        <v>2659</v>
      </c>
      <c r="B29" s="295">
        <v>23600000</v>
      </c>
    </row>
    <row r="30" spans="1:3" x14ac:dyDescent="0.25">
      <c r="A30" s="199"/>
      <c r="B30" s="295"/>
    </row>
    <row r="31" spans="1:3" x14ac:dyDescent="0.25">
      <c r="A31" s="200" t="s">
        <v>2660</v>
      </c>
      <c r="B31" s="243">
        <f t="shared" ref="B31" si="1">SUM(B32:B34)</f>
        <v>714000000</v>
      </c>
    </row>
    <row r="32" spans="1:3" x14ac:dyDescent="0.25">
      <c r="A32" s="201" t="s">
        <v>2230</v>
      </c>
      <c r="B32" s="295">
        <v>585100000</v>
      </c>
    </row>
    <row r="33" spans="1:2" x14ac:dyDescent="0.25">
      <c r="A33" s="201" t="s">
        <v>2661</v>
      </c>
      <c r="B33" s="295">
        <v>113100000</v>
      </c>
    </row>
    <row r="34" spans="1:2" x14ac:dyDescent="0.25">
      <c r="A34" s="198" t="s">
        <v>2662</v>
      </c>
      <c r="B34" s="295">
        <v>15800000</v>
      </c>
    </row>
    <row r="35" spans="1:2" x14ac:dyDescent="0.25">
      <c r="A35" s="199" t="s">
        <v>55</v>
      </c>
      <c r="B35" s="295"/>
    </row>
    <row r="36" spans="1:2" x14ac:dyDescent="0.25">
      <c r="A36" s="202" t="s">
        <v>2663</v>
      </c>
      <c r="B36" s="243">
        <f>B37+B42+B52</f>
        <v>34796080003</v>
      </c>
    </row>
    <row r="37" spans="1:2" x14ac:dyDescent="0.25">
      <c r="A37" s="202" t="s">
        <v>2664</v>
      </c>
      <c r="B37" s="243">
        <f t="shared" ref="B37" si="2">SUM(B38:B40)</f>
        <v>18713680003</v>
      </c>
    </row>
    <row r="38" spans="1:2" x14ac:dyDescent="0.25">
      <c r="A38" s="201" t="s">
        <v>2665</v>
      </c>
      <c r="B38" s="295">
        <v>18424080003</v>
      </c>
    </row>
    <row r="39" spans="1:2" x14ac:dyDescent="0.25">
      <c r="A39" s="201" t="s">
        <v>2666</v>
      </c>
      <c r="B39" s="295">
        <v>254600000</v>
      </c>
    </row>
    <row r="40" spans="1:2" x14ac:dyDescent="0.25">
      <c r="A40" s="198" t="s">
        <v>2667</v>
      </c>
      <c r="B40" s="295">
        <v>35000000</v>
      </c>
    </row>
    <row r="41" spans="1:2" x14ac:dyDescent="0.25">
      <c r="A41" s="199" t="s">
        <v>55</v>
      </c>
      <c r="B41" s="295"/>
    </row>
    <row r="42" spans="1:2" x14ac:dyDescent="0.25">
      <c r="A42" s="202" t="s">
        <v>2668</v>
      </c>
      <c r="B42" s="243">
        <f t="shared" ref="B42" si="3">SUM(B43:B50)</f>
        <v>14621700000</v>
      </c>
    </row>
    <row r="43" spans="1:2" x14ac:dyDescent="0.25">
      <c r="A43" s="198" t="s">
        <v>2669</v>
      </c>
      <c r="B43" s="295">
        <v>1076900000</v>
      </c>
    </row>
    <row r="44" spans="1:2" x14ac:dyDescent="0.25">
      <c r="A44" s="198" t="s">
        <v>2670</v>
      </c>
      <c r="B44" s="295">
        <v>2401900000</v>
      </c>
    </row>
    <row r="45" spans="1:2" x14ac:dyDescent="0.25">
      <c r="A45" s="198" t="s">
        <v>2671</v>
      </c>
      <c r="B45" s="295">
        <v>169000000</v>
      </c>
    </row>
    <row r="46" spans="1:2" x14ac:dyDescent="0.25">
      <c r="A46" s="198" t="s">
        <v>2672</v>
      </c>
      <c r="B46" s="295">
        <v>1059900000</v>
      </c>
    </row>
    <row r="47" spans="1:2" x14ac:dyDescent="0.25">
      <c r="A47" s="198" t="s">
        <v>2673</v>
      </c>
      <c r="B47" s="295">
        <v>218000000</v>
      </c>
    </row>
    <row r="48" spans="1:2" x14ac:dyDescent="0.25">
      <c r="A48" s="198" t="s">
        <v>2266</v>
      </c>
      <c r="B48" s="295">
        <v>5600000</v>
      </c>
    </row>
    <row r="49" spans="1:2" x14ac:dyDescent="0.25">
      <c r="A49" s="198" t="s">
        <v>2674</v>
      </c>
      <c r="B49" s="295">
        <v>7400000</v>
      </c>
    </row>
    <row r="50" spans="1:2" x14ac:dyDescent="0.25">
      <c r="A50" s="198" t="s">
        <v>2675</v>
      </c>
      <c r="B50" s="295">
        <v>9683000000</v>
      </c>
    </row>
    <row r="51" spans="1:2" x14ac:dyDescent="0.25">
      <c r="A51" s="199" t="s">
        <v>55</v>
      </c>
      <c r="B51" s="295"/>
    </row>
    <row r="52" spans="1:2" x14ac:dyDescent="0.25">
      <c r="A52" s="202" t="s">
        <v>2676</v>
      </c>
      <c r="B52" s="243">
        <f t="shared" ref="B52" si="4">SUM(B53:B61)</f>
        <v>1460700000</v>
      </c>
    </row>
    <row r="53" spans="1:2" x14ac:dyDescent="0.25">
      <c r="A53" s="198" t="s">
        <v>2677</v>
      </c>
      <c r="B53" s="295">
        <v>607700000</v>
      </c>
    </row>
    <row r="54" spans="1:2" x14ac:dyDescent="0.25">
      <c r="A54" s="198" t="s">
        <v>2678</v>
      </c>
      <c r="B54" s="295">
        <v>456400000</v>
      </c>
    </row>
    <row r="55" spans="1:2" x14ac:dyDescent="0.25">
      <c r="A55" s="198" t="s">
        <v>2679</v>
      </c>
      <c r="B55" s="295">
        <v>9600000</v>
      </c>
    </row>
    <row r="56" spans="1:2" x14ac:dyDescent="0.25">
      <c r="A56" s="198" t="s">
        <v>2680</v>
      </c>
      <c r="B56" s="295">
        <v>258900000</v>
      </c>
    </row>
    <row r="57" spans="1:2" x14ac:dyDescent="0.25">
      <c r="A57" s="198" t="s">
        <v>2681</v>
      </c>
      <c r="B57" s="295">
        <v>57900000</v>
      </c>
    </row>
    <row r="58" spans="1:2" x14ac:dyDescent="0.25">
      <c r="A58" s="198" t="s">
        <v>2682</v>
      </c>
      <c r="B58" s="295">
        <v>67400000</v>
      </c>
    </row>
    <row r="59" spans="1:2" x14ac:dyDescent="0.25">
      <c r="A59" s="198" t="s">
        <v>2683</v>
      </c>
      <c r="B59" s="295">
        <v>900000</v>
      </c>
    </row>
    <row r="60" spans="1:2" x14ac:dyDescent="0.25">
      <c r="A60" s="198" t="s">
        <v>2684</v>
      </c>
      <c r="B60" s="295">
        <v>1100000</v>
      </c>
    </row>
    <row r="61" spans="1:2" x14ac:dyDescent="0.25">
      <c r="A61" s="198" t="s">
        <v>2685</v>
      </c>
      <c r="B61" s="295">
        <v>800000</v>
      </c>
    </row>
    <row r="62" spans="1:2" x14ac:dyDescent="0.25">
      <c r="A62" s="199" t="s">
        <v>55</v>
      </c>
      <c r="B62" s="295"/>
    </row>
    <row r="63" spans="1:2" x14ac:dyDescent="0.25">
      <c r="A63" s="202" t="s">
        <v>2311</v>
      </c>
      <c r="B63" s="243">
        <f>B64+B70+B73</f>
        <v>13188900000</v>
      </c>
    </row>
    <row r="64" spans="1:2" x14ac:dyDescent="0.25">
      <c r="A64" s="202" t="s">
        <v>2312</v>
      </c>
      <c r="B64" s="243">
        <f t="shared" ref="B64" si="5">SUM(B65:B68)</f>
        <v>12495700000</v>
      </c>
    </row>
    <row r="65" spans="1:2" x14ac:dyDescent="0.25">
      <c r="A65" s="198" t="s">
        <v>216</v>
      </c>
      <c r="B65" s="295">
        <v>12483500000</v>
      </c>
    </row>
    <row r="66" spans="1:2" x14ac:dyDescent="0.25">
      <c r="A66" s="198" t="s">
        <v>2686</v>
      </c>
      <c r="B66" s="295">
        <v>3000000</v>
      </c>
    </row>
    <row r="67" spans="1:2" x14ac:dyDescent="0.25">
      <c r="A67" s="198" t="s">
        <v>2687</v>
      </c>
      <c r="B67" s="295">
        <v>6400000</v>
      </c>
    </row>
    <row r="68" spans="1:2" x14ac:dyDescent="0.25">
      <c r="A68" s="198" t="s">
        <v>2316</v>
      </c>
      <c r="B68" s="295">
        <v>2800000</v>
      </c>
    </row>
    <row r="69" spans="1:2" x14ac:dyDescent="0.25">
      <c r="A69" s="199" t="s">
        <v>55</v>
      </c>
      <c r="B69" s="295"/>
    </row>
    <row r="70" spans="1:2" x14ac:dyDescent="0.25">
      <c r="A70" s="202" t="s">
        <v>2326</v>
      </c>
      <c r="B70" s="243">
        <f t="shared" ref="B70" si="6">SUM(B71:B71)</f>
        <v>2300000</v>
      </c>
    </row>
    <row r="71" spans="1:2" x14ac:dyDescent="0.25">
      <c r="A71" s="198" t="s">
        <v>2688</v>
      </c>
      <c r="B71" s="295">
        <v>2300000</v>
      </c>
    </row>
    <row r="72" spans="1:2" x14ac:dyDescent="0.25">
      <c r="A72" s="199" t="s">
        <v>55</v>
      </c>
      <c r="B72" s="295"/>
    </row>
    <row r="73" spans="1:2" x14ac:dyDescent="0.25">
      <c r="A73" s="202" t="s">
        <v>2689</v>
      </c>
      <c r="B73" s="243">
        <f t="shared" ref="B73" si="7">SUM(B74:B76)</f>
        <v>690900000</v>
      </c>
    </row>
    <row r="74" spans="1:2" x14ac:dyDescent="0.25">
      <c r="A74" s="198" t="s">
        <v>2690</v>
      </c>
      <c r="B74" s="295">
        <v>592600000</v>
      </c>
    </row>
    <row r="75" spans="1:2" x14ac:dyDescent="0.25">
      <c r="A75" s="198" t="s">
        <v>2691</v>
      </c>
      <c r="B75" s="295">
        <v>25300000</v>
      </c>
    </row>
    <row r="76" spans="1:2" x14ac:dyDescent="0.25">
      <c r="A76" s="198" t="s">
        <v>185</v>
      </c>
      <c r="B76" s="295">
        <v>73000000</v>
      </c>
    </row>
    <row r="77" spans="1:2" x14ac:dyDescent="0.25">
      <c r="A77" s="199" t="s">
        <v>55</v>
      </c>
      <c r="B77" s="295"/>
    </row>
    <row r="78" spans="1:2" x14ac:dyDescent="0.25">
      <c r="A78" s="202" t="s">
        <v>65</v>
      </c>
      <c r="B78" s="243">
        <f t="shared" ref="B78" si="8">B79</f>
        <v>132985299</v>
      </c>
    </row>
    <row r="79" spans="1:2" x14ac:dyDescent="0.25">
      <c r="A79" s="202" t="s">
        <v>2692</v>
      </c>
      <c r="B79" s="243">
        <f>SUM(B80:B82)</f>
        <v>132985299</v>
      </c>
    </row>
    <row r="80" spans="1:2" x14ac:dyDescent="0.25">
      <c r="A80" s="198" t="s">
        <v>2338</v>
      </c>
      <c r="B80" s="295">
        <v>37400000</v>
      </c>
    </row>
    <row r="81" spans="1:2" x14ac:dyDescent="0.25">
      <c r="A81" s="198" t="s">
        <v>2693</v>
      </c>
      <c r="B81" s="295">
        <v>94700000</v>
      </c>
    </row>
    <row r="82" spans="1:2" x14ac:dyDescent="0.25">
      <c r="A82" s="198" t="s">
        <v>2685</v>
      </c>
      <c r="B82" s="295">
        <v>885299</v>
      </c>
    </row>
    <row r="83" spans="1:2" x14ac:dyDescent="0.25">
      <c r="A83" s="202" t="s">
        <v>55</v>
      </c>
      <c r="B83" s="295"/>
    </row>
    <row r="84" spans="1:2" x14ac:dyDescent="0.25">
      <c r="A84" s="202" t="s">
        <v>2694</v>
      </c>
      <c r="B84" s="243">
        <f t="shared" ref="B84:B85" si="9">B85</f>
        <v>272300000</v>
      </c>
    </row>
    <row r="85" spans="1:2" x14ac:dyDescent="0.25">
      <c r="A85" s="202" t="s">
        <v>2695</v>
      </c>
      <c r="B85" s="243">
        <f t="shared" si="9"/>
        <v>272300000</v>
      </c>
    </row>
    <row r="86" spans="1:2" x14ac:dyDescent="0.25">
      <c r="A86" s="198" t="s">
        <v>2696</v>
      </c>
      <c r="B86" s="295">
        <v>272300000</v>
      </c>
    </row>
    <row r="87" spans="1:2" x14ac:dyDescent="0.25">
      <c r="A87" s="199" t="s">
        <v>55</v>
      </c>
      <c r="B87" s="295"/>
    </row>
    <row r="88" spans="1:2" x14ac:dyDescent="0.25">
      <c r="A88" s="202" t="s">
        <v>1861</v>
      </c>
      <c r="B88" s="243">
        <f t="shared" ref="B88" si="10">B89+B93</f>
        <v>654340871</v>
      </c>
    </row>
    <row r="89" spans="1:2" x14ac:dyDescent="0.25">
      <c r="A89" s="202" t="s">
        <v>2697</v>
      </c>
      <c r="B89" s="243">
        <f t="shared" ref="B89:B90" si="11">B90</f>
        <v>395500605</v>
      </c>
    </row>
    <row r="90" spans="1:2" x14ac:dyDescent="0.25">
      <c r="A90" s="202" t="s">
        <v>2698</v>
      </c>
      <c r="B90" s="243">
        <f t="shared" si="11"/>
        <v>395500605</v>
      </c>
    </row>
    <row r="91" spans="1:2" x14ac:dyDescent="0.25">
      <c r="A91" s="198" t="s">
        <v>2699</v>
      </c>
      <c r="B91" s="295">
        <v>395500605</v>
      </c>
    </row>
    <row r="92" spans="1:2" x14ac:dyDescent="0.25">
      <c r="A92" s="199" t="s">
        <v>55</v>
      </c>
      <c r="B92" s="295"/>
    </row>
    <row r="93" spans="1:2" x14ac:dyDescent="0.25">
      <c r="A93" s="202" t="s">
        <v>2700</v>
      </c>
      <c r="B93" s="243">
        <f t="shared" ref="B93" si="12">B94+B97</f>
        <v>258840266</v>
      </c>
    </row>
    <row r="94" spans="1:2" x14ac:dyDescent="0.25">
      <c r="A94" s="202" t="s">
        <v>2701</v>
      </c>
      <c r="B94" s="243">
        <f t="shared" ref="B94" si="13">B95</f>
        <v>215518837</v>
      </c>
    </row>
    <row r="95" spans="1:2" x14ac:dyDescent="0.25">
      <c r="A95" s="198" t="s">
        <v>2699</v>
      </c>
      <c r="B95" s="295">
        <v>215518837</v>
      </c>
    </row>
    <row r="96" spans="1:2" x14ac:dyDescent="0.25">
      <c r="A96" s="199" t="s">
        <v>55</v>
      </c>
      <c r="B96" s="295"/>
    </row>
    <row r="97" spans="1:2" x14ac:dyDescent="0.25">
      <c r="A97" s="202" t="s">
        <v>2698</v>
      </c>
      <c r="B97" s="243">
        <f t="shared" ref="B97" si="14">B98</f>
        <v>43321429</v>
      </c>
    </row>
    <row r="98" spans="1:2" x14ac:dyDescent="0.25">
      <c r="A98" s="198" t="s">
        <v>2702</v>
      </c>
      <c r="B98" s="295">
        <v>43321429</v>
      </c>
    </row>
    <row r="99" spans="1:2" x14ac:dyDescent="0.25">
      <c r="A99" s="199" t="s">
        <v>55</v>
      </c>
      <c r="B99" s="295"/>
    </row>
    <row r="100" spans="1:2" x14ac:dyDescent="0.25">
      <c r="A100" s="202" t="s">
        <v>2703</v>
      </c>
      <c r="B100" s="295">
        <v>0</v>
      </c>
    </row>
    <row r="101" spans="1:2" x14ac:dyDescent="0.25">
      <c r="A101" s="202" t="s">
        <v>2704</v>
      </c>
      <c r="B101" s="243">
        <f t="shared" ref="B101" si="15">B102</f>
        <v>36500000</v>
      </c>
    </row>
    <row r="102" spans="1:2" x14ac:dyDescent="0.25">
      <c r="A102" s="202" t="s">
        <v>2705</v>
      </c>
      <c r="B102" s="243">
        <f t="shared" ref="B102" si="16">B104</f>
        <v>36500000</v>
      </c>
    </row>
    <row r="103" spans="1:2" x14ac:dyDescent="0.25">
      <c r="A103" s="202" t="s">
        <v>55</v>
      </c>
      <c r="B103" s="243"/>
    </row>
    <row r="104" spans="1:2" x14ac:dyDescent="0.25">
      <c r="A104" s="202" t="s">
        <v>2706</v>
      </c>
      <c r="B104" s="243">
        <f t="shared" ref="B104" si="17">B105</f>
        <v>36500000</v>
      </c>
    </row>
    <row r="105" spans="1:2" x14ac:dyDescent="0.25">
      <c r="A105" s="198" t="s">
        <v>2707</v>
      </c>
      <c r="B105" s="295">
        <v>36500000</v>
      </c>
    </row>
    <row r="106" spans="1:2" x14ac:dyDescent="0.25">
      <c r="A106" s="202" t="s">
        <v>220</v>
      </c>
      <c r="B106" s="243">
        <f t="shared" ref="B106" si="18">B107</f>
        <v>6085129711</v>
      </c>
    </row>
    <row r="107" spans="1:2" x14ac:dyDescent="0.25">
      <c r="A107" s="202" t="s">
        <v>2708</v>
      </c>
      <c r="B107" s="243">
        <f t="shared" ref="B107" si="19">B109+B115+B136+B144</f>
        <v>6085129711</v>
      </c>
    </row>
    <row r="108" spans="1:2" x14ac:dyDescent="0.25">
      <c r="A108" s="202" t="s">
        <v>55</v>
      </c>
      <c r="B108" s="243"/>
    </row>
    <row r="109" spans="1:2" x14ac:dyDescent="0.25">
      <c r="A109" s="202" t="s">
        <v>2709</v>
      </c>
      <c r="B109" s="243">
        <f t="shared" ref="B109" si="20">SUM(B110:B114)</f>
        <v>611715671</v>
      </c>
    </row>
    <row r="110" spans="1:2" x14ac:dyDescent="0.25">
      <c r="A110" s="198" t="s">
        <v>2710</v>
      </c>
      <c r="B110" s="314">
        <v>3900000</v>
      </c>
    </row>
    <row r="111" spans="1:2" x14ac:dyDescent="0.25">
      <c r="A111" s="198" t="s">
        <v>2711</v>
      </c>
      <c r="B111" s="314">
        <v>36000000</v>
      </c>
    </row>
    <row r="112" spans="1:2" x14ac:dyDescent="0.25">
      <c r="A112" s="198" t="s">
        <v>2712</v>
      </c>
      <c r="B112" s="314">
        <v>5400000</v>
      </c>
    </row>
    <row r="113" spans="1:2" x14ac:dyDescent="0.25">
      <c r="A113" s="198" t="s">
        <v>2713</v>
      </c>
      <c r="B113" s="314">
        <v>566415671</v>
      </c>
    </row>
    <row r="114" spans="1:2" x14ac:dyDescent="0.25">
      <c r="A114" s="199" t="s">
        <v>55</v>
      </c>
      <c r="B114" s="314">
        <v>0</v>
      </c>
    </row>
    <row r="115" spans="1:2" x14ac:dyDescent="0.25">
      <c r="A115" s="202" t="s">
        <v>2714</v>
      </c>
      <c r="B115" s="317">
        <f t="shared" ref="B115" si="21">B116</f>
        <v>3936948740</v>
      </c>
    </row>
    <row r="116" spans="1:2" x14ac:dyDescent="0.25">
      <c r="A116" s="202" t="s">
        <v>2715</v>
      </c>
      <c r="B116" s="243">
        <f>SUM(B117:B134)</f>
        <v>3936948740</v>
      </c>
    </row>
    <row r="117" spans="1:2" x14ac:dyDescent="0.25">
      <c r="A117" s="198" t="s">
        <v>2716</v>
      </c>
      <c r="B117" s="295">
        <v>655200000</v>
      </c>
    </row>
    <row r="118" spans="1:2" x14ac:dyDescent="0.25">
      <c r="A118" s="198" t="s">
        <v>2717</v>
      </c>
      <c r="B118" s="314">
        <v>300000</v>
      </c>
    </row>
    <row r="119" spans="1:2" x14ac:dyDescent="0.25">
      <c r="A119" s="198" t="s">
        <v>2718</v>
      </c>
      <c r="B119" s="295">
        <v>8700000</v>
      </c>
    </row>
    <row r="120" spans="1:2" x14ac:dyDescent="0.25">
      <c r="A120" s="198" t="s">
        <v>2719</v>
      </c>
      <c r="B120" s="295">
        <v>6600000</v>
      </c>
    </row>
    <row r="121" spans="1:2" x14ac:dyDescent="0.25">
      <c r="A121" s="198" t="s">
        <v>2720</v>
      </c>
      <c r="B121" s="314">
        <v>432300000</v>
      </c>
    </row>
    <row r="122" spans="1:2" x14ac:dyDescent="0.25">
      <c r="A122" s="198" t="s">
        <v>2721</v>
      </c>
      <c r="B122" s="314">
        <v>17854699</v>
      </c>
    </row>
    <row r="123" spans="1:2" x14ac:dyDescent="0.25">
      <c r="A123" s="198" t="s">
        <v>2722</v>
      </c>
      <c r="B123" s="314">
        <v>54500000</v>
      </c>
    </row>
    <row r="124" spans="1:2" x14ac:dyDescent="0.25">
      <c r="A124" s="198" t="s">
        <v>2723</v>
      </c>
      <c r="B124" s="314">
        <v>112900000</v>
      </c>
    </row>
    <row r="125" spans="1:2" x14ac:dyDescent="0.25">
      <c r="A125" s="198" t="s">
        <v>2724</v>
      </c>
      <c r="B125" s="314">
        <v>4200000</v>
      </c>
    </row>
    <row r="126" spans="1:2" x14ac:dyDescent="0.25">
      <c r="A126" s="198" t="s">
        <v>2725</v>
      </c>
      <c r="B126" s="314">
        <v>9300000</v>
      </c>
    </row>
    <row r="127" spans="1:2" x14ac:dyDescent="0.25">
      <c r="A127" s="198" t="s">
        <v>2726</v>
      </c>
      <c r="B127" s="314">
        <v>6300000</v>
      </c>
    </row>
    <row r="128" spans="1:2" x14ac:dyDescent="0.25">
      <c r="A128" s="198" t="s">
        <v>2727</v>
      </c>
      <c r="B128" s="314">
        <v>1000000</v>
      </c>
    </row>
    <row r="129" spans="1:4" x14ac:dyDescent="0.25">
      <c r="A129" s="198" t="s">
        <v>2728</v>
      </c>
      <c r="B129" s="314">
        <v>1200000</v>
      </c>
    </row>
    <row r="130" spans="1:4" x14ac:dyDescent="0.25">
      <c r="A130" s="198" t="s">
        <v>2729</v>
      </c>
      <c r="B130" s="314">
        <v>752100000</v>
      </c>
    </row>
    <row r="131" spans="1:4" x14ac:dyDescent="0.25">
      <c r="A131" s="198" t="s">
        <v>2730</v>
      </c>
      <c r="B131" s="314">
        <v>514319559</v>
      </c>
    </row>
    <row r="132" spans="1:4" x14ac:dyDescent="0.25">
      <c r="A132" s="198" t="s">
        <v>2731</v>
      </c>
      <c r="B132" s="314">
        <v>1355974482</v>
      </c>
    </row>
    <row r="133" spans="1:4" x14ac:dyDescent="0.25">
      <c r="A133" s="198" t="s">
        <v>2732</v>
      </c>
      <c r="B133" s="314">
        <v>2100000</v>
      </c>
    </row>
    <row r="134" spans="1:4" x14ac:dyDescent="0.25">
      <c r="A134" s="198" t="s">
        <v>2733</v>
      </c>
      <c r="B134" s="314">
        <v>2100000</v>
      </c>
    </row>
    <row r="135" spans="1:4" x14ac:dyDescent="0.25">
      <c r="A135" s="199" t="s">
        <v>55</v>
      </c>
      <c r="B135" s="314"/>
    </row>
    <row r="136" spans="1:4" x14ac:dyDescent="0.25">
      <c r="A136" s="202" t="s">
        <v>2734</v>
      </c>
      <c r="B136" s="317">
        <f t="shared" ref="B136" si="22">B137+B140+B142</f>
        <v>535565300</v>
      </c>
    </row>
    <row r="137" spans="1:4" x14ac:dyDescent="0.25">
      <c r="A137" s="202" t="s">
        <v>2735</v>
      </c>
      <c r="B137" s="243">
        <f t="shared" ref="B137" si="23">SUM(B138:B139)</f>
        <v>428665300</v>
      </c>
    </row>
    <row r="138" spans="1:4" x14ac:dyDescent="0.25">
      <c r="A138" s="198" t="s">
        <v>2736</v>
      </c>
      <c r="B138" s="314">
        <v>150165300</v>
      </c>
    </row>
    <row r="139" spans="1:4" x14ac:dyDescent="0.25">
      <c r="A139" s="198" t="s">
        <v>2737</v>
      </c>
      <c r="B139" s="314">
        <v>278500000</v>
      </c>
    </row>
    <row r="140" spans="1:4" x14ac:dyDescent="0.25">
      <c r="A140" s="202" t="s">
        <v>2738</v>
      </c>
      <c r="B140" s="243">
        <f t="shared" ref="B140" si="24">SUM(B141:B141)</f>
        <v>3800000</v>
      </c>
    </row>
    <row r="141" spans="1:4" x14ac:dyDescent="0.25">
      <c r="A141" s="198" t="s">
        <v>2739</v>
      </c>
      <c r="B141" s="295">
        <v>3800000</v>
      </c>
      <c r="D141" s="90" t="s">
        <v>6</v>
      </c>
    </row>
    <row r="142" spans="1:4" x14ac:dyDescent="0.25">
      <c r="A142" s="202" t="s">
        <v>2740</v>
      </c>
      <c r="B142" s="243">
        <f t="shared" ref="B142" si="25">SUM(B143:B143)</f>
        <v>103100000</v>
      </c>
    </row>
    <row r="143" spans="1:4" x14ac:dyDescent="0.25">
      <c r="A143" s="198" t="s">
        <v>2741</v>
      </c>
      <c r="B143" s="315">
        <v>103100000</v>
      </c>
    </row>
    <row r="144" spans="1:4" x14ac:dyDescent="0.25">
      <c r="A144" s="202" t="s">
        <v>2742</v>
      </c>
      <c r="B144" s="243">
        <f t="shared" ref="B144" si="26">B145+B148</f>
        <v>1000900000</v>
      </c>
    </row>
    <row r="145" spans="1:2" x14ac:dyDescent="0.25">
      <c r="A145" s="202" t="s">
        <v>2743</v>
      </c>
      <c r="B145" s="243">
        <f t="shared" ref="B145" si="27">SUM(B146:B147)</f>
        <v>843200000</v>
      </c>
    </row>
    <row r="146" spans="1:2" x14ac:dyDescent="0.25">
      <c r="A146" s="198" t="s">
        <v>88</v>
      </c>
      <c r="B146" s="295">
        <v>3200000</v>
      </c>
    </row>
    <row r="147" spans="1:2" x14ac:dyDescent="0.25">
      <c r="A147" s="198" t="s">
        <v>197</v>
      </c>
      <c r="B147" s="295">
        <v>840000000</v>
      </c>
    </row>
    <row r="148" spans="1:2" x14ac:dyDescent="0.25">
      <c r="A148" s="202" t="s">
        <v>2744</v>
      </c>
      <c r="B148" s="243">
        <f t="shared" ref="B148" si="28">B149</f>
        <v>157700000</v>
      </c>
    </row>
    <row r="149" spans="1:2" x14ac:dyDescent="0.25">
      <c r="A149" s="198" t="s">
        <v>2745</v>
      </c>
      <c r="B149" s="295">
        <v>157700000</v>
      </c>
    </row>
    <row r="150" spans="1:2" x14ac:dyDescent="0.25">
      <c r="A150" s="200" t="s">
        <v>55</v>
      </c>
      <c r="B150" s="295">
        <v>0</v>
      </c>
    </row>
    <row r="151" spans="1:2" x14ac:dyDescent="0.25">
      <c r="A151" s="202" t="s">
        <v>2746</v>
      </c>
      <c r="B151" s="243">
        <f>B152</f>
        <v>27300000</v>
      </c>
    </row>
    <row r="152" spans="1:2" x14ac:dyDescent="0.25">
      <c r="A152" s="202" t="s">
        <v>2747</v>
      </c>
      <c r="B152" s="243">
        <f>B153</f>
        <v>27300000</v>
      </c>
    </row>
    <row r="153" spans="1:2" x14ac:dyDescent="0.25">
      <c r="A153" s="195" t="s">
        <v>2748</v>
      </c>
      <c r="B153" s="243">
        <f>B154</f>
        <v>27300000</v>
      </c>
    </row>
    <row r="154" spans="1:2" x14ac:dyDescent="0.25">
      <c r="A154" s="196" t="s">
        <v>2748</v>
      </c>
      <c r="B154" s="295">
        <v>27300000</v>
      </c>
    </row>
    <row r="155" spans="1:2" x14ac:dyDescent="0.25">
      <c r="A155" s="196"/>
      <c r="B155" s="295"/>
    </row>
    <row r="156" spans="1:2" ht="15.75" thickBot="1" x14ac:dyDescent="0.3">
      <c r="A156" s="42" t="s">
        <v>2972</v>
      </c>
      <c r="B156" s="262">
        <f>B172-B158</f>
        <v>73351335884</v>
      </c>
    </row>
    <row r="157" spans="1:2" ht="15.75" thickTop="1" x14ac:dyDescent="0.25">
      <c r="A157" s="204"/>
      <c r="B157" s="318"/>
    </row>
    <row r="158" spans="1:2" x14ac:dyDescent="0.25">
      <c r="A158" s="205" t="s">
        <v>2749</v>
      </c>
      <c r="B158" s="319">
        <f>B159+B168</f>
        <v>9648379604</v>
      </c>
    </row>
    <row r="159" spans="1:2" x14ac:dyDescent="0.25">
      <c r="A159" s="202" t="s">
        <v>2750</v>
      </c>
      <c r="B159" s="243">
        <f>SUM(B160:B161)</f>
        <v>7628979604</v>
      </c>
    </row>
    <row r="160" spans="1:2" x14ac:dyDescent="0.25">
      <c r="A160" s="202" t="s">
        <v>2751</v>
      </c>
      <c r="B160" s="295">
        <v>7243263323</v>
      </c>
    </row>
    <row r="161" spans="1:2" x14ac:dyDescent="0.25">
      <c r="A161" s="202" t="s">
        <v>2752</v>
      </c>
      <c r="B161" s="295">
        <v>385716281</v>
      </c>
    </row>
    <row r="162" spans="1:2" x14ac:dyDescent="0.25">
      <c r="A162" s="202" t="s">
        <v>2753</v>
      </c>
      <c r="B162" s="316">
        <v>0</v>
      </c>
    </row>
    <row r="163" spans="1:2" x14ac:dyDescent="0.25">
      <c r="A163" s="202" t="s">
        <v>2754</v>
      </c>
      <c r="B163" s="296">
        <v>0</v>
      </c>
    </row>
    <row r="164" spans="1:2" x14ac:dyDescent="0.25">
      <c r="A164" s="202" t="s">
        <v>2755</v>
      </c>
      <c r="B164" s="295">
        <v>0</v>
      </c>
    </row>
    <row r="165" spans="1:2" x14ac:dyDescent="0.25">
      <c r="A165" s="202" t="s">
        <v>2756</v>
      </c>
      <c r="B165" s="295">
        <v>0</v>
      </c>
    </row>
    <row r="166" spans="1:2" x14ac:dyDescent="0.25">
      <c r="A166" s="202" t="s">
        <v>2757</v>
      </c>
      <c r="B166" s="295">
        <v>0</v>
      </c>
    </row>
    <row r="167" spans="1:2" x14ac:dyDescent="0.25">
      <c r="A167" s="198" t="s">
        <v>2758</v>
      </c>
      <c r="B167" s="295">
        <v>0</v>
      </c>
    </row>
    <row r="168" spans="1:2" x14ac:dyDescent="0.25">
      <c r="A168" s="202" t="s">
        <v>2759</v>
      </c>
      <c r="B168" s="243">
        <f t="shared" ref="B168:B169" si="29">B169</f>
        <v>2019400000</v>
      </c>
    </row>
    <row r="169" spans="1:2" x14ac:dyDescent="0.25">
      <c r="A169" s="202" t="s">
        <v>2760</v>
      </c>
      <c r="B169" s="243">
        <f t="shared" si="29"/>
        <v>2019400000</v>
      </c>
    </row>
    <row r="170" spans="1:2" x14ac:dyDescent="0.25">
      <c r="A170" s="202" t="s">
        <v>2761</v>
      </c>
      <c r="B170" s="295">
        <v>2019400000</v>
      </c>
    </row>
    <row r="171" spans="1:2" x14ac:dyDescent="0.25">
      <c r="A171" s="206" t="s">
        <v>55</v>
      </c>
      <c r="B171" s="298"/>
    </row>
    <row r="172" spans="1:2" ht="15.75" thickBot="1" x14ac:dyDescent="0.3">
      <c r="A172" s="207" t="s">
        <v>2975</v>
      </c>
      <c r="B172" s="246">
        <f>B11+B106+B84+B88+B101+B151+B158</f>
        <v>82999715488</v>
      </c>
    </row>
    <row r="173" spans="1:2" ht="15.75" thickTop="1" x14ac:dyDescent="0.25">
      <c r="A173" s="208"/>
      <c r="B173" s="168"/>
    </row>
    <row r="174" spans="1:2" x14ac:dyDescent="0.25">
      <c r="A174" s="191" t="s">
        <v>2762</v>
      </c>
      <c r="B174" s="168"/>
    </row>
    <row r="175" spans="1:2" x14ac:dyDescent="0.25">
      <c r="A175" s="16"/>
      <c r="B175" s="1"/>
    </row>
    <row r="176" spans="1:2" x14ac:dyDescent="0.25">
      <c r="A176" s="16"/>
      <c r="B176" s="168"/>
    </row>
    <row r="177" spans="1:2" x14ac:dyDescent="0.25">
      <c r="A177" s="16"/>
      <c r="B177" s="168"/>
    </row>
    <row r="178" spans="1:2" x14ac:dyDescent="0.25">
      <c r="A178" s="16"/>
      <c r="B178" s="168"/>
    </row>
    <row r="179" spans="1:2" x14ac:dyDescent="0.25">
      <c r="A179" s="16"/>
      <c r="B179" s="168"/>
    </row>
    <row r="180" spans="1:2" x14ac:dyDescent="0.25">
      <c r="A180" s="16"/>
      <c r="B180" s="168"/>
    </row>
    <row r="181" spans="1:2" x14ac:dyDescent="0.25">
      <c r="A181" s="16"/>
      <c r="B181" s="168"/>
    </row>
    <row r="182" spans="1:2" x14ac:dyDescent="0.25">
      <c r="A182" s="16"/>
      <c r="B182" s="168"/>
    </row>
    <row r="183" spans="1:2" x14ac:dyDescent="0.25">
      <c r="A183" s="16"/>
      <c r="B183" s="168"/>
    </row>
    <row r="184" spans="1:2" x14ac:dyDescent="0.25">
      <c r="A184" s="16"/>
      <c r="B184" s="168"/>
    </row>
    <row r="185" spans="1:2" x14ac:dyDescent="0.25">
      <c r="A185" s="16"/>
      <c r="B185" s="168"/>
    </row>
    <row r="186" spans="1:2" x14ac:dyDescent="0.25">
      <c r="A186" s="16"/>
      <c r="B186" s="168"/>
    </row>
    <row r="187" spans="1:2" x14ac:dyDescent="0.25">
      <c r="A187" s="16"/>
      <c r="B187" s="168"/>
    </row>
    <row r="188" spans="1:2" x14ac:dyDescent="0.25">
      <c r="A188" s="16"/>
      <c r="B188" s="168"/>
    </row>
    <row r="189" spans="1:2" x14ac:dyDescent="0.25">
      <c r="A189" s="16"/>
      <c r="B189" s="168"/>
    </row>
    <row r="190" spans="1:2" x14ac:dyDescent="0.25">
      <c r="A190" s="16"/>
      <c r="B190" s="168"/>
    </row>
    <row r="191" spans="1:2" x14ac:dyDescent="0.25">
      <c r="A191" s="16"/>
      <c r="B191" s="168"/>
    </row>
    <row r="192" spans="1:2" x14ac:dyDescent="0.25">
      <c r="A192" s="16"/>
      <c r="B192" s="168"/>
    </row>
    <row r="193" spans="1:2" x14ac:dyDescent="0.25">
      <c r="A193" s="23"/>
      <c r="B193" s="138"/>
    </row>
    <row r="194" spans="1:2" ht="17.25" x14ac:dyDescent="0.4">
      <c r="A194" s="167"/>
      <c r="B194" s="166"/>
    </row>
    <row r="195" spans="1:2" x14ac:dyDescent="0.25">
      <c r="A195" s="171"/>
      <c r="B195" s="138"/>
    </row>
    <row r="196" spans="1:2" x14ac:dyDescent="0.25">
      <c r="A196" s="209"/>
      <c r="B196" s="138"/>
    </row>
    <row r="197" spans="1:2" x14ac:dyDescent="0.25">
      <c r="A197" s="209"/>
      <c r="B197" s="138"/>
    </row>
    <row r="198" spans="1:2" x14ac:dyDescent="0.25">
      <c r="A198" s="171"/>
      <c r="B198" s="138"/>
    </row>
    <row r="199" spans="1:2" x14ac:dyDescent="0.25">
      <c r="A199" s="171"/>
      <c r="B199" s="138"/>
    </row>
    <row r="200" spans="1:2" s="94" customFormat="1" ht="17.25" x14ac:dyDescent="0.4">
      <c r="A200" s="25"/>
      <c r="B200" s="172"/>
    </row>
    <row r="201" spans="1:2" x14ac:dyDescent="0.25">
      <c r="A201" s="169"/>
      <c r="B201" s="138"/>
    </row>
    <row r="202" spans="1:2" x14ac:dyDescent="0.25">
      <c r="A202" s="209"/>
      <c r="B202" s="138"/>
    </row>
    <row r="203" spans="1:2" x14ac:dyDescent="0.25">
      <c r="A203" s="209"/>
      <c r="B203" s="138"/>
    </row>
    <row r="204" spans="1:2" x14ac:dyDescent="0.25">
      <c r="A204" s="25"/>
      <c r="B204" s="138"/>
    </row>
    <row r="205" spans="1:2" x14ac:dyDescent="0.25">
      <c r="A205" s="25"/>
      <c r="B205" s="138"/>
    </row>
    <row r="206" spans="1:2" s="94" customFormat="1" ht="17.25" x14ac:dyDescent="0.4">
      <c r="A206" s="25"/>
      <c r="B206" s="172"/>
    </row>
    <row r="207" spans="1:2" x14ac:dyDescent="0.25">
      <c r="A207" s="169"/>
      <c r="B207" s="138"/>
    </row>
    <row r="208" spans="1:2" x14ac:dyDescent="0.25">
      <c r="A208" s="169"/>
      <c r="B208" s="138"/>
    </row>
    <row r="209" spans="1:2" x14ac:dyDescent="0.25">
      <c r="A209" s="23"/>
      <c r="B209" s="138"/>
    </row>
    <row r="210" spans="1:2" ht="17.25" x14ac:dyDescent="0.4">
      <c r="A210" s="167"/>
      <c r="B210" s="166"/>
    </row>
    <row r="211" spans="1:2" x14ac:dyDescent="0.25">
      <c r="A211" s="16"/>
      <c r="B211" s="168"/>
    </row>
    <row r="212" spans="1:2" x14ac:dyDescent="0.25">
      <c r="A212" s="16"/>
      <c r="B212" s="168"/>
    </row>
    <row r="213" spans="1:2" x14ac:dyDescent="0.25">
      <c r="A213" s="16"/>
      <c r="B213" s="168"/>
    </row>
    <row r="214" spans="1:2" x14ac:dyDescent="0.25">
      <c r="A214" s="16"/>
      <c r="B214" s="168"/>
    </row>
    <row r="215" spans="1:2" x14ac:dyDescent="0.25">
      <c r="A215" s="173"/>
      <c r="B215" s="168"/>
    </row>
    <row r="216" spans="1:2" x14ac:dyDescent="0.25">
      <c r="A216" s="16"/>
      <c r="B216" s="168"/>
    </row>
    <row r="217" spans="1:2" x14ac:dyDescent="0.25">
      <c r="A217" s="16"/>
      <c r="B217" s="168"/>
    </row>
    <row r="218" spans="1:2" x14ac:dyDescent="0.25">
      <c r="A218" s="16"/>
      <c r="B218" s="168"/>
    </row>
    <row r="219" spans="1:2" x14ac:dyDescent="0.25">
      <c r="A219" s="16"/>
      <c r="B219" s="168"/>
    </row>
    <row r="220" spans="1:2" x14ac:dyDescent="0.25">
      <c r="A220" s="16"/>
      <c r="B220" s="168"/>
    </row>
    <row r="221" spans="1:2" x14ac:dyDescent="0.25">
      <c r="A221" s="16"/>
      <c r="B221" s="168"/>
    </row>
    <row r="222" spans="1:2" x14ac:dyDescent="0.25">
      <c r="A222" s="16"/>
      <c r="B222" s="168"/>
    </row>
    <row r="223" spans="1:2" x14ac:dyDescent="0.25">
      <c r="A223" s="16"/>
      <c r="B223" s="168"/>
    </row>
    <row r="224" spans="1:2" x14ac:dyDescent="0.25">
      <c r="A224" s="16"/>
      <c r="B224" s="168"/>
    </row>
    <row r="225" spans="1:2" x14ac:dyDescent="0.25">
      <c r="A225" s="16"/>
      <c r="B225" s="168"/>
    </row>
    <row r="226" spans="1:2" x14ac:dyDescent="0.25">
      <c r="A226" s="16"/>
      <c r="B226" s="168"/>
    </row>
    <row r="227" spans="1:2" x14ac:dyDescent="0.25">
      <c r="A227" s="16"/>
      <c r="B227" s="168"/>
    </row>
    <row r="228" spans="1:2" x14ac:dyDescent="0.25">
      <c r="A228" s="16"/>
      <c r="B228" s="168"/>
    </row>
    <row r="229" spans="1:2" x14ac:dyDescent="0.25">
      <c r="A229" s="16"/>
      <c r="B229" s="168"/>
    </row>
    <row r="230" spans="1:2" x14ac:dyDescent="0.25">
      <c r="A230" s="16"/>
      <c r="B230" s="168"/>
    </row>
    <row r="231" spans="1:2" x14ac:dyDescent="0.25">
      <c r="A231" s="16"/>
      <c r="B231" s="168"/>
    </row>
    <row r="232" spans="1:2" x14ac:dyDescent="0.25">
      <c r="A232" s="16"/>
      <c r="B232" s="168"/>
    </row>
    <row r="233" spans="1:2" x14ac:dyDescent="0.25">
      <c r="A233" s="16"/>
      <c r="B233" s="168"/>
    </row>
    <row r="234" spans="1:2" x14ac:dyDescent="0.25">
      <c r="A234" s="16"/>
      <c r="B234" s="168"/>
    </row>
    <row r="235" spans="1:2" x14ac:dyDescent="0.25">
      <c r="A235" s="16"/>
      <c r="B235" s="168"/>
    </row>
    <row r="236" spans="1:2" x14ac:dyDescent="0.25">
      <c r="A236" s="16"/>
      <c r="B236" s="168"/>
    </row>
    <row r="237" spans="1:2" x14ac:dyDescent="0.25">
      <c r="A237" s="16"/>
      <c r="B237" s="168"/>
    </row>
    <row r="238" spans="1:2" x14ac:dyDescent="0.25">
      <c r="A238" s="16"/>
      <c r="B238" s="168"/>
    </row>
    <row r="239" spans="1:2" x14ac:dyDescent="0.25">
      <c r="A239" s="16"/>
      <c r="B239" s="168"/>
    </row>
    <row r="240" spans="1:2" x14ac:dyDescent="0.25">
      <c r="A240" s="16"/>
      <c r="B240" s="168"/>
    </row>
    <row r="241" spans="1:2" x14ac:dyDescent="0.25">
      <c r="A241" s="16"/>
      <c r="B241" s="168"/>
    </row>
    <row r="242" spans="1:2" x14ac:dyDescent="0.25">
      <c r="A242" s="16"/>
      <c r="B242" s="168"/>
    </row>
    <row r="243" spans="1:2" x14ac:dyDescent="0.25">
      <c r="A243" s="16"/>
      <c r="B243" s="168"/>
    </row>
    <row r="244" spans="1:2" x14ac:dyDescent="0.25">
      <c r="A244" s="16"/>
      <c r="B244" s="168"/>
    </row>
    <row r="245" spans="1:2" x14ac:dyDescent="0.25">
      <c r="A245" s="16"/>
      <c r="B245" s="168"/>
    </row>
    <row r="246" spans="1:2" x14ac:dyDescent="0.25">
      <c r="A246" s="16"/>
      <c r="B246" s="168"/>
    </row>
    <row r="247" spans="1:2" x14ac:dyDescent="0.25">
      <c r="A247" s="16"/>
      <c r="B247" s="168"/>
    </row>
    <row r="248" spans="1:2" x14ac:dyDescent="0.25">
      <c r="A248" s="16"/>
      <c r="B248" s="168"/>
    </row>
    <row r="249" spans="1:2" x14ac:dyDescent="0.25">
      <c r="A249" s="16"/>
      <c r="B249" s="168"/>
    </row>
    <row r="250" spans="1:2" x14ac:dyDescent="0.25">
      <c r="A250" s="16"/>
      <c r="B250" s="168"/>
    </row>
    <row r="251" spans="1:2" x14ac:dyDescent="0.25">
      <c r="A251" s="16"/>
      <c r="B251" s="168"/>
    </row>
    <row r="252" spans="1:2" x14ac:dyDescent="0.25">
      <c r="A252" s="16"/>
      <c r="B252" s="168"/>
    </row>
    <row r="253" spans="1:2" x14ac:dyDescent="0.25">
      <c r="A253" s="16"/>
      <c r="B253" s="168"/>
    </row>
    <row r="254" spans="1:2" x14ac:dyDescent="0.25">
      <c r="A254" s="16"/>
      <c r="B254" s="168"/>
    </row>
    <row r="255" spans="1:2" x14ac:dyDescent="0.25">
      <c r="A255" s="16"/>
      <c r="B255" s="168"/>
    </row>
    <row r="256" spans="1:2" x14ac:dyDescent="0.25">
      <c r="A256" s="16"/>
      <c r="B256" s="168"/>
    </row>
    <row r="257" spans="1:2" x14ac:dyDescent="0.25">
      <c r="A257" s="16"/>
      <c r="B257" s="168"/>
    </row>
    <row r="258" spans="1:2" x14ac:dyDescent="0.25">
      <c r="A258" s="16"/>
      <c r="B258" s="168"/>
    </row>
    <row r="259" spans="1:2" x14ac:dyDescent="0.25">
      <c r="A259" s="16"/>
      <c r="B259" s="168"/>
    </row>
    <row r="260" spans="1:2" x14ac:dyDescent="0.25">
      <c r="A260" s="16"/>
      <c r="B260" s="168"/>
    </row>
    <row r="261" spans="1:2" x14ac:dyDescent="0.25">
      <c r="A261" s="16"/>
      <c r="B261" s="168"/>
    </row>
    <row r="262" spans="1:2" x14ac:dyDescent="0.25">
      <c r="A262" s="16"/>
      <c r="B262" s="168"/>
    </row>
    <row r="263" spans="1:2" x14ac:dyDescent="0.25">
      <c r="A263" s="16"/>
      <c r="B263" s="168"/>
    </row>
    <row r="264" spans="1:2" ht="17.25" x14ac:dyDescent="0.4">
      <c r="A264" s="16"/>
      <c r="B264" s="166"/>
    </row>
    <row r="265" spans="1:2" x14ac:dyDescent="0.25">
      <c r="A265" s="35"/>
      <c r="B265" s="210"/>
    </row>
    <row r="267" spans="1:2" ht="17.25" x14ac:dyDescent="0.4">
      <c r="A267" s="12"/>
      <c r="B267" s="172"/>
    </row>
    <row r="268" spans="1:2" x14ac:dyDescent="0.25">
      <c r="B268" s="138"/>
    </row>
    <row r="269" spans="1:2" x14ac:dyDescent="0.25">
      <c r="A269" s="34"/>
    </row>
    <row r="271" spans="1:2" x14ac:dyDescent="0.25">
      <c r="A271" s="28"/>
      <c r="B271" s="211"/>
    </row>
  </sheetData>
  <mergeCells count="7">
    <mergeCell ref="A9:A10"/>
    <mergeCell ref="A2:B2"/>
    <mergeCell ref="A3:B3"/>
    <mergeCell ref="A4:B4"/>
    <mergeCell ref="A5:B5"/>
    <mergeCell ref="A6:B6"/>
    <mergeCell ref="A7:B7"/>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Q294"/>
  <sheetViews>
    <sheetView showGridLines="0" topLeftCell="A222" zoomScale="82" zoomScaleNormal="82" workbookViewId="0">
      <selection activeCell="C256" sqref="C256"/>
    </sheetView>
  </sheetViews>
  <sheetFormatPr baseColWidth="10" defaultColWidth="11.42578125" defaultRowHeight="15" x14ac:dyDescent="0.25"/>
  <cols>
    <col min="1" max="1" width="99.28515625" style="13" bestFit="1" customWidth="1"/>
    <col min="2" max="2" width="24" style="11" bestFit="1" customWidth="1"/>
    <col min="3" max="3" width="23.140625" style="213" bestFit="1" customWidth="1"/>
    <col min="4" max="4" width="23.140625" style="124" bestFit="1" customWidth="1"/>
    <col min="5" max="13" width="11.42578125" style="90" customWidth="1"/>
    <col min="14" max="16384" width="11.42578125" style="90"/>
  </cols>
  <sheetData>
    <row r="1" spans="1:7" x14ac:dyDescent="0.25">
      <c r="A1" s="23"/>
      <c r="B1" s="40"/>
      <c r="C1" s="212"/>
      <c r="D1" s="125"/>
    </row>
    <row r="2" spans="1:7" ht="21" x14ac:dyDescent="0.25">
      <c r="A2" s="352" t="s">
        <v>948</v>
      </c>
      <c r="B2" s="353"/>
      <c r="C2" s="353"/>
      <c r="D2" s="353"/>
    </row>
    <row r="3" spans="1:7" ht="18.75" x14ac:dyDescent="0.25">
      <c r="A3" s="354" t="s">
        <v>949</v>
      </c>
      <c r="B3" s="355"/>
      <c r="C3" s="355"/>
      <c r="D3" s="355"/>
    </row>
    <row r="4" spans="1:7" x14ac:dyDescent="0.25">
      <c r="A4" s="356" t="s">
        <v>8</v>
      </c>
      <c r="B4" s="357"/>
      <c r="C4" s="357"/>
      <c r="D4" s="357"/>
    </row>
    <row r="5" spans="1:7" x14ac:dyDescent="0.25">
      <c r="A5" s="358" t="s">
        <v>9</v>
      </c>
      <c r="B5" s="359"/>
      <c r="C5" s="359"/>
      <c r="D5" s="359"/>
    </row>
    <row r="6" spans="1:7" x14ac:dyDescent="0.25">
      <c r="A6" s="358" t="s">
        <v>2763</v>
      </c>
      <c r="B6" s="359"/>
      <c r="C6" s="359"/>
      <c r="D6" s="359"/>
    </row>
    <row r="7" spans="1:7" x14ac:dyDescent="0.25">
      <c r="A7" s="360" t="s">
        <v>10</v>
      </c>
      <c r="B7" s="360"/>
      <c r="C7" s="360"/>
      <c r="D7" s="360"/>
    </row>
    <row r="8" spans="1:7" x14ac:dyDescent="0.25">
      <c r="A8" s="23"/>
      <c r="B8" s="40"/>
    </row>
    <row r="9" spans="1:7" x14ac:dyDescent="0.25">
      <c r="A9" s="348" t="s">
        <v>7</v>
      </c>
      <c r="B9" s="374"/>
      <c r="C9" s="374"/>
      <c r="D9" s="374"/>
    </row>
    <row r="10" spans="1:7" x14ac:dyDescent="0.25">
      <c r="A10" s="349" t="s">
        <v>4</v>
      </c>
      <c r="B10" s="177">
        <v>2004</v>
      </c>
      <c r="C10" s="177">
        <v>2005</v>
      </c>
      <c r="D10" s="214">
        <v>2006</v>
      </c>
    </row>
    <row r="11" spans="1:7" x14ac:dyDescent="0.25">
      <c r="A11" s="215" t="s">
        <v>213</v>
      </c>
      <c r="B11" s="261">
        <f>B12+B129+B133+B159+B148</f>
        <v>108449741929</v>
      </c>
      <c r="C11" s="261">
        <f t="shared" ref="C11:D11" si="0">C12+C129+C133+C159+C148</f>
        <v>153379511941.91</v>
      </c>
      <c r="D11" s="261">
        <f t="shared" si="0"/>
        <v>191126361232.75</v>
      </c>
    </row>
    <row r="12" spans="1:7" x14ac:dyDescent="0.25">
      <c r="A12" s="204" t="s">
        <v>214</v>
      </c>
      <c r="B12" s="258">
        <f>B13+B38+B52+B98+B119</f>
        <v>101277190819</v>
      </c>
      <c r="C12" s="258">
        <f t="shared" ref="C12:D12" si="1">C13+C38+C52+C98+C119</f>
        <v>140905000152.19</v>
      </c>
      <c r="D12" s="258">
        <f t="shared" si="1"/>
        <v>178856381548.73999</v>
      </c>
    </row>
    <row r="13" spans="1:7" s="94" customFormat="1" x14ac:dyDescent="0.25">
      <c r="A13" s="216" t="s">
        <v>2645</v>
      </c>
      <c r="B13" s="258">
        <f>B14+B22+B28</f>
        <v>23482700397</v>
      </c>
      <c r="C13" s="258">
        <f t="shared" ref="C13:D13" si="2">C14+C22+C28</f>
        <v>28558983602.029999</v>
      </c>
      <c r="D13" s="258">
        <f t="shared" si="2"/>
        <v>36230306188.400002</v>
      </c>
    </row>
    <row r="14" spans="1:7" s="94" customFormat="1" x14ac:dyDescent="0.25">
      <c r="A14" s="217" t="s">
        <v>2646</v>
      </c>
      <c r="B14" s="258">
        <f>SUM(B15:B20)</f>
        <v>7662584291</v>
      </c>
      <c r="C14" s="258">
        <f t="shared" ref="C14:D14" si="3">SUM(C15:C20)</f>
        <v>6504317329.0300007</v>
      </c>
      <c r="D14" s="258">
        <f t="shared" si="3"/>
        <v>9050727644.3199997</v>
      </c>
      <c r="G14" s="94" t="s">
        <v>6</v>
      </c>
    </row>
    <row r="15" spans="1:7" x14ac:dyDescent="0.25">
      <c r="A15" s="218" t="s">
        <v>2764</v>
      </c>
      <c r="B15" s="259">
        <v>466724897</v>
      </c>
      <c r="C15" s="320">
        <v>667155664</v>
      </c>
      <c r="D15" s="259"/>
    </row>
    <row r="16" spans="1:7" x14ac:dyDescent="0.25">
      <c r="A16" s="218" t="s">
        <v>2765</v>
      </c>
      <c r="B16" s="259">
        <v>6254502400</v>
      </c>
      <c r="C16" s="320">
        <v>4526865540</v>
      </c>
      <c r="D16" s="259">
        <v>7856251563.71</v>
      </c>
    </row>
    <row r="17" spans="1:17" s="95" customFormat="1" x14ac:dyDescent="0.25">
      <c r="A17" s="219" t="s">
        <v>2647</v>
      </c>
      <c r="B17" s="308">
        <v>467662097</v>
      </c>
      <c r="C17" s="321">
        <v>636985362.00999999</v>
      </c>
      <c r="D17" s="259">
        <v>641796445.39999998</v>
      </c>
      <c r="Q17" s="95" t="s">
        <v>6</v>
      </c>
    </row>
    <row r="18" spans="1:17" s="95" customFormat="1" x14ac:dyDescent="0.25">
      <c r="A18" s="218" t="s">
        <v>2766</v>
      </c>
      <c r="B18" s="308">
        <v>71492897</v>
      </c>
      <c r="C18" s="321">
        <v>94921822.010000005</v>
      </c>
      <c r="D18" s="308">
        <v>73671301.400000006</v>
      </c>
    </row>
    <row r="19" spans="1:17" s="95" customFormat="1" x14ac:dyDescent="0.25">
      <c r="A19" s="218" t="s">
        <v>2767</v>
      </c>
      <c r="B19" s="308">
        <v>113214000</v>
      </c>
      <c r="C19" s="321">
        <v>159612674.00999999</v>
      </c>
      <c r="D19" s="308">
        <v>99464413.310000002</v>
      </c>
    </row>
    <row r="20" spans="1:17" s="95" customFormat="1" x14ac:dyDescent="0.25">
      <c r="A20" s="219" t="s">
        <v>2768</v>
      </c>
      <c r="B20" s="308">
        <v>288988000</v>
      </c>
      <c r="C20" s="321">
        <v>418776267</v>
      </c>
      <c r="D20" s="308">
        <v>379543920.5</v>
      </c>
    </row>
    <row r="21" spans="1:17" x14ac:dyDescent="0.25">
      <c r="A21" s="218"/>
      <c r="B21" s="259"/>
      <c r="C21" s="320"/>
      <c r="D21" s="308"/>
    </row>
    <row r="22" spans="1:17" s="94" customFormat="1" x14ac:dyDescent="0.25">
      <c r="A22" s="217" t="s">
        <v>2648</v>
      </c>
      <c r="B22" s="258">
        <f>SUM(B23:B26)</f>
        <v>10464172596</v>
      </c>
      <c r="C22" s="258">
        <f t="shared" ref="C22:D22" si="4">SUM(C23:C26)</f>
        <v>12406156725</v>
      </c>
      <c r="D22" s="258">
        <f t="shared" si="4"/>
        <v>21009269549.779999</v>
      </c>
    </row>
    <row r="23" spans="1:17" s="95" customFormat="1" x14ac:dyDescent="0.25">
      <c r="A23" s="218" t="s">
        <v>2649</v>
      </c>
      <c r="B23" s="308">
        <v>10377839296</v>
      </c>
      <c r="C23" s="321">
        <v>12305900700</v>
      </c>
      <c r="D23" s="259">
        <v>20921866790</v>
      </c>
    </row>
    <row r="24" spans="1:17" x14ac:dyDescent="0.25">
      <c r="A24" s="218" t="s">
        <v>2650</v>
      </c>
      <c r="B24" s="259">
        <v>12170803</v>
      </c>
      <c r="C24" s="320">
        <v>14383653</v>
      </c>
      <c r="D24" s="308">
        <v>4650827.8899999997</v>
      </c>
    </row>
    <row r="25" spans="1:17" s="95" customFormat="1" x14ac:dyDescent="0.25">
      <c r="A25" s="219" t="s">
        <v>2651</v>
      </c>
      <c r="B25" s="308">
        <v>66678800</v>
      </c>
      <c r="C25" s="321">
        <v>85872195</v>
      </c>
      <c r="D25" s="308">
        <v>82703936.290000007</v>
      </c>
    </row>
    <row r="26" spans="1:17" x14ac:dyDescent="0.25">
      <c r="A26" s="218" t="s">
        <v>2769</v>
      </c>
      <c r="B26" s="259">
        <v>7483697</v>
      </c>
      <c r="C26" s="320">
        <v>177</v>
      </c>
      <c r="D26" s="259">
        <v>47995.6</v>
      </c>
    </row>
    <row r="27" spans="1:17" x14ac:dyDescent="0.25">
      <c r="A27" s="218"/>
      <c r="B27" s="259"/>
      <c r="C27" s="320"/>
      <c r="D27" s="259"/>
    </row>
    <row r="28" spans="1:17" s="94" customFormat="1" x14ac:dyDescent="0.25">
      <c r="A28" s="217" t="s">
        <v>2652</v>
      </c>
      <c r="B28" s="258">
        <f>SUM(B29:B36)</f>
        <v>5355943510</v>
      </c>
      <c r="C28" s="258">
        <f t="shared" ref="C28:D28" si="5">SUM(C29:C36)</f>
        <v>9648509548</v>
      </c>
      <c r="D28" s="258">
        <f t="shared" si="5"/>
        <v>6170308994.3000002</v>
      </c>
    </row>
    <row r="29" spans="1:17" s="95" customFormat="1" x14ac:dyDescent="0.25">
      <c r="A29" s="219" t="s">
        <v>2770</v>
      </c>
      <c r="B29" s="308">
        <v>2570924106</v>
      </c>
      <c r="C29" s="321">
        <v>2219019743</v>
      </c>
      <c r="D29" s="259">
        <v>2460590276.4000001</v>
      </c>
    </row>
    <row r="30" spans="1:17" s="95" customFormat="1" x14ac:dyDescent="0.25">
      <c r="A30" s="218" t="s">
        <v>2771</v>
      </c>
      <c r="B30" s="322">
        <v>128001495</v>
      </c>
      <c r="C30" s="321">
        <v>336192616</v>
      </c>
      <c r="D30" s="259">
        <v>149494146.59999999</v>
      </c>
    </row>
    <row r="31" spans="1:17" s="95" customFormat="1" x14ac:dyDescent="0.25">
      <c r="A31" s="220" t="s">
        <v>2772</v>
      </c>
      <c r="B31" s="308">
        <v>391930303</v>
      </c>
      <c r="C31" s="321">
        <v>453183472</v>
      </c>
      <c r="D31" s="308">
        <v>1059616283.2</v>
      </c>
    </row>
    <row r="32" spans="1:17" s="95" customFormat="1" x14ac:dyDescent="0.25">
      <c r="A32" s="219" t="s">
        <v>2773</v>
      </c>
      <c r="B32" s="308">
        <v>182605003</v>
      </c>
      <c r="C32" s="321">
        <v>281811407</v>
      </c>
      <c r="D32" s="308">
        <v>287927827.39999998</v>
      </c>
    </row>
    <row r="33" spans="1:4" s="95" customFormat="1" x14ac:dyDescent="0.25">
      <c r="A33" s="218" t="s">
        <v>2774</v>
      </c>
      <c r="B33" s="308">
        <v>1508681800</v>
      </c>
      <c r="C33" s="321">
        <v>2378179112</v>
      </c>
      <c r="D33" s="308">
        <v>1549783303.7</v>
      </c>
    </row>
    <row r="34" spans="1:4" s="95" customFormat="1" x14ac:dyDescent="0.25">
      <c r="A34" s="219" t="s">
        <v>2775</v>
      </c>
      <c r="B34" s="308">
        <v>0</v>
      </c>
      <c r="C34" s="321">
        <v>3224000000</v>
      </c>
      <c r="D34" s="308"/>
    </row>
    <row r="35" spans="1:4" x14ac:dyDescent="0.25">
      <c r="A35" s="218" t="s">
        <v>2653</v>
      </c>
      <c r="B35" s="259">
        <v>235653203</v>
      </c>
      <c r="C35" s="320">
        <v>300438895</v>
      </c>
      <c r="D35" s="308">
        <v>294824187.39999998</v>
      </c>
    </row>
    <row r="36" spans="1:4" x14ac:dyDescent="0.25">
      <c r="A36" s="218" t="s">
        <v>2654</v>
      </c>
      <c r="B36" s="308">
        <v>338147600</v>
      </c>
      <c r="C36" s="321">
        <v>455684303</v>
      </c>
      <c r="D36" s="308">
        <v>368072969.60000002</v>
      </c>
    </row>
    <row r="37" spans="1:4" s="94" customFormat="1" x14ac:dyDescent="0.25">
      <c r="A37" s="216"/>
      <c r="B37" s="258"/>
      <c r="C37" s="323"/>
      <c r="D37" s="308"/>
    </row>
    <row r="38" spans="1:4" s="94" customFormat="1" x14ac:dyDescent="0.25">
      <c r="A38" s="217" t="s">
        <v>2655</v>
      </c>
      <c r="B38" s="258">
        <f>B39+B45</f>
        <v>1384741584</v>
      </c>
      <c r="C38" s="258">
        <f t="shared" ref="C38:D38" si="6">C39+C45</f>
        <v>2185868826.04</v>
      </c>
      <c r="D38" s="258">
        <f t="shared" si="6"/>
        <v>8194525421.0200005</v>
      </c>
    </row>
    <row r="39" spans="1:4" s="94" customFormat="1" x14ac:dyDescent="0.25">
      <c r="A39" s="217" t="s">
        <v>2656</v>
      </c>
      <c r="B39" s="258">
        <f>SUM(B40:B43)</f>
        <v>313964369</v>
      </c>
      <c r="C39" s="258">
        <f t="shared" ref="C39:D39" si="7">SUM(C40:C43)</f>
        <v>480850415.02999997</v>
      </c>
      <c r="D39" s="258">
        <f t="shared" si="7"/>
        <v>2063780010</v>
      </c>
    </row>
    <row r="40" spans="1:4" x14ac:dyDescent="0.25">
      <c r="A40" s="218" t="s">
        <v>2657</v>
      </c>
      <c r="B40" s="259">
        <v>253350008</v>
      </c>
      <c r="C40" s="320">
        <v>409733905</v>
      </c>
      <c r="D40" s="259">
        <v>1952200855</v>
      </c>
    </row>
    <row r="41" spans="1:4" s="95" customFormat="1" x14ac:dyDescent="0.25">
      <c r="A41" s="219" t="s">
        <v>2658</v>
      </c>
      <c r="B41" s="308">
        <v>12235303</v>
      </c>
      <c r="C41" s="321">
        <v>19397082.010000002</v>
      </c>
      <c r="D41" s="308">
        <v>7878974.4000000004</v>
      </c>
    </row>
    <row r="42" spans="1:4" s="95" customFormat="1" x14ac:dyDescent="0.25">
      <c r="A42" s="220" t="s">
        <v>2776</v>
      </c>
      <c r="B42" s="308">
        <v>14119400</v>
      </c>
      <c r="C42" s="321">
        <v>15086402.01</v>
      </c>
      <c r="D42" s="308">
        <v>34122976.100000001</v>
      </c>
    </row>
    <row r="43" spans="1:4" s="95" customFormat="1" x14ac:dyDescent="0.25">
      <c r="A43" s="219" t="s">
        <v>2659</v>
      </c>
      <c r="B43" s="308">
        <v>34259658</v>
      </c>
      <c r="C43" s="321">
        <v>36633026.009999998</v>
      </c>
      <c r="D43" s="308">
        <v>69577204.5</v>
      </c>
    </row>
    <row r="44" spans="1:4" x14ac:dyDescent="0.25">
      <c r="A44" s="216"/>
      <c r="B44" s="259"/>
      <c r="C44" s="320"/>
      <c r="D44" s="308"/>
    </row>
    <row r="45" spans="1:4" x14ac:dyDescent="0.25">
      <c r="A45" s="204" t="s">
        <v>2660</v>
      </c>
      <c r="B45" s="324">
        <f>SUM(B46:B50)</f>
        <v>1070777215</v>
      </c>
      <c r="C45" s="324">
        <f t="shared" ref="C45:D45" si="8">SUM(C46:C50)</f>
        <v>1705018411.01</v>
      </c>
      <c r="D45" s="324">
        <f t="shared" si="8"/>
        <v>6130745411.0200005</v>
      </c>
    </row>
    <row r="46" spans="1:4" s="95" customFormat="1" x14ac:dyDescent="0.25">
      <c r="A46" s="220" t="s">
        <v>2230</v>
      </c>
      <c r="B46" s="325">
        <v>458558012</v>
      </c>
      <c r="C46" s="321">
        <v>710365990.00999999</v>
      </c>
      <c r="D46" s="259">
        <v>1579312227.8099999</v>
      </c>
    </row>
    <row r="47" spans="1:4" s="95" customFormat="1" x14ac:dyDescent="0.25">
      <c r="A47" s="222" t="s">
        <v>2661</v>
      </c>
      <c r="B47" s="308">
        <v>104986000</v>
      </c>
      <c r="C47" s="321">
        <v>193000000</v>
      </c>
      <c r="D47" s="308">
        <v>87599154.400000006</v>
      </c>
    </row>
    <row r="48" spans="1:4" s="95" customFormat="1" x14ac:dyDescent="0.25">
      <c r="A48" s="220" t="s">
        <v>2777</v>
      </c>
      <c r="B48" s="308">
        <v>0</v>
      </c>
      <c r="C48" s="321">
        <v>771371220</v>
      </c>
      <c r="D48" s="308">
        <v>197600405.71000001</v>
      </c>
    </row>
    <row r="49" spans="1:4" s="95" customFormat="1" x14ac:dyDescent="0.25">
      <c r="A49" s="219" t="s">
        <v>2778</v>
      </c>
      <c r="B49" s="308">
        <v>483395403</v>
      </c>
      <c r="C49" s="321">
        <v>0</v>
      </c>
      <c r="D49" s="308">
        <v>4250139225.5999999</v>
      </c>
    </row>
    <row r="50" spans="1:4" s="95" customFormat="1" x14ac:dyDescent="0.25">
      <c r="A50" s="219" t="s">
        <v>2662</v>
      </c>
      <c r="B50" s="308">
        <v>23837800</v>
      </c>
      <c r="C50" s="321">
        <v>30281201</v>
      </c>
      <c r="D50" s="259">
        <v>16094397.5</v>
      </c>
    </row>
    <row r="51" spans="1:4" x14ac:dyDescent="0.25">
      <c r="A51" s="204"/>
      <c r="B51" s="258"/>
      <c r="C51" s="320"/>
      <c r="D51" s="259"/>
    </row>
    <row r="52" spans="1:4" x14ac:dyDescent="0.25">
      <c r="A52" s="216" t="s">
        <v>2663</v>
      </c>
      <c r="B52" s="258">
        <f>B53+B59+B73+B81</f>
        <v>41494202350</v>
      </c>
      <c r="C52" s="258">
        <f t="shared" ref="C52:D52" si="9">C53+C59+C73+C81</f>
        <v>68891767461.040009</v>
      </c>
      <c r="D52" s="258">
        <f t="shared" si="9"/>
        <v>107748286162.19</v>
      </c>
    </row>
    <row r="53" spans="1:4" x14ac:dyDescent="0.25">
      <c r="A53" s="216" t="s">
        <v>2664</v>
      </c>
      <c r="B53" s="258">
        <f>SUM(B54:B57)</f>
        <v>22525451050</v>
      </c>
      <c r="C53" s="258">
        <f t="shared" ref="C53:D53" si="10">SUM(C54:C57)</f>
        <v>39914587346</v>
      </c>
      <c r="D53" s="258">
        <f t="shared" si="10"/>
        <v>51758205088.610001</v>
      </c>
    </row>
    <row r="54" spans="1:4" s="95" customFormat="1" x14ac:dyDescent="0.25">
      <c r="A54" s="220" t="s">
        <v>2665</v>
      </c>
      <c r="B54" s="308">
        <v>21988703113</v>
      </c>
      <c r="C54" s="321">
        <v>39043270647</v>
      </c>
      <c r="D54" s="308">
        <v>50802957000</v>
      </c>
    </row>
    <row r="55" spans="1:4" s="95" customFormat="1" x14ac:dyDescent="0.25">
      <c r="A55" s="220" t="s">
        <v>2666</v>
      </c>
      <c r="B55" s="308">
        <v>348298137</v>
      </c>
      <c r="C55" s="321">
        <v>623080181</v>
      </c>
      <c r="D55" s="308">
        <v>508634117.19999999</v>
      </c>
    </row>
    <row r="56" spans="1:4" s="95" customFormat="1" x14ac:dyDescent="0.25">
      <c r="A56" s="220" t="s">
        <v>2779</v>
      </c>
      <c r="B56" s="308">
        <v>85355503</v>
      </c>
      <c r="C56" s="321">
        <v>106525009</v>
      </c>
      <c r="D56" s="308">
        <v>197219292.30000001</v>
      </c>
    </row>
    <row r="57" spans="1:4" s="95" customFormat="1" x14ac:dyDescent="0.25">
      <c r="A57" s="220" t="s">
        <v>2667</v>
      </c>
      <c r="B57" s="325">
        <v>103094297</v>
      </c>
      <c r="C57" s="326">
        <v>141711509</v>
      </c>
      <c r="D57" s="308">
        <v>249394679.11000001</v>
      </c>
    </row>
    <row r="58" spans="1:4" s="94" customFormat="1" x14ac:dyDescent="0.25">
      <c r="A58" s="204"/>
      <c r="B58" s="324"/>
      <c r="C58" s="327"/>
      <c r="D58" s="308"/>
    </row>
    <row r="59" spans="1:4" s="94" customFormat="1" x14ac:dyDescent="0.25">
      <c r="A59" s="204" t="s">
        <v>2668</v>
      </c>
      <c r="B59" s="324">
        <f>SUM(B60:B71)</f>
        <v>16928351621</v>
      </c>
      <c r="C59" s="324">
        <f t="shared" ref="C59:D59" si="11">SUM(C60:C71)</f>
        <v>24235100932.02</v>
      </c>
      <c r="D59" s="324">
        <f t="shared" si="11"/>
        <v>45921191706.989998</v>
      </c>
    </row>
    <row r="60" spans="1:4" s="95" customFormat="1" x14ac:dyDescent="0.25">
      <c r="A60" s="220" t="s">
        <v>2669</v>
      </c>
      <c r="B60" s="325">
        <v>2632369904</v>
      </c>
      <c r="C60" s="321">
        <v>2386188665.0100002</v>
      </c>
      <c r="D60" s="259">
        <v>4686179051.1000004</v>
      </c>
    </row>
    <row r="61" spans="1:4" s="95" customFormat="1" x14ac:dyDescent="0.25">
      <c r="A61" s="219" t="s">
        <v>2670</v>
      </c>
      <c r="B61" s="328">
        <v>2737782214</v>
      </c>
      <c r="C61" s="321">
        <v>3930846947</v>
      </c>
      <c r="D61" s="259">
        <v>8292055374.5</v>
      </c>
    </row>
    <row r="62" spans="1:4" s="95" customFormat="1" x14ac:dyDescent="0.25">
      <c r="A62" s="220" t="s">
        <v>2671</v>
      </c>
      <c r="B62" s="308">
        <v>1582936002</v>
      </c>
      <c r="C62" s="329">
        <v>2543468712</v>
      </c>
      <c r="D62" s="308">
        <v>3043963289.4000001</v>
      </c>
    </row>
    <row r="63" spans="1:4" s="95" customFormat="1" x14ac:dyDescent="0.25">
      <c r="A63" s="219" t="s">
        <v>2780</v>
      </c>
      <c r="B63" s="308">
        <v>6764599</v>
      </c>
      <c r="C63" s="321">
        <v>78176615</v>
      </c>
      <c r="D63" s="308">
        <v>54546827.700000003</v>
      </c>
    </row>
    <row r="64" spans="1:4" s="95" customFormat="1" x14ac:dyDescent="0.25">
      <c r="A64" s="218" t="s">
        <v>2673</v>
      </c>
      <c r="B64" s="308">
        <v>263569803</v>
      </c>
      <c r="C64" s="321">
        <v>1126512704</v>
      </c>
      <c r="D64" s="308">
        <v>1364725649.3</v>
      </c>
    </row>
    <row r="65" spans="1:4" s="95" customFormat="1" x14ac:dyDescent="0.25">
      <c r="A65" s="218" t="s">
        <v>2266</v>
      </c>
      <c r="B65" s="330">
        <v>2140097</v>
      </c>
      <c r="C65" s="321">
        <v>1972138.01</v>
      </c>
      <c r="D65" s="331">
        <v>2982434.9</v>
      </c>
    </row>
    <row r="66" spans="1:4" s="95" customFormat="1" x14ac:dyDescent="0.25">
      <c r="A66" s="219" t="s">
        <v>2674</v>
      </c>
      <c r="B66" s="330">
        <v>7592600</v>
      </c>
      <c r="C66" s="321">
        <v>9382756</v>
      </c>
      <c r="D66" s="331">
        <v>9534742</v>
      </c>
    </row>
    <row r="67" spans="1:4" s="95" customFormat="1" x14ac:dyDescent="0.25">
      <c r="A67" s="218" t="s">
        <v>2675</v>
      </c>
      <c r="B67" s="330">
        <v>9396436691</v>
      </c>
      <c r="C67" s="321">
        <v>14030943640</v>
      </c>
      <c r="D67" s="331">
        <v>22244700000</v>
      </c>
    </row>
    <row r="68" spans="1:4" s="95" customFormat="1" x14ac:dyDescent="0.25">
      <c r="A68" s="218" t="s">
        <v>2781</v>
      </c>
      <c r="B68" s="295">
        <v>41845212</v>
      </c>
      <c r="C68" s="321">
        <v>59868389</v>
      </c>
      <c r="D68" s="308">
        <v>40267257.5</v>
      </c>
    </row>
    <row r="69" spans="1:4" s="95" customFormat="1" x14ac:dyDescent="0.25">
      <c r="A69" s="220" t="s">
        <v>2782</v>
      </c>
      <c r="B69" s="308">
        <v>245000000</v>
      </c>
      <c r="C69" s="321"/>
      <c r="D69" s="308"/>
    </row>
    <row r="70" spans="1:4" s="95" customFormat="1" x14ac:dyDescent="0.25">
      <c r="A70" s="219" t="s">
        <v>2783</v>
      </c>
      <c r="B70" s="308">
        <v>4422400</v>
      </c>
      <c r="C70" s="321">
        <v>6799616</v>
      </c>
      <c r="D70" s="308">
        <v>6000000000</v>
      </c>
    </row>
    <row r="71" spans="1:4" s="95" customFormat="1" x14ac:dyDescent="0.25">
      <c r="A71" s="219" t="s">
        <v>2784</v>
      </c>
      <c r="B71" s="308">
        <v>7492099</v>
      </c>
      <c r="C71" s="321">
        <v>60940750</v>
      </c>
      <c r="D71" s="280">
        <v>182237080.59</v>
      </c>
    </row>
    <row r="72" spans="1:4" x14ac:dyDescent="0.25">
      <c r="A72" s="222"/>
      <c r="B72" s="261"/>
      <c r="C72" s="321"/>
      <c r="D72" s="280"/>
    </row>
    <row r="73" spans="1:4" x14ac:dyDescent="0.25">
      <c r="A73" s="216" t="s">
        <v>2785</v>
      </c>
      <c r="B73" s="332">
        <f>SUM(B74:B79)</f>
        <v>524253202</v>
      </c>
      <c r="C73" s="332">
        <f t="shared" ref="C73:D73" si="12">SUM(C74:C79)</f>
        <v>2109742203</v>
      </c>
      <c r="D73" s="332">
        <f t="shared" si="12"/>
        <v>7019569713.29</v>
      </c>
    </row>
    <row r="74" spans="1:4" s="95" customFormat="1" x14ac:dyDescent="0.25">
      <c r="A74" s="16" t="s">
        <v>2786</v>
      </c>
      <c r="B74" s="242">
        <v>0</v>
      </c>
      <c r="C74" s="333">
        <v>2881253</v>
      </c>
      <c r="D74" s="308">
        <v>12350755.51</v>
      </c>
    </row>
    <row r="75" spans="1:4" s="95" customFormat="1" x14ac:dyDescent="0.25">
      <c r="A75" s="95" t="s">
        <v>2787</v>
      </c>
      <c r="B75" s="242">
        <v>15846703</v>
      </c>
      <c r="C75" s="321">
        <v>268564</v>
      </c>
      <c r="D75" s="308">
        <v>74641.09</v>
      </c>
    </row>
    <row r="76" spans="1:4" s="95" customFormat="1" x14ac:dyDescent="0.25">
      <c r="A76" s="95" t="s">
        <v>2788</v>
      </c>
      <c r="B76" s="242"/>
      <c r="C76" s="321"/>
      <c r="D76" s="308">
        <v>3605808116.3899999</v>
      </c>
    </row>
    <row r="77" spans="1:4" s="95" customFormat="1" x14ac:dyDescent="0.25">
      <c r="A77" s="16" t="s">
        <v>2789</v>
      </c>
      <c r="B77" s="242">
        <v>77699</v>
      </c>
      <c r="C77" s="321">
        <v>2100000000</v>
      </c>
      <c r="D77" s="308">
        <v>3394149326.6999998</v>
      </c>
    </row>
    <row r="78" spans="1:4" s="95" customFormat="1" x14ac:dyDescent="0.25">
      <c r="A78" s="16" t="s">
        <v>2790</v>
      </c>
      <c r="B78" s="242">
        <v>500000000</v>
      </c>
      <c r="C78" s="321">
        <v>1126573</v>
      </c>
      <c r="D78" s="308">
        <v>7006171.5</v>
      </c>
    </row>
    <row r="79" spans="1:4" s="95" customFormat="1" x14ac:dyDescent="0.25">
      <c r="A79" s="16" t="s">
        <v>2791</v>
      </c>
      <c r="B79" s="242">
        <v>8328800</v>
      </c>
      <c r="C79" s="320">
        <v>5465813</v>
      </c>
      <c r="D79" s="308">
        <v>180702.1</v>
      </c>
    </row>
    <row r="80" spans="1:4" x14ac:dyDescent="0.25">
      <c r="B80" s="242"/>
      <c r="C80" s="321"/>
      <c r="D80" s="308"/>
    </row>
    <row r="81" spans="1:4" s="94" customFormat="1" x14ac:dyDescent="0.25">
      <c r="A81" s="12" t="s">
        <v>2676</v>
      </c>
      <c r="B81" s="240">
        <f>SUM(B82:B96)</f>
        <v>1516146477</v>
      </c>
      <c r="C81" s="240">
        <f t="shared" ref="C81:D81" si="13">SUM(C82:C96)</f>
        <v>2632336980.02</v>
      </c>
      <c r="D81" s="240">
        <f t="shared" si="13"/>
        <v>3049319653.3000007</v>
      </c>
    </row>
    <row r="82" spans="1:4" x14ac:dyDescent="0.25">
      <c r="A82" s="13" t="s">
        <v>2677</v>
      </c>
      <c r="B82" s="242">
        <v>327996905</v>
      </c>
      <c r="C82" s="321">
        <v>655868412</v>
      </c>
      <c r="D82" s="308">
        <v>1051937998.11</v>
      </c>
    </row>
    <row r="83" spans="1:4" x14ac:dyDescent="0.25">
      <c r="A83" s="13" t="s">
        <v>2792</v>
      </c>
      <c r="B83" s="242">
        <v>61762903</v>
      </c>
      <c r="C83" s="320">
        <v>87438743</v>
      </c>
      <c r="D83" s="259">
        <v>28768238.600000001</v>
      </c>
    </row>
    <row r="84" spans="1:4" x14ac:dyDescent="0.25">
      <c r="A84" s="13" t="s">
        <v>2678</v>
      </c>
      <c r="B84" s="242">
        <v>714163608</v>
      </c>
      <c r="C84" s="320">
        <v>1396589106.01</v>
      </c>
      <c r="D84" s="328">
        <v>1667523923.3</v>
      </c>
    </row>
    <row r="85" spans="1:4" x14ac:dyDescent="0.25">
      <c r="A85" s="13" t="s">
        <v>2679</v>
      </c>
      <c r="B85" s="242">
        <v>608897</v>
      </c>
      <c r="C85" s="320">
        <v>233799</v>
      </c>
      <c r="D85" s="308">
        <v>104885.3</v>
      </c>
    </row>
    <row r="86" spans="1:4" x14ac:dyDescent="0.25">
      <c r="A86" s="13" t="s">
        <v>2793</v>
      </c>
      <c r="B86" s="242">
        <v>122200</v>
      </c>
      <c r="C86" s="320">
        <v>27317</v>
      </c>
      <c r="D86" s="308">
        <v>1.6</v>
      </c>
    </row>
    <row r="87" spans="1:4" x14ac:dyDescent="0.25">
      <c r="A87" s="13" t="s">
        <v>2794</v>
      </c>
      <c r="B87" s="242">
        <v>0</v>
      </c>
      <c r="C87" s="320">
        <v>161050.01</v>
      </c>
      <c r="D87" s="308">
        <v>48084.5</v>
      </c>
    </row>
    <row r="88" spans="1:4" x14ac:dyDescent="0.25">
      <c r="A88" s="13" t="s">
        <v>2680</v>
      </c>
      <c r="B88" s="242">
        <v>280356638</v>
      </c>
      <c r="C88" s="320">
        <v>344700133</v>
      </c>
      <c r="D88" s="259">
        <v>8.7100000000000009</v>
      </c>
    </row>
    <row r="89" spans="1:4" x14ac:dyDescent="0.25">
      <c r="A89" s="13" t="s">
        <v>2681</v>
      </c>
      <c r="B89" s="242">
        <v>46989829</v>
      </c>
      <c r="C89" s="320">
        <v>53368533</v>
      </c>
      <c r="D89" s="308">
        <v>3502595</v>
      </c>
    </row>
    <row r="90" spans="1:4" x14ac:dyDescent="0.25">
      <c r="A90" s="13" t="s">
        <v>2795</v>
      </c>
      <c r="B90" s="242">
        <v>4203000</v>
      </c>
      <c r="C90" s="320">
        <v>3841775</v>
      </c>
      <c r="D90" s="259">
        <v>174989544.80000001</v>
      </c>
    </row>
    <row r="91" spans="1:4" x14ac:dyDescent="0.25">
      <c r="A91" s="13" t="s">
        <v>2796</v>
      </c>
      <c r="B91" s="242">
        <v>1341000</v>
      </c>
      <c r="C91" s="320">
        <v>12812</v>
      </c>
      <c r="D91" s="308">
        <v>504387.9</v>
      </c>
    </row>
    <row r="92" spans="1:4" x14ac:dyDescent="0.25">
      <c r="A92" s="13" t="s">
        <v>2682</v>
      </c>
      <c r="B92" s="242">
        <v>65580800</v>
      </c>
      <c r="C92" s="320">
        <v>70425951</v>
      </c>
      <c r="D92" s="259">
        <v>107010524.5</v>
      </c>
    </row>
    <row r="93" spans="1:4" x14ac:dyDescent="0.25">
      <c r="A93" s="13" t="s">
        <v>2683</v>
      </c>
      <c r="B93" s="242">
        <v>602400</v>
      </c>
      <c r="C93" s="320">
        <v>439301</v>
      </c>
      <c r="D93" s="259">
        <v>368278.69</v>
      </c>
    </row>
    <row r="94" spans="1:4" x14ac:dyDescent="0.25">
      <c r="A94" s="13" t="s">
        <v>2684</v>
      </c>
      <c r="B94" s="242">
        <v>1363297</v>
      </c>
      <c r="C94" s="320">
        <v>1406934</v>
      </c>
      <c r="D94" s="259">
        <v>7250080</v>
      </c>
    </row>
    <row r="95" spans="1:4" x14ac:dyDescent="0.25">
      <c r="A95" s="13" t="s">
        <v>2797</v>
      </c>
      <c r="B95" s="242">
        <v>75600</v>
      </c>
      <c r="C95" s="320">
        <v>223041</v>
      </c>
      <c r="D95" s="259">
        <v>22739.1</v>
      </c>
    </row>
    <row r="96" spans="1:4" x14ac:dyDescent="0.25">
      <c r="A96" s="13" t="s">
        <v>2685</v>
      </c>
      <c r="B96" s="242">
        <v>10979400</v>
      </c>
      <c r="C96" s="320">
        <v>17600073</v>
      </c>
      <c r="D96" s="259">
        <v>7288363.1900000004</v>
      </c>
    </row>
    <row r="97" spans="1:4" x14ac:dyDescent="0.25">
      <c r="B97" s="242"/>
      <c r="C97" s="320"/>
      <c r="D97" s="259"/>
    </row>
    <row r="98" spans="1:4" s="94" customFormat="1" x14ac:dyDescent="0.25">
      <c r="A98" s="12" t="s">
        <v>2311</v>
      </c>
      <c r="B98" s="240">
        <f>B99+B106+B111</f>
        <v>32373317997</v>
      </c>
      <c r="C98" s="240">
        <f t="shared" ref="C98:D98" si="14">C99+C106+C111</f>
        <v>41030010297.059998</v>
      </c>
      <c r="D98" s="240">
        <f t="shared" si="14"/>
        <v>26583933129.41</v>
      </c>
    </row>
    <row r="99" spans="1:4" s="94" customFormat="1" x14ac:dyDescent="0.25">
      <c r="A99" s="12" t="s">
        <v>2312</v>
      </c>
      <c r="B99" s="240">
        <f>SUM(B100:B104)</f>
        <v>17149954992</v>
      </c>
      <c r="C99" s="240">
        <f t="shared" ref="C99:D99" si="15">SUM(C100:C104)</f>
        <v>15761557983.030001</v>
      </c>
      <c r="D99" s="240">
        <f t="shared" si="15"/>
        <v>13857952215.5</v>
      </c>
    </row>
    <row r="100" spans="1:4" x14ac:dyDescent="0.25">
      <c r="A100" s="13" t="s">
        <v>216</v>
      </c>
      <c r="B100" s="242">
        <v>13551530695</v>
      </c>
      <c r="C100" s="321">
        <v>15746802954.01</v>
      </c>
      <c r="D100" s="259">
        <v>13848679890</v>
      </c>
    </row>
    <row r="101" spans="1:4" x14ac:dyDescent="0.25">
      <c r="A101" s="13" t="s">
        <v>2686</v>
      </c>
      <c r="B101" s="242">
        <v>6348097</v>
      </c>
      <c r="C101" s="320">
        <v>6158046.0099999998</v>
      </c>
      <c r="D101" s="259">
        <v>5681233.5999999996</v>
      </c>
    </row>
    <row r="102" spans="1:4" x14ac:dyDescent="0.25">
      <c r="A102" s="13" t="s">
        <v>2687</v>
      </c>
      <c r="B102" s="242">
        <v>10922800</v>
      </c>
      <c r="C102" s="320">
        <v>7604450.0099999998</v>
      </c>
      <c r="D102" s="259">
        <v>3053498.1</v>
      </c>
    </row>
    <row r="103" spans="1:4" x14ac:dyDescent="0.25">
      <c r="A103" s="13" t="s">
        <v>2316</v>
      </c>
      <c r="B103" s="242">
        <v>1306400</v>
      </c>
      <c r="C103" s="320">
        <v>992533</v>
      </c>
      <c r="D103" s="259">
        <v>537593.80000000005</v>
      </c>
    </row>
    <row r="104" spans="1:4" x14ac:dyDescent="0.25">
      <c r="A104" s="13" t="s">
        <v>2798</v>
      </c>
      <c r="B104" s="242">
        <v>3579847000</v>
      </c>
      <c r="C104" s="320"/>
      <c r="D104" s="259"/>
    </row>
    <row r="105" spans="1:4" x14ac:dyDescent="0.25">
      <c r="B105" s="242"/>
      <c r="C105" s="320"/>
      <c r="D105" s="259"/>
    </row>
    <row r="106" spans="1:4" s="94" customFormat="1" x14ac:dyDescent="0.25">
      <c r="A106" s="12" t="s">
        <v>2326</v>
      </c>
      <c r="B106" s="240">
        <f>SUM(B107:B109)</f>
        <v>2181378897</v>
      </c>
      <c r="C106" s="240">
        <f t="shared" ref="C106:D106" si="16">SUM(C107:C109)</f>
        <v>22300345.009999998</v>
      </c>
      <c r="D106" s="240">
        <f t="shared" si="16"/>
        <v>8487466</v>
      </c>
    </row>
    <row r="107" spans="1:4" x14ac:dyDescent="0.25">
      <c r="A107" s="13" t="s">
        <v>2688</v>
      </c>
      <c r="B107" s="242">
        <v>4322697</v>
      </c>
      <c r="C107" s="320">
        <v>7261651</v>
      </c>
      <c r="D107" s="259">
        <v>3689103.2</v>
      </c>
    </row>
    <row r="108" spans="1:4" x14ac:dyDescent="0.25">
      <c r="A108" s="13" t="s">
        <v>2799</v>
      </c>
      <c r="B108" s="242">
        <v>2656200</v>
      </c>
      <c r="C108" s="321">
        <v>15038694.01</v>
      </c>
      <c r="D108" s="259">
        <v>4798362.8</v>
      </c>
    </row>
    <row r="109" spans="1:4" x14ac:dyDescent="0.25">
      <c r="A109" s="13" t="s">
        <v>2800</v>
      </c>
      <c r="B109" s="242">
        <v>2174400000</v>
      </c>
      <c r="C109" s="320"/>
      <c r="D109" s="259"/>
    </row>
    <row r="110" spans="1:4" x14ac:dyDescent="0.25">
      <c r="B110" s="242"/>
      <c r="C110" s="320"/>
      <c r="D110" s="259"/>
    </row>
    <row r="111" spans="1:4" s="94" customFormat="1" x14ac:dyDescent="0.25">
      <c r="A111" s="12" t="s">
        <v>2689</v>
      </c>
      <c r="B111" s="240">
        <f>SUM(B112:B117)</f>
        <v>13041984108</v>
      </c>
      <c r="C111" s="240">
        <f t="shared" ref="C111:D111" si="17">SUM(C112:C117)</f>
        <v>25246151969.02</v>
      </c>
      <c r="D111" s="240">
        <f t="shared" si="17"/>
        <v>12717493447.91</v>
      </c>
    </row>
    <row r="112" spans="1:4" x14ac:dyDescent="0.25">
      <c r="A112" s="13" t="s">
        <v>2690</v>
      </c>
      <c r="B112" s="242">
        <v>2412580800</v>
      </c>
      <c r="C112" s="320">
        <v>3475066685</v>
      </c>
      <c r="D112" s="259">
        <v>3160199053.0999999</v>
      </c>
    </row>
    <row r="113" spans="1:4" x14ac:dyDescent="0.25">
      <c r="A113" s="13" t="s">
        <v>2691</v>
      </c>
      <c r="B113" s="242">
        <v>41105203</v>
      </c>
      <c r="C113" s="320">
        <v>50719950.009999998</v>
      </c>
      <c r="D113" s="308">
        <v>52465628.899999999</v>
      </c>
    </row>
    <row r="114" spans="1:4" x14ac:dyDescent="0.25">
      <c r="A114" s="13" t="s">
        <v>185</v>
      </c>
      <c r="B114" s="242">
        <v>186240000</v>
      </c>
      <c r="C114" s="321">
        <v>282688494.00999999</v>
      </c>
      <c r="D114" s="308">
        <v>228391979.31</v>
      </c>
    </row>
    <row r="115" spans="1:4" x14ac:dyDescent="0.25">
      <c r="A115" s="13" t="s">
        <v>2801</v>
      </c>
      <c r="B115" s="242">
        <v>10130902300</v>
      </c>
      <c r="C115" s="320">
        <v>21069596000</v>
      </c>
      <c r="D115" s="308">
        <v>8500000000</v>
      </c>
    </row>
    <row r="116" spans="1:4" x14ac:dyDescent="0.25">
      <c r="A116" s="13" t="s">
        <v>2802</v>
      </c>
      <c r="B116" s="242">
        <v>94299</v>
      </c>
      <c r="C116" s="320">
        <v>11849441</v>
      </c>
      <c r="D116" s="259">
        <v>22296462.399999999</v>
      </c>
    </row>
    <row r="117" spans="1:4" x14ac:dyDescent="0.25">
      <c r="A117" s="13" t="s">
        <v>2803</v>
      </c>
      <c r="B117" s="242">
        <v>271061506</v>
      </c>
      <c r="C117" s="320">
        <v>356231399</v>
      </c>
      <c r="D117" s="259">
        <v>754140324.20000005</v>
      </c>
    </row>
    <row r="118" spans="1:4" x14ac:dyDescent="0.25">
      <c r="B118" s="242"/>
      <c r="C118" s="320"/>
      <c r="D118" s="259"/>
    </row>
    <row r="119" spans="1:4" s="94" customFormat="1" x14ac:dyDescent="0.25">
      <c r="A119" s="12" t="s">
        <v>65</v>
      </c>
      <c r="B119" s="240">
        <f>B120</f>
        <v>2542228491</v>
      </c>
      <c r="C119" s="240">
        <f t="shared" ref="C119:D119" si="18">C120</f>
        <v>238369966.01999998</v>
      </c>
      <c r="D119" s="240">
        <f t="shared" si="18"/>
        <v>99330647.720000014</v>
      </c>
    </row>
    <row r="120" spans="1:4" s="94" customFormat="1" x14ac:dyDescent="0.25">
      <c r="A120" s="12" t="s">
        <v>2692</v>
      </c>
      <c r="B120" s="240">
        <f>SUM(B121:B127)</f>
        <v>2542228491</v>
      </c>
      <c r="C120" s="240">
        <f t="shared" ref="C120:D120" si="19">SUM(C121:C127)</f>
        <v>238369966.01999998</v>
      </c>
      <c r="D120" s="240">
        <f t="shared" si="19"/>
        <v>99330647.720000014</v>
      </c>
    </row>
    <row r="121" spans="1:4" x14ac:dyDescent="0.25">
      <c r="A121" s="13" t="s">
        <v>2338</v>
      </c>
      <c r="B121" s="242">
        <v>32001097</v>
      </c>
      <c r="C121" s="320">
        <v>37360477</v>
      </c>
      <c r="D121" s="259">
        <v>44899937.5</v>
      </c>
    </row>
    <row r="122" spans="1:4" x14ac:dyDescent="0.25">
      <c r="A122" s="13" t="s">
        <v>2804</v>
      </c>
      <c r="B122" s="242">
        <v>12497</v>
      </c>
      <c r="C122" s="321">
        <v>2690.01</v>
      </c>
      <c r="D122" s="308">
        <v>6679688.3099999996</v>
      </c>
    </row>
    <row r="123" spans="1:4" x14ac:dyDescent="0.25">
      <c r="A123" s="13" t="s">
        <v>2805</v>
      </c>
      <c r="B123" s="242">
        <v>92400</v>
      </c>
      <c r="C123" s="321">
        <v>270491</v>
      </c>
      <c r="D123" s="259">
        <v>201660.7</v>
      </c>
    </row>
    <row r="124" spans="1:4" x14ac:dyDescent="0.25">
      <c r="A124" s="13" t="s">
        <v>2806</v>
      </c>
      <c r="B124" s="242">
        <v>14297</v>
      </c>
      <c r="C124" s="320">
        <v>26281</v>
      </c>
      <c r="D124" s="259">
        <v>7818</v>
      </c>
    </row>
    <row r="125" spans="1:4" x14ac:dyDescent="0.25">
      <c r="A125" s="13" t="s">
        <v>2693</v>
      </c>
      <c r="B125" s="242">
        <v>2509627000</v>
      </c>
      <c r="C125" s="320">
        <v>200287265</v>
      </c>
      <c r="D125" s="259">
        <v>47239734.600000001</v>
      </c>
    </row>
    <row r="126" spans="1:4" x14ac:dyDescent="0.25">
      <c r="A126" s="13" t="s">
        <v>2807</v>
      </c>
      <c r="B126" s="242">
        <v>30400</v>
      </c>
      <c r="C126" s="320"/>
      <c r="D126" s="259"/>
    </row>
    <row r="127" spans="1:4" x14ac:dyDescent="0.25">
      <c r="A127" s="13" t="s">
        <v>2685</v>
      </c>
      <c r="B127" s="242">
        <v>450800</v>
      </c>
      <c r="C127" s="320">
        <v>422762.01</v>
      </c>
      <c r="D127" s="259">
        <v>301808.61</v>
      </c>
    </row>
    <row r="128" spans="1:4" x14ac:dyDescent="0.25">
      <c r="B128" s="242"/>
      <c r="C128" s="320"/>
      <c r="D128" s="259"/>
    </row>
    <row r="129" spans="1:4" s="94" customFormat="1" x14ac:dyDescent="0.25">
      <c r="A129" s="12" t="s">
        <v>2694</v>
      </c>
      <c r="B129" s="240">
        <f>B130</f>
        <v>347457900</v>
      </c>
      <c r="C129" s="240">
        <f t="shared" ref="C129:D130" si="20">C130</f>
        <v>38200000</v>
      </c>
      <c r="D129" s="240">
        <f t="shared" si="20"/>
        <v>39008080</v>
      </c>
    </row>
    <row r="130" spans="1:4" s="94" customFormat="1" x14ac:dyDescent="0.25">
      <c r="A130" s="12" t="s">
        <v>2695</v>
      </c>
      <c r="B130" s="240">
        <f>B131</f>
        <v>347457900</v>
      </c>
      <c r="C130" s="240">
        <f t="shared" si="20"/>
        <v>38200000</v>
      </c>
      <c r="D130" s="240">
        <f t="shared" si="20"/>
        <v>39008080</v>
      </c>
    </row>
    <row r="131" spans="1:4" s="95" customFormat="1" x14ac:dyDescent="0.25">
      <c r="A131" s="16" t="s">
        <v>2696</v>
      </c>
      <c r="B131" s="298">
        <v>347457900</v>
      </c>
      <c r="C131" s="320">
        <v>38200000</v>
      </c>
      <c r="D131" s="259">
        <v>39008080</v>
      </c>
    </row>
    <row r="132" spans="1:4" x14ac:dyDescent="0.25">
      <c r="B132" s="242"/>
      <c r="C132" s="320"/>
      <c r="D132" s="259"/>
    </row>
    <row r="133" spans="1:4" s="94" customFormat="1" x14ac:dyDescent="0.25">
      <c r="A133" s="12" t="s">
        <v>1861</v>
      </c>
      <c r="B133" s="240">
        <v>604472538</v>
      </c>
      <c r="C133" s="323">
        <v>2680020355</v>
      </c>
      <c r="D133" s="258">
        <v>3379669302</v>
      </c>
    </row>
    <row r="134" spans="1:4" s="94" customFormat="1" x14ac:dyDescent="0.25">
      <c r="A134" s="12" t="s">
        <v>2697</v>
      </c>
      <c r="B134" s="240">
        <v>0</v>
      </c>
      <c r="C134" s="323">
        <v>0</v>
      </c>
      <c r="D134" s="259">
        <v>0</v>
      </c>
    </row>
    <row r="135" spans="1:4" s="94" customFormat="1" x14ac:dyDescent="0.25">
      <c r="A135" s="12" t="s">
        <v>2698</v>
      </c>
      <c r="B135" s="240">
        <v>0</v>
      </c>
      <c r="C135" s="321">
        <v>0</v>
      </c>
      <c r="D135" s="259">
        <v>0</v>
      </c>
    </row>
    <row r="136" spans="1:4" x14ac:dyDescent="0.25">
      <c r="A136" s="13" t="s">
        <v>2699</v>
      </c>
      <c r="B136" s="242">
        <v>0</v>
      </c>
      <c r="C136" s="320">
        <v>0</v>
      </c>
      <c r="D136" s="259">
        <v>0</v>
      </c>
    </row>
    <row r="137" spans="1:4" x14ac:dyDescent="0.25">
      <c r="B137" s="242"/>
      <c r="C137" s="320"/>
      <c r="D137" s="259"/>
    </row>
    <row r="138" spans="1:4" s="94" customFormat="1" x14ac:dyDescent="0.25">
      <c r="A138" s="12" t="s">
        <v>2700</v>
      </c>
      <c r="B138" s="240">
        <f>B139+B143</f>
        <v>604472538</v>
      </c>
      <c r="C138" s="240">
        <f t="shared" ref="C138:D138" si="21">C139+C143</f>
        <v>2680020355</v>
      </c>
      <c r="D138" s="240">
        <f t="shared" si="21"/>
        <v>3379669302</v>
      </c>
    </row>
    <row r="139" spans="1:4" s="94" customFormat="1" x14ac:dyDescent="0.25">
      <c r="A139" s="12" t="s">
        <v>2701</v>
      </c>
      <c r="B139" s="240">
        <f>B140+B141</f>
        <v>133797000</v>
      </c>
      <c r="C139" s="240">
        <f t="shared" ref="C139:D139" si="22">C140+C141</f>
        <v>0</v>
      </c>
      <c r="D139" s="240">
        <f t="shared" si="22"/>
        <v>189596809</v>
      </c>
    </row>
    <row r="140" spans="1:4" s="95" customFormat="1" x14ac:dyDescent="0.25">
      <c r="A140" s="16" t="s">
        <v>2808</v>
      </c>
      <c r="B140" s="298">
        <v>133797000</v>
      </c>
      <c r="C140" s="323">
        <v>0</v>
      </c>
      <c r="D140" s="258"/>
    </row>
    <row r="141" spans="1:4" s="95" customFormat="1" x14ac:dyDescent="0.25">
      <c r="A141" s="16" t="s">
        <v>2699</v>
      </c>
      <c r="B141" s="298">
        <v>0</v>
      </c>
      <c r="C141" s="323"/>
      <c r="D141" s="308">
        <v>189596809</v>
      </c>
    </row>
    <row r="142" spans="1:4" x14ac:dyDescent="0.25">
      <c r="B142" s="242"/>
      <c r="C142" s="323"/>
      <c r="D142" s="308"/>
    </row>
    <row r="143" spans="1:4" s="94" customFormat="1" x14ac:dyDescent="0.25">
      <c r="A143" s="12" t="s">
        <v>2698</v>
      </c>
      <c r="B143" s="240">
        <f>B144+B145</f>
        <v>470675538</v>
      </c>
      <c r="C143" s="240">
        <f t="shared" ref="C143:D143" si="23">C144+C145</f>
        <v>2680020355</v>
      </c>
      <c r="D143" s="240">
        <f t="shared" si="23"/>
        <v>3190072493</v>
      </c>
    </row>
    <row r="144" spans="1:4" x14ac:dyDescent="0.25">
      <c r="A144" s="13" t="s">
        <v>2809</v>
      </c>
      <c r="B144" s="242">
        <v>470675538</v>
      </c>
      <c r="C144" s="323"/>
      <c r="D144" s="258"/>
    </row>
    <row r="145" spans="1:4" x14ac:dyDescent="0.25">
      <c r="A145" s="13" t="s">
        <v>2702</v>
      </c>
      <c r="B145" s="242">
        <v>0</v>
      </c>
      <c r="C145" s="320">
        <v>2680020355</v>
      </c>
      <c r="D145" s="259">
        <v>3190072493</v>
      </c>
    </row>
    <row r="146" spans="1:4" x14ac:dyDescent="0.25">
      <c r="B146" s="242"/>
      <c r="C146" s="323"/>
      <c r="D146" s="259">
        <v>0</v>
      </c>
    </row>
    <row r="147" spans="1:4" s="94" customFormat="1" x14ac:dyDescent="0.25">
      <c r="A147" s="12" t="s">
        <v>2703</v>
      </c>
      <c r="B147" s="240">
        <v>0</v>
      </c>
      <c r="C147" s="323"/>
      <c r="D147" s="259"/>
    </row>
    <row r="148" spans="1:4" s="94" customFormat="1" x14ac:dyDescent="0.25">
      <c r="A148" s="12" t="s">
        <v>2704</v>
      </c>
      <c r="B148" s="240">
        <f>B149+B155</f>
        <v>70472000</v>
      </c>
      <c r="C148" s="240">
        <f t="shared" ref="C148:D148" si="24">C149+C155</f>
        <v>67926434.709999993</v>
      </c>
      <c r="D148" s="240">
        <f t="shared" si="24"/>
        <v>124147482</v>
      </c>
    </row>
    <row r="149" spans="1:4" s="94" customFormat="1" x14ac:dyDescent="0.25">
      <c r="A149" s="12" t="s">
        <v>2705</v>
      </c>
      <c r="B149" s="240">
        <f>B150+B152</f>
        <v>69470200</v>
      </c>
      <c r="C149" s="240">
        <f t="shared" ref="C149:D149" si="25">C150+C152</f>
        <v>66930735</v>
      </c>
      <c r="D149" s="240">
        <f t="shared" si="25"/>
        <v>124147482</v>
      </c>
    </row>
    <row r="150" spans="1:4" s="94" customFormat="1" x14ac:dyDescent="0.25">
      <c r="A150" s="12" t="s">
        <v>2706</v>
      </c>
      <c r="B150" s="240">
        <f>B151</f>
        <v>49470200</v>
      </c>
      <c r="C150" s="240">
        <f t="shared" ref="C150:D150" si="26">C151</f>
        <v>66930735</v>
      </c>
      <c r="D150" s="240">
        <f t="shared" si="26"/>
        <v>67647482</v>
      </c>
    </row>
    <row r="151" spans="1:4" x14ac:dyDescent="0.25">
      <c r="A151" s="13" t="s">
        <v>2707</v>
      </c>
      <c r="B151" s="242">
        <v>49470200</v>
      </c>
      <c r="C151" s="320">
        <v>66930735</v>
      </c>
      <c r="D151" s="259">
        <v>67647482</v>
      </c>
    </row>
    <row r="152" spans="1:4" s="94" customFormat="1" x14ac:dyDescent="0.25">
      <c r="A152" s="12" t="s">
        <v>2810</v>
      </c>
      <c r="B152" s="240">
        <f>B153</f>
        <v>20000000</v>
      </c>
      <c r="C152" s="240">
        <f t="shared" ref="C152:D152" si="27">C153</f>
        <v>0</v>
      </c>
      <c r="D152" s="240">
        <f t="shared" si="27"/>
        <v>56500000</v>
      </c>
    </row>
    <row r="153" spans="1:4" x14ac:dyDescent="0.25">
      <c r="A153" s="13" t="s">
        <v>2811</v>
      </c>
      <c r="B153" s="242">
        <v>20000000</v>
      </c>
      <c r="C153" s="320">
        <v>0</v>
      </c>
      <c r="D153" s="308">
        <v>56500000</v>
      </c>
    </row>
    <row r="154" spans="1:4" x14ac:dyDescent="0.25">
      <c r="A154" s="13" t="s">
        <v>2810</v>
      </c>
      <c r="B154" s="242">
        <v>0</v>
      </c>
      <c r="C154" s="320"/>
      <c r="D154" s="308"/>
    </row>
    <row r="155" spans="1:4" s="94" customFormat="1" x14ac:dyDescent="0.25">
      <c r="A155" s="12" t="s">
        <v>2812</v>
      </c>
      <c r="B155" s="240">
        <f>B156</f>
        <v>1001800</v>
      </c>
      <c r="C155" s="240">
        <f t="shared" ref="C155:D156" si="28">C156</f>
        <v>995699.71</v>
      </c>
      <c r="D155" s="240">
        <f t="shared" si="28"/>
        <v>0</v>
      </c>
    </row>
    <row r="156" spans="1:4" s="94" customFormat="1" x14ac:dyDescent="0.25">
      <c r="A156" s="12" t="s">
        <v>2706</v>
      </c>
      <c r="B156" s="240">
        <f>B157</f>
        <v>1001800</v>
      </c>
      <c r="C156" s="240">
        <f t="shared" si="28"/>
        <v>995699.71</v>
      </c>
      <c r="D156" s="240">
        <f t="shared" si="28"/>
        <v>0</v>
      </c>
    </row>
    <row r="157" spans="1:4" x14ac:dyDescent="0.25">
      <c r="A157" s="13" t="s">
        <v>2706</v>
      </c>
      <c r="B157" s="242">
        <v>1001800</v>
      </c>
      <c r="C157" s="321">
        <v>995699.71</v>
      </c>
      <c r="D157" s="258"/>
    </row>
    <row r="158" spans="1:4" x14ac:dyDescent="0.25">
      <c r="B158" s="242"/>
      <c r="C158" s="323"/>
      <c r="D158" s="258"/>
    </row>
    <row r="159" spans="1:4" s="94" customFormat="1" x14ac:dyDescent="0.25">
      <c r="A159" s="12" t="s">
        <v>220</v>
      </c>
      <c r="B159" s="240">
        <f>B160</f>
        <v>6150148672</v>
      </c>
      <c r="C159" s="240">
        <f t="shared" ref="C159:D159" si="29">C160</f>
        <v>9688365000.0100002</v>
      </c>
      <c r="D159" s="240">
        <f t="shared" si="29"/>
        <v>8727154820.0100002</v>
      </c>
    </row>
    <row r="160" spans="1:4" s="94" customFormat="1" x14ac:dyDescent="0.25">
      <c r="A160" s="12" t="s">
        <v>2708</v>
      </c>
      <c r="B160" s="240">
        <f>B161+B169+B202+B215</f>
        <v>6150148672</v>
      </c>
      <c r="C160" s="240">
        <f t="shared" ref="C160:D160" si="30">C161+C169+C202+C215</f>
        <v>9688365000.0100002</v>
      </c>
      <c r="D160" s="240">
        <f t="shared" si="30"/>
        <v>8727154820.0100002</v>
      </c>
    </row>
    <row r="161" spans="1:4" s="94" customFormat="1" x14ac:dyDescent="0.25">
      <c r="A161" s="12" t="s">
        <v>2709</v>
      </c>
      <c r="B161" s="240">
        <f>SUM(B162:B167)</f>
        <v>824210821</v>
      </c>
      <c r="C161" s="240">
        <f t="shared" ref="C161:D161" si="31">SUM(C162:C167)</f>
        <v>1011154837.01</v>
      </c>
      <c r="D161" s="240">
        <f t="shared" si="31"/>
        <v>1318024994.52</v>
      </c>
    </row>
    <row r="162" spans="1:4" x14ac:dyDescent="0.25">
      <c r="A162" s="13" t="s">
        <v>2710</v>
      </c>
      <c r="B162" s="242">
        <v>3036897</v>
      </c>
      <c r="C162" s="320">
        <v>7794219.0099999998</v>
      </c>
      <c r="D162" s="308">
        <v>1041878.52</v>
      </c>
    </row>
    <row r="163" spans="1:4" x14ac:dyDescent="0.25">
      <c r="A163" s="13" t="s">
        <v>2711</v>
      </c>
      <c r="B163" s="242">
        <v>4727900</v>
      </c>
      <c r="C163" s="320">
        <v>1129020</v>
      </c>
      <c r="D163" s="258">
        <v>0</v>
      </c>
    </row>
    <row r="164" spans="1:4" x14ac:dyDescent="0.25">
      <c r="A164" s="13" t="s">
        <v>2813</v>
      </c>
      <c r="B164" s="242">
        <v>160200</v>
      </c>
      <c r="C164" s="321">
        <v>152043</v>
      </c>
      <c r="D164" s="259">
        <v>186478.4</v>
      </c>
    </row>
    <row r="165" spans="1:4" x14ac:dyDescent="0.25">
      <c r="A165" s="13" t="s">
        <v>2712</v>
      </c>
      <c r="B165" s="242">
        <v>203499</v>
      </c>
      <c r="C165" s="321">
        <v>248588</v>
      </c>
      <c r="D165" s="259">
        <v>95637.6</v>
      </c>
    </row>
    <row r="166" spans="1:4" x14ac:dyDescent="0.25">
      <c r="A166" s="13" t="s">
        <v>2713</v>
      </c>
      <c r="B166" s="242">
        <v>774725654</v>
      </c>
      <c r="C166" s="320">
        <v>1001830967</v>
      </c>
      <c r="D166" s="308">
        <v>1316701000</v>
      </c>
    </row>
    <row r="167" spans="1:4" x14ac:dyDescent="0.25">
      <c r="A167" s="13" t="s">
        <v>2814</v>
      </c>
      <c r="B167" s="242">
        <v>41356671</v>
      </c>
      <c r="C167" s="320"/>
      <c r="D167" s="258">
        <v>0</v>
      </c>
    </row>
    <row r="168" spans="1:4" x14ac:dyDescent="0.25">
      <c r="B168" s="242"/>
      <c r="C168" s="320"/>
      <c r="D168" s="258"/>
    </row>
    <row r="169" spans="1:4" s="94" customFormat="1" x14ac:dyDescent="0.25">
      <c r="A169" s="12" t="s">
        <v>2714</v>
      </c>
      <c r="B169" s="240">
        <v>4501939458</v>
      </c>
      <c r="C169" s="240">
        <v>4501939459</v>
      </c>
      <c r="D169" s="240">
        <v>4501939460</v>
      </c>
    </row>
    <row r="170" spans="1:4" s="94" customFormat="1" x14ac:dyDescent="0.25">
      <c r="A170" s="12" t="s">
        <v>2715</v>
      </c>
      <c r="B170" s="240">
        <f>SUM(B171:B200)</f>
        <v>4501939458</v>
      </c>
      <c r="C170" s="240">
        <f t="shared" ref="C170:D170" si="32">SUM(C171:C200)</f>
        <v>5633623643.0600014</v>
      </c>
      <c r="D170" s="240">
        <f t="shared" si="32"/>
        <v>6570139274.1299992</v>
      </c>
    </row>
    <row r="171" spans="1:4" x14ac:dyDescent="0.25">
      <c r="A171" s="13" t="s">
        <v>2716</v>
      </c>
      <c r="B171" s="242">
        <v>996796792</v>
      </c>
      <c r="C171" s="321">
        <v>1668212386</v>
      </c>
      <c r="D171" s="259">
        <v>1546064190</v>
      </c>
    </row>
    <row r="172" spans="1:4" s="95" customFormat="1" x14ac:dyDescent="0.25">
      <c r="A172" s="16" t="s">
        <v>2717</v>
      </c>
      <c r="B172" s="298">
        <v>615097</v>
      </c>
      <c r="C172" s="320">
        <v>982320</v>
      </c>
      <c r="D172" s="308">
        <v>17403.8</v>
      </c>
    </row>
    <row r="173" spans="1:4" s="95" customFormat="1" x14ac:dyDescent="0.25">
      <c r="A173" s="16" t="s">
        <v>2815</v>
      </c>
      <c r="B173" s="298">
        <v>230800</v>
      </c>
      <c r="C173" s="320">
        <v>38975</v>
      </c>
      <c r="D173" s="308">
        <v>95.1</v>
      </c>
    </row>
    <row r="174" spans="1:4" s="95" customFormat="1" x14ac:dyDescent="0.25">
      <c r="A174" s="16" t="s">
        <v>2816</v>
      </c>
      <c r="B174" s="298">
        <v>8800</v>
      </c>
      <c r="C174" s="320">
        <v>4877</v>
      </c>
      <c r="D174" s="308">
        <v>260062.3</v>
      </c>
    </row>
    <row r="175" spans="1:4" s="95" customFormat="1" x14ac:dyDescent="0.25">
      <c r="A175" s="16" t="s">
        <v>160</v>
      </c>
      <c r="B175" s="298">
        <v>428200</v>
      </c>
      <c r="C175" s="320">
        <v>535293</v>
      </c>
      <c r="D175" s="308">
        <v>21125871.800000001</v>
      </c>
    </row>
    <row r="176" spans="1:4" s="95" customFormat="1" x14ac:dyDescent="0.25">
      <c r="A176" s="16" t="s">
        <v>2718</v>
      </c>
      <c r="B176" s="298">
        <v>11941200</v>
      </c>
      <c r="C176" s="320">
        <v>12084766.01</v>
      </c>
      <c r="D176" s="308">
        <v>3719572.3</v>
      </c>
    </row>
    <row r="177" spans="1:4" s="95" customFormat="1" x14ac:dyDescent="0.25">
      <c r="A177" s="16" t="s">
        <v>2817</v>
      </c>
      <c r="B177" s="298">
        <v>346400</v>
      </c>
      <c r="C177" s="320">
        <v>658140</v>
      </c>
      <c r="D177" s="308">
        <v>669979.31000000006</v>
      </c>
    </row>
    <row r="178" spans="1:4" s="95" customFormat="1" x14ac:dyDescent="0.25">
      <c r="A178" s="16" t="s">
        <v>2818</v>
      </c>
      <c r="B178" s="298">
        <v>202000</v>
      </c>
      <c r="C178" s="320">
        <v>342194.01</v>
      </c>
      <c r="D178" s="308">
        <v>15315.3</v>
      </c>
    </row>
    <row r="179" spans="1:4" s="95" customFormat="1" x14ac:dyDescent="0.25">
      <c r="A179" s="16" t="s">
        <v>2370</v>
      </c>
      <c r="B179" s="298">
        <v>600</v>
      </c>
      <c r="C179" s="321">
        <v>8166963</v>
      </c>
      <c r="D179" s="308">
        <v>2156428.7999999998</v>
      </c>
    </row>
    <row r="180" spans="1:4" s="95" customFormat="1" x14ac:dyDescent="0.25">
      <c r="A180" s="16" t="s">
        <v>2719</v>
      </c>
      <c r="B180" s="298">
        <v>10072666</v>
      </c>
      <c r="C180" s="321">
        <v>5514601</v>
      </c>
      <c r="D180" s="308">
        <v>962020268.70000005</v>
      </c>
    </row>
    <row r="181" spans="1:4" s="95" customFormat="1" x14ac:dyDescent="0.25">
      <c r="A181" s="16" t="s">
        <v>2720</v>
      </c>
      <c r="B181" s="298">
        <v>805660000</v>
      </c>
      <c r="C181" s="320">
        <v>1217845083</v>
      </c>
      <c r="D181" s="308">
        <v>115676.1</v>
      </c>
    </row>
    <row r="182" spans="1:4" s="95" customFormat="1" x14ac:dyDescent="0.25">
      <c r="A182" s="16" t="s">
        <v>2374</v>
      </c>
      <c r="B182" s="298">
        <v>5899</v>
      </c>
      <c r="C182" s="321">
        <v>38422.01</v>
      </c>
      <c r="D182" s="308">
        <v>0</v>
      </c>
    </row>
    <row r="183" spans="1:4" s="95" customFormat="1" x14ac:dyDescent="0.25">
      <c r="A183" s="16" t="s">
        <v>2722</v>
      </c>
      <c r="B183" s="298">
        <v>64013000</v>
      </c>
      <c r="C183" s="321">
        <v>49190254.009999998</v>
      </c>
      <c r="D183" s="308">
        <v>606924693.29999995</v>
      </c>
    </row>
    <row r="184" spans="1:4" s="95" customFormat="1" x14ac:dyDescent="0.25">
      <c r="A184" s="16" t="s">
        <v>2723</v>
      </c>
      <c r="B184" s="298">
        <v>78827400</v>
      </c>
      <c r="C184" s="321">
        <v>75157108</v>
      </c>
      <c r="D184" s="308">
        <v>115269129.09999999</v>
      </c>
    </row>
    <row r="185" spans="1:4" s="95" customFormat="1" x14ac:dyDescent="0.25">
      <c r="A185" s="16" t="s">
        <v>2380</v>
      </c>
      <c r="B185" s="298">
        <v>40299</v>
      </c>
      <c r="C185" s="321">
        <v>23207</v>
      </c>
      <c r="D185" s="308">
        <v>18123.599999999999</v>
      </c>
    </row>
    <row r="186" spans="1:4" s="95" customFormat="1" x14ac:dyDescent="0.25">
      <c r="A186" s="16" t="s">
        <v>2724</v>
      </c>
      <c r="B186" s="298">
        <v>299400</v>
      </c>
      <c r="C186" s="321">
        <v>150512</v>
      </c>
      <c r="D186" s="308">
        <v>14152.61</v>
      </c>
    </row>
    <row r="187" spans="1:4" s="95" customFormat="1" x14ac:dyDescent="0.25">
      <c r="A187" s="16" t="s">
        <v>2819</v>
      </c>
      <c r="B187" s="298">
        <v>200</v>
      </c>
      <c r="C187" s="321">
        <v>1371</v>
      </c>
      <c r="D187" s="308">
        <v>46136.81</v>
      </c>
    </row>
    <row r="188" spans="1:4" s="95" customFormat="1" x14ac:dyDescent="0.25">
      <c r="A188" s="16" t="s">
        <v>2725</v>
      </c>
      <c r="B188" s="298">
        <v>6574699</v>
      </c>
      <c r="C188" s="321">
        <v>7443978.0099999998</v>
      </c>
      <c r="D188" s="308">
        <v>1587951.5</v>
      </c>
    </row>
    <row r="189" spans="1:4" s="95" customFormat="1" x14ac:dyDescent="0.25">
      <c r="A189" s="16" t="s">
        <v>2726</v>
      </c>
      <c r="B189" s="298">
        <v>6137600</v>
      </c>
      <c r="C189" s="321">
        <v>7091209</v>
      </c>
      <c r="D189" s="308">
        <v>21653941.600000001</v>
      </c>
    </row>
    <row r="190" spans="1:4" s="95" customFormat="1" x14ac:dyDescent="0.25">
      <c r="A190" s="16" t="s">
        <v>2727</v>
      </c>
      <c r="B190" s="298">
        <v>1153300</v>
      </c>
      <c r="C190" s="321">
        <v>1304223</v>
      </c>
      <c r="D190" s="308">
        <v>26088041.699999999</v>
      </c>
    </row>
    <row r="191" spans="1:4" s="95" customFormat="1" x14ac:dyDescent="0.25">
      <c r="A191" s="16" t="s">
        <v>2820</v>
      </c>
      <c r="B191" s="298">
        <v>21200</v>
      </c>
      <c r="C191" s="321">
        <v>20852</v>
      </c>
      <c r="D191" s="308">
        <v>3763.9</v>
      </c>
    </row>
    <row r="192" spans="1:4" s="95" customFormat="1" x14ac:dyDescent="0.25">
      <c r="A192" s="16" t="s">
        <v>2728</v>
      </c>
      <c r="B192" s="298">
        <v>1310100</v>
      </c>
      <c r="C192" s="321">
        <v>1654427</v>
      </c>
      <c r="D192" s="308">
        <v>40950744</v>
      </c>
    </row>
    <row r="193" spans="1:4" s="95" customFormat="1" x14ac:dyDescent="0.25">
      <c r="A193" s="16" t="s">
        <v>2729</v>
      </c>
      <c r="B193" s="298">
        <v>548156493</v>
      </c>
      <c r="C193" s="321">
        <v>175652800</v>
      </c>
      <c r="D193" s="308">
        <v>1100000000</v>
      </c>
    </row>
    <row r="194" spans="1:4" s="95" customFormat="1" x14ac:dyDescent="0.25">
      <c r="A194" s="16" t="s">
        <v>2821</v>
      </c>
      <c r="B194" s="298">
        <v>5027600</v>
      </c>
      <c r="C194" s="321">
        <v>15660174.01</v>
      </c>
      <c r="D194" s="308">
        <v>10762700</v>
      </c>
    </row>
    <row r="195" spans="1:4" s="95" customFormat="1" x14ac:dyDescent="0.25">
      <c r="A195" s="16" t="s">
        <v>2822</v>
      </c>
      <c r="B195" s="298">
        <v>185832766</v>
      </c>
      <c r="C195" s="321"/>
      <c r="D195" s="308">
        <v>0</v>
      </c>
    </row>
    <row r="196" spans="1:4" s="95" customFormat="1" x14ac:dyDescent="0.25">
      <c r="A196" s="16" t="s">
        <v>2730</v>
      </c>
      <c r="B196" s="298">
        <v>0</v>
      </c>
      <c r="C196" s="321">
        <v>0</v>
      </c>
      <c r="D196" s="308"/>
    </row>
    <row r="197" spans="1:4" s="95" customFormat="1" x14ac:dyDescent="0.25">
      <c r="A197" s="16" t="s">
        <v>2731</v>
      </c>
      <c r="B197" s="298">
        <v>961083104</v>
      </c>
      <c r="C197" s="321">
        <v>2332981075</v>
      </c>
      <c r="D197" s="308">
        <v>2110589171</v>
      </c>
    </row>
    <row r="198" spans="1:4" s="95" customFormat="1" x14ac:dyDescent="0.25">
      <c r="A198" s="16" t="s">
        <v>2732</v>
      </c>
      <c r="B198" s="298">
        <v>0</v>
      </c>
      <c r="C198" s="321">
        <v>0</v>
      </c>
      <c r="D198" s="308">
        <v>0</v>
      </c>
    </row>
    <row r="199" spans="1:4" s="95" customFormat="1" x14ac:dyDescent="0.25">
      <c r="A199" s="16" t="s">
        <v>2733</v>
      </c>
      <c r="B199" s="298">
        <v>10965700</v>
      </c>
      <c r="C199" s="321">
        <v>8367305</v>
      </c>
      <c r="D199" s="308">
        <v>0</v>
      </c>
    </row>
    <row r="200" spans="1:4" s="95" customFormat="1" x14ac:dyDescent="0.25">
      <c r="A200" s="16" t="s">
        <v>2814</v>
      </c>
      <c r="B200" s="298">
        <v>806188143</v>
      </c>
      <c r="C200" s="321">
        <v>44501128</v>
      </c>
      <c r="D200" s="308">
        <v>65861.5</v>
      </c>
    </row>
    <row r="201" spans="1:4" x14ac:dyDescent="0.25">
      <c r="B201" s="242"/>
      <c r="C201" s="321"/>
      <c r="D201" s="308">
        <v>0</v>
      </c>
    </row>
    <row r="202" spans="1:4" s="94" customFormat="1" x14ac:dyDescent="0.25">
      <c r="A202" s="12" t="s">
        <v>2734</v>
      </c>
      <c r="B202" s="240">
        <f>B203+B207+B209+B211</f>
        <v>764140294</v>
      </c>
      <c r="C202" s="240">
        <f t="shared" ref="C202:D202" si="33">C203+C207+C209+C211</f>
        <v>4115412604</v>
      </c>
      <c r="D202" s="240">
        <f t="shared" si="33"/>
        <v>2847332264.4900002</v>
      </c>
    </row>
    <row r="203" spans="1:4" s="94" customFormat="1" x14ac:dyDescent="0.25">
      <c r="A203" s="12" t="s">
        <v>2735</v>
      </c>
      <c r="B203" s="240">
        <f>SUM(B204:B206)</f>
        <v>427898200</v>
      </c>
      <c r="C203" s="240">
        <f t="shared" ref="C203:D203" si="34">SUM(C204:C206)</f>
        <v>340006743</v>
      </c>
      <c r="D203" s="240">
        <f t="shared" si="34"/>
        <v>0</v>
      </c>
    </row>
    <row r="204" spans="1:4" s="95" customFormat="1" x14ac:dyDescent="0.25">
      <c r="A204" s="16" t="s">
        <v>2736</v>
      </c>
      <c r="B204" s="298">
        <v>140392000</v>
      </c>
      <c r="C204" s="321">
        <v>140000000</v>
      </c>
      <c r="D204" s="308">
        <v>0</v>
      </c>
    </row>
    <row r="205" spans="1:4" s="95" customFormat="1" x14ac:dyDescent="0.25">
      <c r="A205" s="16" t="s">
        <v>2737</v>
      </c>
      <c r="B205" s="298">
        <v>287500000</v>
      </c>
      <c r="C205" s="321">
        <v>200000000</v>
      </c>
      <c r="D205" s="308">
        <v>0</v>
      </c>
    </row>
    <row r="206" spans="1:4" s="95" customFormat="1" x14ac:dyDescent="0.25">
      <c r="A206" s="16" t="s">
        <v>2823</v>
      </c>
      <c r="B206" s="298">
        <v>6200</v>
      </c>
      <c r="C206" s="321">
        <v>6743</v>
      </c>
      <c r="D206" s="308"/>
    </row>
    <row r="207" spans="1:4" s="94" customFormat="1" x14ac:dyDescent="0.25">
      <c r="A207" s="12" t="s">
        <v>0</v>
      </c>
      <c r="B207" s="240">
        <f>B208</f>
        <v>0</v>
      </c>
      <c r="C207" s="240">
        <f t="shared" ref="C207:D207" si="35">C208</f>
        <v>0</v>
      </c>
      <c r="D207" s="240">
        <f t="shared" si="35"/>
        <v>67800000</v>
      </c>
    </row>
    <row r="208" spans="1:4" s="95" customFormat="1" x14ac:dyDescent="0.25">
      <c r="A208" s="16" t="s">
        <v>2824</v>
      </c>
      <c r="B208" s="298">
        <v>0</v>
      </c>
      <c r="C208" s="321">
        <v>0</v>
      </c>
      <c r="D208" s="308">
        <v>67800000</v>
      </c>
    </row>
    <row r="209" spans="1:4" s="94" customFormat="1" x14ac:dyDescent="0.25">
      <c r="A209" s="12" t="s">
        <v>2738</v>
      </c>
      <c r="B209" s="240">
        <f>B210</f>
        <v>7845200</v>
      </c>
      <c r="C209" s="240">
        <f t="shared" ref="C209:D209" si="36">C210</f>
        <v>11309951</v>
      </c>
      <c r="D209" s="240">
        <f t="shared" si="36"/>
        <v>3434223.4</v>
      </c>
    </row>
    <row r="210" spans="1:4" s="95" customFormat="1" x14ac:dyDescent="0.25">
      <c r="A210" s="16" t="s">
        <v>2739</v>
      </c>
      <c r="B210" s="298">
        <v>7845200</v>
      </c>
      <c r="C210" s="321">
        <v>11309951</v>
      </c>
      <c r="D210" s="308">
        <v>3434223.4</v>
      </c>
    </row>
    <row r="211" spans="1:4" s="94" customFormat="1" x14ac:dyDescent="0.25">
      <c r="A211" s="12" t="s">
        <v>2740</v>
      </c>
      <c r="B211" s="240">
        <f>SUM(B212:B213)</f>
        <v>328396894</v>
      </c>
      <c r="C211" s="240">
        <f t="shared" ref="C211:D211" si="37">SUM(C212:C213)</f>
        <v>3764095910</v>
      </c>
      <c r="D211" s="240">
        <f t="shared" si="37"/>
        <v>2776098041.0900002</v>
      </c>
    </row>
    <row r="212" spans="1:4" s="95" customFormat="1" x14ac:dyDescent="0.25">
      <c r="A212" s="16" t="s">
        <v>2825</v>
      </c>
      <c r="B212" s="298">
        <v>234899</v>
      </c>
      <c r="C212" s="320">
        <v>255271</v>
      </c>
      <c r="D212" s="308">
        <v>98041.09</v>
      </c>
    </row>
    <row r="213" spans="1:4" s="95" customFormat="1" x14ac:dyDescent="0.25">
      <c r="A213" s="16" t="s">
        <v>2741</v>
      </c>
      <c r="B213" s="298">
        <v>328161995</v>
      </c>
      <c r="C213" s="321">
        <v>3763840639</v>
      </c>
      <c r="D213" s="308">
        <v>2776000000</v>
      </c>
    </row>
    <row r="214" spans="1:4" x14ac:dyDescent="0.25">
      <c r="B214" s="242"/>
      <c r="C214" s="321"/>
      <c r="D214" s="308"/>
    </row>
    <row r="215" spans="1:4" s="94" customFormat="1" x14ac:dyDescent="0.25">
      <c r="A215" s="12" t="s">
        <v>2742</v>
      </c>
      <c r="B215" s="240">
        <v>59858099</v>
      </c>
      <c r="C215" s="240">
        <v>59858100</v>
      </c>
      <c r="D215" s="240">
        <v>59858101</v>
      </c>
    </row>
    <row r="216" spans="1:4" s="94" customFormat="1" x14ac:dyDescent="0.25">
      <c r="A216" s="12" t="s">
        <v>2743</v>
      </c>
      <c r="B216" s="240">
        <f>SUM(B217:B223)</f>
        <v>14400394</v>
      </c>
      <c r="C216" s="240">
        <f t="shared" ref="C216:D216" si="38">SUM(C217:C223)</f>
        <v>23685600.009999998</v>
      </c>
      <c r="D216" s="240">
        <f t="shared" si="38"/>
        <v>75352600.390000001</v>
      </c>
    </row>
    <row r="217" spans="1:4" s="95" customFormat="1" x14ac:dyDescent="0.25">
      <c r="A217" s="16" t="s">
        <v>88</v>
      </c>
      <c r="B217" s="298">
        <v>224297</v>
      </c>
      <c r="C217" s="321">
        <v>301108</v>
      </c>
      <c r="D217" s="308">
        <v>2906243.7</v>
      </c>
    </row>
    <row r="218" spans="1:4" x14ac:dyDescent="0.25">
      <c r="A218" s="13" t="s">
        <v>197</v>
      </c>
      <c r="B218" s="242">
        <v>3349297</v>
      </c>
      <c r="C218" s="321">
        <v>1711360</v>
      </c>
      <c r="D218" s="308">
        <v>13583918.800000001</v>
      </c>
    </row>
    <row r="219" spans="1:4" x14ac:dyDescent="0.25">
      <c r="A219" s="13" t="s">
        <v>199</v>
      </c>
      <c r="B219" s="242">
        <v>121499</v>
      </c>
      <c r="C219" s="321">
        <v>7706.01</v>
      </c>
      <c r="D219" s="308">
        <v>23904.6</v>
      </c>
    </row>
    <row r="220" spans="1:4" x14ac:dyDescent="0.25">
      <c r="A220" s="13" t="s">
        <v>2826</v>
      </c>
      <c r="B220" s="242">
        <v>1729400</v>
      </c>
      <c r="C220" s="321">
        <v>1492988</v>
      </c>
      <c r="D220" s="308">
        <v>6566711.4900000002</v>
      </c>
    </row>
    <row r="221" spans="1:4" x14ac:dyDescent="0.25">
      <c r="A221" s="13" t="s">
        <v>2827</v>
      </c>
      <c r="B221" s="242">
        <v>3343499</v>
      </c>
      <c r="C221" s="321">
        <v>13829125</v>
      </c>
      <c r="D221" s="308">
        <v>45404002.5</v>
      </c>
    </row>
    <row r="222" spans="1:4" x14ac:dyDescent="0.25">
      <c r="A222" s="13" t="s">
        <v>2828</v>
      </c>
      <c r="B222" s="242">
        <v>7000</v>
      </c>
      <c r="C222" s="321">
        <v>148825</v>
      </c>
      <c r="D222" s="308">
        <v>32697.1</v>
      </c>
    </row>
    <row r="223" spans="1:4" x14ac:dyDescent="0.25">
      <c r="A223" s="13" t="s">
        <v>2708</v>
      </c>
      <c r="B223" s="242">
        <v>5625402</v>
      </c>
      <c r="C223" s="321">
        <v>6194488</v>
      </c>
      <c r="D223" s="308">
        <v>6835122.2000000002</v>
      </c>
    </row>
    <row r="224" spans="1:4" s="94" customFormat="1" x14ac:dyDescent="0.25">
      <c r="A224" s="12" t="s">
        <v>2744</v>
      </c>
      <c r="B224" s="240">
        <f>SUM(B225:B226)</f>
        <v>45457705</v>
      </c>
      <c r="C224" s="240">
        <f t="shared" ref="C224:D224" si="39">SUM(C225:C226)</f>
        <v>31992578</v>
      </c>
      <c r="D224" s="240">
        <f t="shared" si="39"/>
        <v>169580745.39999998</v>
      </c>
    </row>
    <row r="225" spans="1:4" x14ac:dyDescent="0.25">
      <c r="A225" s="13" t="s">
        <v>2745</v>
      </c>
      <c r="B225" s="242">
        <v>28422505</v>
      </c>
      <c r="C225" s="320">
        <v>31992578</v>
      </c>
      <c r="D225" s="308">
        <v>79053177.799999997</v>
      </c>
    </row>
    <row r="226" spans="1:4" x14ac:dyDescent="0.25">
      <c r="A226" s="13" t="s">
        <v>2829</v>
      </c>
      <c r="B226" s="242">
        <v>17035200</v>
      </c>
      <c r="C226" s="323">
        <v>0</v>
      </c>
      <c r="D226" s="308">
        <v>90527567.599999994</v>
      </c>
    </row>
    <row r="227" spans="1:4" x14ac:dyDescent="0.25">
      <c r="A227" s="13" t="s">
        <v>55</v>
      </c>
      <c r="B227" s="242"/>
      <c r="C227" s="323"/>
      <c r="D227" s="308">
        <v>0</v>
      </c>
    </row>
    <row r="228" spans="1:4" s="94" customFormat="1" x14ac:dyDescent="0.25">
      <c r="A228" s="12" t="s">
        <v>2746</v>
      </c>
      <c r="B228" s="240">
        <f>B229</f>
        <v>251647400</v>
      </c>
      <c r="C228" s="240">
        <f t="shared" ref="C228:D228" si="40">C229</f>
        <v>6000000.0199999996</v>
      </c>
      <c r="D228" s="240">
        <f t="shared" si="40"/>
        <v>111328.5</v>
      </c>
    </row>
    <row r="229" spans="1:4" s="94" customFormat="1" x14ac:dyDescent="0.25">
      <c r="A229" s="12" t="s">
        <v>2747</v>
      </c>
      <c r="B229" s="240">
        <f>B230+B232</f>
        <v>251647400</v>
      </c>
      <c r="C229" s="240">
        <f t="shared" ref="C229:D229" si="41">C230+C232</f>
        <v>6000000.0199999996</v>
      </c>
      <c r="D229" s="240">
        <f t="shared" si="41"/>
        <v>111328.5</v>
      </c>
    </row>
    <row r="230" spans="1:4" s="94" customFormat="1" x14ac:dyDescent="0.25">
      <c r="A230" s="12" t="s">
        <v>2748</v>
      </c>
      <c r="B230" s="240">
        <f>B231</f>
        <v>251640800</v>
      </c>
      <c r="C230" s="240">
        <f t="shared" ref="C230:D230" si="42">C231</f>
        <v>6000000.0199999996</v>
      </c>
      <c r="D230" s="240">
        <f t="shared" si="42"/>
        <v>103016.81</v>
      </c>
    </row>
    <row r="231" spans="1:4" x14ac:dyDescent="0.25">
      <c r="A231" s="13" t="s">
        <v>2748</v>
      </c>
      <c r="B231" s="242">
        <v>251640800</v>
      </c>
      <c r="C231" s="320">
        <v>6000000.0199999996</v>
      </c>
      <c r="D231" s="308">
        <v>103016.81</v>
      </c>
    </row>
    <row r="232" spans="1:4" s="94" customFormat="1" x14ac:dyDescent="0.25">
      <c r="A232" s="12" t="s">
        <v>2830</v>
      </c>
      <c r="B232" s="240">
        <f>B233</f>
        <v>6600</v>
      </c>
      <c r="C232" s="240">
        <f t="shared" ref="C232:D232" si="43">C233</f>
        <v>0</v>
      </c>
      <c r="D232" s="240">
        <f t="shared" si="43"/>
        <v>8311.69</v>
      </c>
    </row>
    <row r="233" spans="1:4" x14ac:dyDescent="0.25">
      <c r="A233" s="13" t="s">
        <v>2831</v>
      </c>
      <c r="B233" s="242">
        <v>6600</v>
      </c>
      <c r="C233" s="320">
        <v>0</v>
      </c>
      <c r="D233" s="259">
        <v>8311.69</v>
      </c>
    </row>
    <row r="234" spans="1:4" x14ac:dyDescent="0.25">
      <c r="B234" s="242"/>
      <c r="C234" s="320"/>
      <c r="D234" s="259"/>
    </row>
    <row r="235" spans="1:4" ht="15.75" thickBot="1" x14ac:dyDescent="0.3">
      <c r="A235" s="42" t="s">
        <v>2972</v>
      </c>
      <c r="B235" s="278">
        <f>B11+B228</f>
        <v>108701389329</v>
      </c>
      <c r="C235" s="278">
        <f t="shared" ref="C235:D235" si="44">C11+C228</f>
        <v>153385511941.92999</v>
      </c>
      <c r="D235" s="278">
        <f t="shared" si="44"/>
        <v>191126472561.25</v>
      </c>
    </row>
    <row r="236" spans="1:4" ht="15.75" thickTop="1" x14ac:dyDescent="0.25">
      <c r="A236" s="13" t="s">
        <v>55</v>
      </c>
      <c r="B236" s="242"/>
      <c r="C236" s="320"/>
      <c r="D236" s="258"/>
    </row>
    <row r="237" spans="1:4" s="94" customFormat="1" x14ac:dyDescent="0.25">
      <c r="A237" s="223" t="s">
        <v>2749</v>
      </c>
      <c r="B237" s="334">
        <f>B238+B243+B246</f>
        <v>12396088548</v>
      </c>
      <c r="C237" s="334">
        <f t="shared" ref="C237:D237" si="45">C238+C243+C246</f>
        <v>52080876918</v>
      </c>
      <c r="D237" s="334">
        <f t="shared" si="45"/>
        <v>45245109142</v>
      </c>
    </row>
    <row r="238" spans="1:4" s="94" customFormat="1" x14ac:dyDescent="0.25">
      <c r="A238" s="12" t="s">
        <v>2832</v>
      </c>
      <c r="B238" s="240"/>
      <c r="C238" s="323">
        <v>2543976936</v>
      </c>
      <c r="D238" s="258">
        <v>30078109142</v>
      </c>
    </row>
    <row r="239" spans="1:4" s="94" customFormat="1" x14ac:dyDescent="0.25">
      <c r="A239" s="12" t="s">
        <v>2751</v>
      </c>
      <c r="B239" s="240">
        <v>0</v>
      </c>
      <c r="C239" s="320">
        <v>0</v>
      </c>
      <c r="D239" s="308">
        <v>30078109142</v>
      </c>
    </row>
    <row r="240" spans="1:4" s="94" customFormat="1" x14ac:dyDescent="0.25">
      <c r="A240" s="12" t="s">
        <v>2752</v>
      </c>
      <c r="B240" s="240">
        <v>0</v>
      </c>
      <c r="C240" s="320">
        <v>0</v>
      </c>
      <c r="D240" s="308"/>
    </row>
    <row r="241" spans="1:6" s="94" customFormat="1" x14ac:dyDescent="0.25">
      <c r="A241" s="12" t="s">
        <v>2833</v>
      </c>
      <c r="B241" s="240">
        <v>0</v>
      </c>
      <c r="C241" s="323">
        <v>1643976936</v>
      </c>
      <c r="D241" s="308"/>
    </row>
    <row r="242" spans="1:6" s="94" customFormat="1" x14ac:dyDescent="0.25">
      <c r="A242" s="12" t="s">
        <v>2834</v>
      </c>
      <c r="B242" s="240">
        <v>0</v>
      </c>
      <c r="C242" s="323">
        <v>900000000</v>
      </c>
      <c r="D242" s="308"/>
    </row>
    <row r="243" spans="1:6" s="94" customFormat="1" x14ac:dyDescent="0.25">
      <c r="A243" s="12" t="s">
        <v>2750</v>
      </c>
      <c r="B243" s="240">
        <v>12396088548</v>
      </c>
      <c r="C243" s="323">
        <v>41254899982</v>
      </c>
      <c r="D243" s="308"/>
    </row>
    <row r="244" spans="1:6" s="94" customFormat="1" x14ac:dyDescent="0.25">
      <c r="A244" s="12" t="s">
        <v>2835</v>
      </c>
      <c r="B244" s="298">
        <v>12396088548</v>
      </c>
      <c r="C244" s="320">
        <v>32656399982</v>
      </c>
      <c r="D244" s="308"/>
    </row>
    <row r="245" spans="1:6" s="94" customFormat="1" x14ac:dyDescent="0.25">
      <c r="A245" s="12" t="s">
        <v>2836</v>
      </c>
      <c r="B245" s="240">
        <v>0</v>
      </c>
      <c r="C245" s="323">
        <v>8598500000</v>
      </c>
      <c r="D245" s="308">
        <v>0</v>
      </c>
    </row>
    <row r="246" spans="1:6" s="94" customFormat="1" x14ac:dyDescent="0.25">
      <c r="A246" s="12" t="s">
        <v>2753</v>
      </c>
      <c r="B246" s="240">
        <v>0</v>
      </c>
      <c r="C246" s="323">
        <v>8282000000</v>
      </c>
      <c r="D246" s="258">
        <v>15167000000</v>
      </c>
    </row>
    <row r="247" spans="1:6" s="94" customFormat="1" x14ac:dyDescent="0.25">
      <c r="A247" s="12" t="s">
        <v>2754</v>
      </c>
      <c r="B247" s="240">
        <v>0</v>
      </c>
      <c r="C247" s="320">
        <v>0</v>
      </c>
      <c r="D247" s="308">
        <v>0</v>
      </c>
    </row>
    <row r="248" spans="1:6" s="94" customFormat="1" x14ac:dyDescent="0.25">
      <c r="A248" s="12" t="s">
        <v>2755</v>
      </c>
      <c r="B248" s="240">
        <v>0</v>
      </c>
      <c r="C248" s="323">
        <v>8282000000</v>
      </c>
      <c r="D248" s="258">
        <v>4457000000</v>
      </c>
    </row>
    <row r="249" spans="1:6" s="94" customFormat="1" x14ac:dyDescent="0.25">
      <c r="A249" s="12" t="s">
        <v>2756</v>
      </c>
      <c r="B249" s="240">
        <v>0</v>
      </c>
      <c r="C249" s="323">
        <v>0</v>
      </c>
      <c r="D249" s="308">
        <v>10710000000</v>
      </c>
    </row>
    <row r="250" spans="1:6" s="94" customFormat="1" x14ac:dyDescent="0.25">
      <c r="A250" s="12" t="s">
        <v>2757</v>
      </c>
      <c r="B250" s="240">
        <v>0</v>
      </c>
      <c r="C250" s="323">
        <v>0</v>
      </c>
      <c r="D250" s="258">
        <v>0</v>
      </c>
    </row>
    <row r="251" spans="1:6" x14ac:dyDescent="0.25">
      <c r="A251" s="13" t="s">
        <v>2758</v>
      </c>
      <c r="B251" s="242">
        <v>0</v>
      </c>
      <c r="C251" s="323">
        <v>0</v>
      </c>
      <c r="D251" s="308">
        <v>0</v>
      </c>
    </row>
    <row r="252" spans="1:6" s="94" customFormat="1" x14ac:dyDescent="0.25">
      <c r="A252" s="12" t="s">
        <v>2759</v>
      </c>
      <c r="B252" s="240">
        <v>0</v>
      </c>
      <c r="C252" s="323">
        <v>0</v>
      </c>
      <c r="D252" s="308">
        <v>0</v>
      </c>
    </row>
    <row r="253" spans="1:6" s="94" customFormat="1" x14ac:dyDescent="0.25">
      <c r="A253" s="12" t="s">
        <v>2760</v>
      </c>
      <c r="B253" s="240">
        <v>0</v>
      </c>
      <c r="C253" s="323">
        <v>0</v>
      </c>
      <c r="D253" s="259">
        <v>0</v>
      </c>
    </row>
    <row r="254" spans="1:6" s="94" customFormat="1" x14ac:dyDescent="0.25">
      <c r="A254" s="12" t="s">
        <v>2761</v>
      </c>
      <c r="B254" s="240">
        <v>0</v>
      </c>
      <c r="C254" s="323">
        <v>0</v>
      </c>
      <c r="D254" s="258">
        <v>0</v>
      </c>
    </row>
    <row r="255" spans="1:6" x14ac:dyDescent="0.25">
      <c r="A255" s="13" t="s">
        <v>55</v>
      </c>
      <c r="B255" s="242">
        <v>0</v>
      </c>
      <c r="C255" s="323">
        <v>0</v>
      </c>
      <c r="D255" s="258"/>
    </row>
    <row r="256" spans="1:6" ht="15.75" thickBot="1" x14ac:dyDescent="0.3">
      <c r="A256" s="207" t="s">
        <v>2837</v>
      </c>
      <c r="B256" s="246">
        <f>B235+B237</f>
        <v>121097477877</v>
      </c>
      <c r="C256" s="246">
        <v>206593893122</v>
      </c>
      <c r="D256" s="246">
        <v>239430757335.16998</v>
      </c>
      <c r="E256" s="94"/>
      <c r="F256" s="203"/>
    </row>
    <row r="257" spans="1:4" ht="15.75" thickTop="1" x14ac:dyDescent="0.25">
      <c r="C257" s="221"/>
    </row>
    <row r="258" spans="1:4" x14ac:dyDescent="0.25">
      <c r="A258" s="191" t="s">
        <v>2641</v>
      </c>
      <c r="C258" s="221"/>
    </row>
    <row r="259" spans="1:4" x14ac:dyDescent="0.25">
      <c r="A259" s="95" t="s">
        <v>2207</v>
      </c>
      <c r="C259" s="221"/>
    </row>
    <row r="260" spans="1:4" x14ac:dyDescent="0.25">
      <c r="A260" s="191"/>
      <c r="C260" s="221"/>
    </row>
    <row r="261" spans="1:4" x14ac:dyDescent="0.25">
      <c r="A261" s="224"/>
      <c r="C261" s="221"/>
    </row>
    <row r="263" spans="1:4" x14ac:dyDescent="0.25">
      <c r="C263" s="221"/>
      <c r="D263" s="132"/>
    </row>
    <row r="264" spans="1:4" x14ac:dyDescent="0.25">
      <c r="C264" s="221"/>
    </row>
    <row r="265" spans="1:4" x14ac:dyDescent="0.25">
      <c r="C265" s="221"/>
    </row>
    <row r="266" spans="1:4" x14ac:dyDescent="0.25">
      <c r="C266" s="221"/>
    </row>
    <row r="267" spans="1:4" x14ac:dyDescent="0.25">
      <c r="C267" s="221"/>
      <c r="D267" s="132"/>
    </row>
    <row r="268" spans="1:4" x14ac:dyDescent="0.25">
      <c r="D268" s="132"/>
    </row>
    <row r="269" spans="1:4" x14ac:dyDescent="0.25">
      <c r="D269" s="132"/>
    </row>
    <row r="271" spans="1:4" x14ac:dyDescent="0.25">
      <c r="D271" s="132"/>
    </row>
    <row r="274" spans="4:4" x14ac:dyDescent="0.25">
      <c r="D274" s="132"/>
    </row>
    <row r="275" spans="4:4" x14ac:dyDescent="0.25">
      <c r="D275" s="132"/>
    </row>
    <row r="276" spans="4:4" x14ac:dyDescent="0.25">
      <c r="D276" s="132"/>
    </row>
    <row r="277" spans="4:4" x14ac:dyDescent="0.25">
      <c r="D277" s="132"/>
    </row>
    <row r="278" spans="4:4" x14ac:dyDescent="0.25">
      <c r="D278" s="132"/>
    </row>
    <row r="279" spans="4:4" x14ac:dyDescent="0.25">
      <c r="D279" s="132"/>
    </row>
    <row r="280" spans="4:4" x14ac:dyDescent="0.25">
      <c r="D280" s="132"/>
    </row>
    <row r="281" spans="4:4" x14ac:dyDescent="0.25">
      <c r="D281" s="132"/>
    </row>
    <row r="282" spans="4:4" x14ac:dyDescent="0.25">
      <c r="D282" s="132"/>
    </row>
    <row r="283" spans="4:4" x14ac:dyDescent="0.25">
      <c r="D283" s="132"/>
    </row>
    <row r="284" spans="4:4" x14ac:dyDescent="0.25">
      <c r="D284" s="132"/>
    </row>
    <row r="285" spans="4:4" x14ac:dyDescent="0.25">
      <c r="D285" s="132"/>
    </row>
    <row r="286" spans="4:4" x14ac:dyDescent="0.25">
      <c r="D286" s="132"/>
    </row>
    <row r="287" spans="4:4" x14ac:dyDescent="0.25">
      <c r="D287" s="132"/>
    </row>
    <row r="289" spans="4:4" x14ac:dyDescent="0.25">
      <c r="D289" s="132"/>
    </row>
    <row r="290" spans="4:4" x14ac:dyDescent="0.25">
      <c r="D290" s="132"/>
    </row>
    <row r="291" spans="4:4" x14ac:dyDescent="0.25">
      <c r="D291" s="132"/>
    </row>
    <row r="293" spans="4:4" ht="15.75" thickBot="1" x14ac:dyDescent="0.3">
      <c r="D293" s="42"/>
    </row>
    <row r="294" spans="4:4" ht="15.75" thickTop="1" x14ac:dyDescent="0.25"/>
  </sheetData>
  <mergeCells count="8">
    <mergeCell ref="A9:A10"/>
    <mergeCell ref="B9:D9"/>
    <mergeCell ref="A2:D2"/>
    <mergeCell ref="A3:D3"/>
    <mergeCell ref="A4:D4"/>
    <mergeCell ref="A5:D5"/>
    <mergeCell ref="A6:D6"/>
    <mergeCell ref="A7:D7"/>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U81"/>
  <sheetViews>
    <sheetView showGridLines="0" topLeftCell="A37" zoomScale="77" zoomScaleNormal="77" workbookViewId="0">
      <selection activeCell="G85" sqref="G85"/>
    </sheetView>
  </sheetViews>
  <sheetFormatPr baseColWidth="10" defaultColWidth="11.42578125" defaultRowHeight="15" x14ac:dyDescent="0.25"/>
  <cols>
    <col min="1" max="1" width="111.7109375" style="13" customWidth="1"/>
    <col min="2" max="2" width="30.7109375" style="13" customWidth="1"/>
    <col min="3" max="3" width="20.7109375" style="13" bestFit="1" customWidth="1"/>
    <col min="4" max="8" width="20.7109375" style="165" bestFit="1" customWidth="1"/>
    <col min="9" max="17" width="11.42578125" style="90" customWidth="1"/>
    <col min="18" max="16384" width="11.42578125" style="90"/>
  </cols>
  <sheetData>
    <row r="1" spans="1:11" x14ac:dyDescent="0.25">
      <c r="A1" s="23"/>
      <c r="B1" s="23"/>
      <c r="C1" s="23"/>
      <c r="D1" s="225"/>
      <c r="E1" s="225"/>
      <c r="F1" s="225"/>
      <c r="G1" s="225"/>
      <c r="H1" s="225"/>
    </row>
    <row r="2" spans="1:11" ht="21" x14ac:dyDescent="0.25">
      <c r="A2" s="352" t="s">
        <v>948</v>
      </c>
      <c r="B2" s="353"/>
      <c r="C2" s="353"/>
      <c r="D2" s="353"/>
      <c r="E2" s="353"/>
      <c r="F2" s="353"/>
      <c r="G2" s="353"/>
      <c r="H2" s="353"/>
    </row>
    <row r="3" spans="1:11" ht="18.75" x14ac:dyDescent="0.25">
      <c r="A3" s="354" t="s">
        <v>949</v>
      </c>
      <c r="B3" s="355"/>
      <c r="C3" s="355"/>
      <c r="D3" s="355"/>
      <c r="E3" s="355"/>
      <c r="F3" s="355"/>
      <c r="G3" s="355"/>
      <c r="H3" s="355"/>
    </row>
    <row r="4" spans="1:11" x14ac:dyDescent="0.25">
      <c r="A4" s="356" t="s">
        <v>8</v>
      </c>
      <c r="B4" s="357"/>
      <c r="C4" s="357"/>
      <c r="D4" s="357"/>
      <c r="E4" s="357"/>
      <c r="F4" s="357"/>
      <c r="G4" s="357"/>
      <c r="H4" s="357"/>
    </row>
    <row r="5" spans="1:11" x14ac:dyDescent="0.25">
      <c r="A5" s="358" t="s">
        <v>9</v>
      </c>
      <c r="B5" s="359"/>
      <c r="C5" s="359"/>
      <c r="D5" s="359"/>
      <c r="E5" s="359"/>
      <c r="F5" s="359"/>
      <c r="G5" s="359"/>
      <c r="H5" s="359"/>
    </row>
    <row r="6" spans="1:11" x14ac:dyDescent="0.25">
      <c r="A6" s="358" t="s">
        <v>2838</v>
      </c>
      <c r="B6" s="359"/>
      <c r="C6" s="359"/>
      <c r="D6" s="359"/>
      <c r="E6" s="359"/>
      <c r="F6" s="359"/>
      <c r="G6" s="359"/>
      <c r="H6" s="359"/>
    </row>
    <row r="7" spans="1:11" x14ac:dyDescent="0.25">
      <c r="A7" s="360" t="s">
        <v>10</v>
      </c>
      <c r="B7" s="360"/>
      <c r="C7" s="360"/>
      <c r="D7" s="360"/>
      <c r="E7" s="360"/>
      <c r="F7" s="360"/>
      <c r="G7" s="360"/>
      <c r="H7" s="360"/>
    </row>
    <row r="8" spans="1:11" x14ac:dyDescent="0.25">
      <c r="A8" s="23"/>
      <c r="B8" s="23"/>
      <c r="C8" s="23"/>
    </row>
    <row r="9" spans="1:11" x14ac:dyDescent="0.25">
      <c r="A9" s="348" t="s">
        <v>7</v>
      </c>
      <c r="B9" s="375" t="s">
        <v>2644</v>
      </c>
      <c r="C9" s="376"/>
      <c r="D9" s="376"/>
      <c r="E9" s="376"/>
      <c r="F9" s="376"/>
      <c r="G9" s="376"/>
      <c r="H9" s="377"/>
    </row>
    <row r="10" spans="1:11" x14ac:dyDescent="0.25">
      <c r="A10" s="349" t="s">
        <v>4</v>
      </c>
      <c r="B10" s="226">
        <v>2007</v>
      </c>
      <c r="C10" s="226">
        <v>2008</v>
      </c>
      <c r="D10" s="226">
        <v>2009</v>
      </c>
      <c r="E10" s="226">
        <v>2010</v>
      </c>
      <c r="F10" s="226">
        <v>2011</v>
      </c>
      <c r="G10" s="226">
        <v>2012</v>
      </c>
      <c r="H10" s="226">
        <v>2013</v>
      </c>
    </row>
    <row r="11" spans="1:11" x14ac:dyDescent="0.25">
      <c r="A11" s="227" t="s">
        <v>2839</v>
      </c>
      <c r="B11" s="261">
        <f>B12+B31+B42</f>
        <v>214585418459</v>
      </c>
      <c r="C11" s="261">
        <f t="shared" ref="C11:H11" si="0">C12+C31+C42</f>
        <v>245716646537.04001</v>
      </c>
      <c r="D11" s="261">
        <f t="shared" si="0"/>
        <v>248799421001</v>
      </c>
      <c r="E11" s="261">
        <f t="shared" si="0"/>
        <v>258932797809</v>
      </c>
      <c r="F11" s="261">
        <f t="shared" si="0"/>
        <v>289350032427</v>
      </c>
      <c r="G11" s="261">
        <f t="shared" si="0"/>
        <v>351737019815</v>
      </c>
      <c r="H11" s="261">
        <f t="shared" si="0"/>
        <v>380132728629</v>
      </c>
    </row>
    <row r="12" spans="1:11" x14ac:dyDescent="0.25">
      <c r="A12" s="228" t="s">
        <v>2840</v>
      </c>
      <c r="B12" s="258">
        <f>B13+B17+B20+B25+B29</f>
        <v>203527929059</v>
      </c>
      <c r="C12" s="258">
        <f t="shared" ref="C12:H12" si="1">C13+C17+C20+C25+C29</f>
        <v>230693120926.04001</v>
      </c>
      <c r="D12" s="258">
        <f t="shared" si="1"/>
        <v>243167323899</v>
      </c>
      <c r="E12" s="258">
        <f t="shared" si="1"/>
        <v>243870221678</v>
      </c>
      <c r="F12" s="258">
        <f t="shared" si="1"/>
        <v>276622579480</v>
      </c>
      <c r="G12" s="258">
        <f t="shared" si="1"/>
        <v>327248844293</v>
      </c>
      <c r="H12" s="258">
        <f t="shared" si="1"/>
        <v>363711497207</v>
      </c>
    </row>
    <row r="13" spans="1:11" s="94" customFormat="1" x14ac:dyDescent="0.25">
      <c r="A13" s="229" t="s">
        <v>2841</v>
      </c>
      <c r="B13" s="258">
        <f>SUM(B14:B16)</f>
        <v>40656706744</v>
      </c>
      <c r="C13" s="258">
        <f t="shared" ref="C13:H13" si="2">SUM(C14:C16)</f>
        <v>49056639501</v>
      </c>
      <c r="D13" s="258">
        <f t="shared" si="2"/>
        <v>56456650284</v>
      </c>
      <c r="E13" s="258">
        <f t="shared" si="2"/>
        <v>58348528786</v>
      </c>
      <c r="F13" s="258">
        <f t="shared" si="2"/>
        <v>64601650161</v>
      </c>
      <c r="G13" s="258">
        <f t="shared" si="2"/>
        <v>83571719328</v>
      </c>
      <c r="H13" s="258">
        <f t="shared" si="2"/>
        <v>95264402682</v>
      </c>
    </row>
    <row r="14" spans="1:11" x14ac:dyDescent="0.25">
      <c r="A14" s="230" t="s">
        <v>2842</v>
      </c>
      <c r="B14" s="259">
        <v>12846409800</v>
      </c>
      <c r="C14" s="259">
        <v>12940899300</v>
      </c>
      <c r="D14" s="259">
        <v>14998356483</v>
      </c>
      <c r="E14" s="259">
        <v>17072377352</v>
      </c>
      <c r="F14" s="259">
        <v>20438216310</v>
      </c>
      <c r="G14" s="259">
        <v>24937749882</v>
      </c>
      <c r="H14" s="259">
        <v>29005850334</v>
      </c>
      <c r="K14" s="90" t="s">
        <v>6</v>
      </c>
    </row>
    <row r="15" spans="1:11" x14ac:dyDescent="0.25">
      <c r="A15" s="230" t="s">
        <v>2843</v>
      </c>
      <c r="B15" s="259">
        <v>17204685544</v>
      </c>
      <c r="C15" s="259">
        <v>23445825201</v>
      </c>
      <c r="D15" s="259">
        <v>28156007803</v>
      </c>
      <c r="E15" s="259">
        <v>25819742643</v>
      </c>
      <c r="F15" s="259">
        <v>28827537906</v>
      </c>
      <c r="G15" s="259">
        <v>39619757298</v>
      </c>
      <c r="H15" s="259">
        <v>47137561970</v>
      </c>
    </row>
    <row r="16" spans="1:11" x14ac:dyDescent="0.25">
      <c r="A16" s="230" t="s">
        <v>2844</v>
      </c>
      <c r="B16" s="259">
        <v>10605611400</v>
      </c>
      <c r="C16" s="259">
        <v>12669915000</v>
      </c>
      <c r="D16" s="259">
        <v>13302285998</v>
      </c>
      <c r="E16" s="259">
        <v>15456408791</v>
      </c>
      <c r="F16" s="259">
        <v>15335895945</v>
      </c>
      <c r="G16" s="259">
        <v>19014212148</v>
      </c>
      <c r="H16" s="259">
        <v>19120990378</v>
      </c>
    </row>
    <row r="17" spans="1:21" s="94" customFormat="1" x14ac:dyDescent="0.25">
      <c r="A17" s="229" t="s">
        <v>2845</v>
      </c>
      <c r="B17" s="258">
        <f>SUM(B18:B19)</f>
        <v>7285683100</v>
      </c>
      <c r="C17" s="258">
        <f t="shared" ref="C17:H17" si="3">SUM(C18:C19)</f>
        <v>11390583900</v>
      </c>
      <c r="D17" s="258">
        <f t="shared" si="3"/>
        <v>9549832301</v>
      </c>
      <c r="E17" s="258">
        <f t="shared" si="3"/>
        <v>11860543600</v>
      </c>
      <c r="F17" s="258">
        <f t="shared" si="3"/>
        <v>14335187618</v>
      </c>
      <c r="G17" s="258">
        <f t="shared" si="3"/>
        <v>20935636801</v>
      </c>
      <c r="H17" s="258">
        <f t="shared" si="3"/>
        <v>23199431243</v>
      </c>
      <c r="U17" s="94" t="s">
        <v>6</v>
      </c>
    </row>
    <row r="18" spans="1:21" x14ac:dyDescent="0.25">
      <c r="A18" s="230" t="s">
        <v>2846</v>
      </c>
      <c r="B18" s="259">
        <v>4993249500</v>
      </c>
      <c r="C18" s="259">
        <v>7402190700</v>
      </c>
      <c r="D18" s="259">
        <v>5525506900</v>
      </c>
      <c r="E18" s="259">
        <v>7307602152</v>
      </c>
      <c r="F18" s="259">
        <v>8556135554</v>
      </c>
      <c r="G18" s="259">
        <v>11702245456</v>
      </c>
      <c r="H18" s="259">
        <v>17558722882</v>
      </c>
    </row>
    <row r="19" spans="1:21" x14ac:dyDescent="0.25">
      <c r="A19" s="230" t="s">
        <v>2847</v>
      </c>
      <c r="B19" s="259">
        <v>2292433600</v>
      </c>
      <c r="C19" s="259">
        <v>3988393200</v>
      </c>
      <c r="D19" s="259">
        <v>4024325401</v>
      </c>
      <c r="E19" s="259">
        <v>4552941448</v>
      </c>
      <c r="F19" s="259">
        <v>5779052064</v>
      </c>
      <c r="G19" s="259">
        <v>9233391345</v>
      </c>
      <c r="H19" s="259">
        <v>5640708361</v>
      </c>
    </row>
    <row r="20" spans="1:21" s="94" customFormat="1" x14ac:dyDescent="0.25">
      <c r="A20" s="229" t="s">
        <v>2848</v>
      </c>
      <c r="B20" s="258">
        <f>SUM(B21:B24)</f>
        <v>125410436515</v>
      </c>
      <c r="C20" s="258">
        <f t="shared" ref="C20:H20" si="4">SUM(C21:C24)</f>
        <v>145645844513.04001</v>
      </c>
      <c r="D20" s="258">
        <f t="shared" si="4"/>
        <v>150529400613</v>
      </c>
      <c r="E20" s="258">
        <f t="shared" si="4"/>
        <v>149649493410</v>
      </c>
      <c r="F20" s="258">
        <f t="shared" si="4"/>
        <v>170499932514</v>
      </c>
      <c r="G20" s="258">
        <f t="shared" si="4"/>
        <v>197985309660</v>
      </c>
      <c r="H20" s="258">
        <f t="shared" si="4"/>
        <v>216014371128</v>
      </c>
    </row>
    <row r="21" spans="1:21" x14ac:dyDescent="0.25">
      <c r="A21" s="230" t="s">
        <v>2849</v>
      </c>
      <c r="B21" s="259">
        <v>56023995426</v>
      </c>
      <c r="C21" s="259">
        <v>78264226702</v>
      </c>
      <c r="D21" s="259">
        <v>81342636202</v>
      </c>
      <c r="E21" s="259">
        <v>76787727888</v>
      </c>
      <c r="F21" s="259">
        <v>87007911597</v>
      </c>
      <c r="G21" s="259">
        <v>105801934265</v>
      </c>
      <c r="H21" s="259">
        <v>115693186191</v>
      </c>
    </row>
    <row r="22" spans="1:21" x14ac:dyDescent="0.25">
      <c r="A22" s="230" t="s">
        <v>2850</v>
      </c>
      <c r="B22" s="259">
        <v>51986886400</v>
      </c>
      <c r="C22" s="259">
        <v>51912319604.040001</v>
      </c>
      <c r="D22" s="259">
        <v>54370802405</v>
      </c>
      <c r="E22" s="259">
        <v>56311306001</v>
      </c>
      <c r="F22" s="259">
        <v>64394989693</v>
      </c>
      <c r="G22" s="259">
        <v>72429416370</v>
      </c>
      <c r="H22" s="259">
        <v>78009884529</v>
      </c>
    </row>
    <row r="23" spans="1:21" x14ac:dyDescent="0.25">
      <c r="A23" s="230" t="s">
        <v>2851</v>
      </c>
      <c r="B23" s="308">
        <v>11179372001</v>
      </c>
      <c r="C23" s="308">
        <v>12699535900</v>
      </c>
      <c r="D23" s="258">
        <v>12490908401</v>
      </c>
      <c r="E23" s="258">
        <v>13635304788</v>
      </c>
      <c r="F23" s="258">
        <v>15961309471</v>
      </c>
      <c r="G23" s="258">
        <v>15226100146</v>
      </c>
      <c r="H23" s="258">
        <v>16090251677</v>
      </c>
    </row>
    <row r="24" spans="1:21" x14ac:dyDescent="0.25">
      <c r="A24" s="230" t="s">
        <v>2852</v>
      </c>
      <c r="B24" s="259">
        <v>6220182688</v>
      </c>
      <c r="C24" s="259">
        <v>2769762307</v>
      </c>
      <c r="D24" s="259">
        <v>2325053605</v>
      </c>
      <c r="E24" s="259">
        <v>2915154733</v>
      </c>
      <c r="F24" s="259">
        <v>3135721753</v>
      </c>
      <c r="G24" s="259">
        <v>4527858879</v>
      </c>
      <c r="H24" s="259">
        <v>6221048731</v>
      </c>
    </row>
    <row r="25" spans="1:21" s="94" customFormat="1" x14ac:dyDescent="0.25">
      <c r="A25" s="229" t="s">
        <v>2853</v>
      </c>
      <c r="B25" s="258">
        <f>SUM(B26:B28)</f>
        <v>29427164300</v>
      </c>
      <c r="C25" s="258">
        <f t="shared" ref="C25:H25" si="5">SUM(C26:C28)</f>
        <v>24482833109</v>
      </c>
      <c r="D25" s="258">
        <f t="shared" si="5"/>
        <v>26575281502</v>
      </c>
      <c r="E25" s="258">
        <f t="shared" si="5"/>
        <v>24010743796</v>
      </c>
      <c r="F25" s="258">
        <f t="shared" si="5"/>
        <v>27184702508</v>
      </c>
      <c r="G25" s="258">
        <f t="shared" si="5"/>
        <v>24756155516</v>
      </c>
      <c r="H25" s="258">
        <f t="shared" si="5"/>
        <v>29233292154</v>
      </c>
    </row>
    <row r="26" spans="1:21" x14ac:dyDescent="0.25">
      <c r="A26" s="230" t="s">
        <v>2854</v>
      </c>
      <c r="B26" s="259">
        <v>22533954200</v>
      </c>
      <c r="C26" s="259">
        <v>18945911703</v>
      </c>
      <c r="D26" s="259">
        <v>21386754301</v>
      </c>
      <c r="E26" s="259">
        <v>19989532740</v>
      </c>
      <c r="F26" s="259">
        <v>22540110349</v>
      </c>
      <c r="G26" s="259">
        <v>20392741864</v>
      </c>
      <c r="H26" s="259">
        <v>22242925328</v>
      </c>
    </row>
    <row r="27" spans="1:21" x14ac:dyDescent="0.25">
      <c r="A27" s="230" t="s">
        <v>2855</v>
      </c>
      <c r="B27" s="259">
        <v>5532500</v>
      </c>
      <c r="C27" s="259">
        <v>14728501</v>
      </c>
      <c r="D27" s="259">
        <v>130579100</v>
      </c>
      <c r="E27" s="259">
        <v>136964813</v>
      </c>
      <c r="F27" s="259">
        <v>157714208</v>
      </c>
      <c r="G27" s="259">
        <v>11562946</v>
      </c>
      <c r="H27" s="259">
        <v>271180581</v>
      </c>
    </row>
    <row r="28" spans="1:21" x14ac:dyDescent="0.25">
      <c r="A28" s="230" t="s">
        <v>2856</v>
      </c>
      <c r="B28" s="259">
        <v>6887677600</v>
      </c>
      <c r="C28" s="259">
        <v>5522192905</v>
      </c>
      <c r="D28" s="259">
        <v>5057948101</v>
      </c>
      <c r="E28" s="259">
        <v>3884246243</v>
      </c>
      <c r="F28" s="259">
        <v>4486877951</v>
      </c>
      <c r="G28" s="259">
        <v>4351850706</v>
      </c>
      <c r="H28" s="259">
        <v>6719186245</v>
      </c>
    </row>
    <row r="29" spans="1:21" s="94" customFormat="1" x14ac:dyDescent="0.25">
      <c r="A29" s="229" t="s">
        <v>2857</v>
      </c>
      <c r="B29" s="258">
        <v>747938400</v>
      </c>
      <c r="C29" s="258">
        <v>117219903</v>
      </c>
      <c r="D29" s="258">
        <v>56159199</v>
      </c>
      <c r="E29" s="258">
        <v>912086</v>
      </c>
      <c r="F29" s="258">
        <v>1106679</v>
      </c>
      <c r="G29" s="258">
        <v>22988</v>
      </c>
      <c r="H29" s="259"/>
    </row>
    <row r="30" spans="1:21" x14ac:dyDescent="0.25">
      <c r="A30" s="230"/>
      <c r="B30" s="335"/>
      <c r="C30" s="335"/>
      <c r="D30" s="259"/>
      <c r="E30" s="259"/>
      <c r="F30" s="259"/>
      <c r="G30" s="259"/>
      <c r="H30" s="259"/>
    </row>
    <row r="31" spans="1:21" s="94" customFormat="1" x14ac:dyDescent="0.25">
      <c r="A31" s="228" t="s">
        <v>2858</v>
      </c>
      <c r="B31" s="258">
        <f>B32+B34+B37+B41</f>
        <v>10986608400</v>
      </c>
      <c r="C31" s="258">
        <f t="shared" ref="C31:H31" si="6">C32+C34+C37+C41</f>
        <v>15017739910</v>
      </c>
      <c r="D31" s="258">
        <f t="shared" si="6"/>
        <v>5625401302</v>
      </c>
      <c r="E31" s="258">
        <f t="shared" si="6"/>
        <v>14856260240</v>
      </c>
      <c r="F31" s="258">
        <f t="shared" si="6"/>
        <v>12220963566</v>
      </c>
      <c r="G31" s="258">
        <f t="shared" si="6"/>
        <v>19529518493</v>
      </c>
      <c r="H31" s="258">
        <f t="shared" si="6"/>
        <v>16412817352</v>
      </c>
    </row>
    <row r="32" spans="1:21" x14ac:dyDescent="0.25">
      <c r="A32" s="229" t="s">
        <v>2859</v>
      </c>
      <c r="B32" s="258">
        <v>450000000</v>
      </c>
      <c r="C32" s="258">
        <v>820387800</v>
      </c>
      <c r="D32" s="258">
        <v>861573200</v>
      </c>
      <c r="E32" s="258">
        <v>1047668000</v>
      </c>
      <c r="F32" s="258">
        <v>1761663643</v>
      </c>
      <c r="G32" s="258">
        <v>2017434730</v>
      </c>
      <c r="H32" s="258">
        <v>1340685208</v>
      </c>
    </row>
    <row r="33" spans="1:8" x14ac:dyDescent="0.25">
      <c r="A33" s="230" t="s">
        <v>2860</v>
      </c>
      <c r="B33" s="259">
        <v>0</v>
      </c>
      <c r="C33" s="259">
        <v>820387800</v>
      </c>
      <c r="D33" s="259">
        <v>861573200</v>
      </c>
      <c r="E33" s="259">
        <v>1047668000</v>
      </c>
      <c r="F33" s="259">
        <v>1761663643</v>
      </c>
      <c r="G33" s="259">
        <v>2017434730</v>
      </c>
      <c r="H33" s="308">
        <v>1340685208</v>
      </c>
    </row>
    <row r="34" spans="1:8" s="94" customFormat="1" x14ac:dyDescent="0.25">
      <c r="A34" s="229" t="s">
        <v>2861</v>
      </c>
      <c r="B34" s="258">
        <f>SUM(B35:B36)</f>
        <v>6974301400</v>
      </c>
      <c r="C34" s="258">
        <f t="shared" ref="C34:H34" si="7">SUM(C35:C36)</f>
        <v>4724454281</v>
      </c>
      <c r="D34" s="258">
        <f t="shared" si="7"/>
        <v>3803852600</v>
      </c>
      <c r="E34" s="258">
        <f t="shared" si="7"/>
        <v>9382441743</v>
      </c>
      <c r="F34" s="258">
        <f t="shared" si="7"/>
        <v>7041313942</v>
      </c>
      <c r="G34" s="258">
        <f t="shared" si="7"/>
        <v>9449655675</v>
      </c>
      <c r="H34" s="258">
        <f t="shared" si="7"/>
        <v>7886645266</v>
      </c>
    </row>
    <row r="35" spans="1:8" x14ac:dyDescent="0.25">
      <c r="A35" s="230" t="s">
        <v>2862</v>
      </c>
      <c r="B35" s="259">
        <v>979019700</v>
      </c>
      <c r="C35" s="259">
        <v>1019419204</v>
      </c>
      <c r="D35" s="259">
        <v>1045745300</v>
      </c>
      <c r="E35" s="259">
        <v>2956339519</v>
      </c>
      <c r="F35" s="259">
        <v>1976710270</v>
      </c>
      <c r="G35" s="259">
        <v>1362725944</v>
      </c>
      <c r="H35" s="259">
        <v>2821773971</v>
      </c>
    </row>
    <row r="36" spans="1:8" x14ac:dyDescent="0.25">
      <c r="A36" s="230" t="s">
        <v>2863</v>
      </c>
      <c r="B36" s="308">
        <v>5995281700</v>
      </c>
      <c r="C36" s="308">
        <v>3705035077</v>
      </c>
      <c r="D36" s="308">
        <v>2758107300</v>
      </c>
      <c r="E36" s="308">
        <v>6426102224</v>
      </c>
      <c r="F36" s="308">
        <v>5064603672</v>
      </c>
      <c r="G36" s="308">
        <v>8086929731</v>
      </c>
      <c r="H36" s="259">
        <v>5064871295</v>
      </c>
    </row>
    <row r="37" spans="1:8" s="94" customFormat="1" x14ac:dyDescent="0.25">
      <c r="A37" s="229" t="s">
        <v>2864</v>
      </c>
      <c r="B37" s="258">
        <f>SUM(B38:B40)</f>
        <v>3369621200</v>
      </c>
      <c r="C37" s="258">
        <f t="shared" ref="C37:H37" si="8">SUM(C38:C40)</f>
        <v>9115013002</v>
      </c>
      <c r="D37" s="258">
        <f t="shared" si="8"/>
        <v>825430402</v>
      </c>
      <c r="E37" s="258">
        <f t="shared" si="8"/>
        <v>2885733501</v>
      </c>
      <c r="F37" s="258">
        <f t="shared" si="8"/>
        <v>3058928013</v>
      </c>
      <c r="G37" s="258">
        <f t="shared" si="8"/>
        <v>7119244812</v>
      </c>
      <c r="H37" s="258">
        <f t="shared" si="8"/>
        <v>6139446773</v>
      </c>
    </row>
    <row r="38" spans="1:8" x14ac:dyDescent="0.25">
      <c r="A38" s="230" t="s">
        <v>2865</v>
      </c>
      <c r="B38" s="259">
        <v>132529000</v>
      </c>
      <c r="C38" s="259">
        <v>2246708800</v>
      </c>
      <c r="D38" s="259">
        <v>500009300</v>
      </c>
      <c r="E38" s="259">
        <v>2500000000</v>
      </c>
      <c r="F38" s="259">
        <v>2500000000</v>
      </c>
      <c r="G38" s="259">
        <v>4500000000</v>
      </c>
      <c r="H38" s="308">
        <v>6040990001</v>
      </c>
    </row>
    <row r="39" spans="1:8" x14ac:dyDescent="0.25">
      <c r="A39" s="230" t="s">
        <v>2866</v>
      </c>
      <c r="B39" s="259">
        <v>11300400</v>
      </c>
      <c r="C39" s="259">
        <v>159051901</v>
      </c>
      <c r="D39" s="259">
        <v>7861600</v>
      </c>
      <c r="E39" s="259">
        <v>0</v>
      </c>
      <c r="F39" s="259">
        <v>0</v>
      </c>
      <c r="G39" s="259">
        <v>0</v>
      </c>
      <c r="H39" s="259">
        <v>0</v>
      </c>
    </row>
    <row r="40" spans="1:8" x14ac:dyDescent="0.25">
      <c r="A40" s="230" t="s">
        <v>2867</v>
      </c>
      <c r="B40" s="259">
        <v>3225791800</v>
      </c>
      <c r="C40" s="259">
        <v>6709252301</v>
      </c>
      <c r="D40" s="259">
        <v>317559502</v>
      </c>
      <c r="E40" s="259">
        <v>385733501</v>
      </c>
      <c r="F40" s="259">
        <v>558928013</v>
      </c>
      <c r="G40" s="259">
        <v>2619244812</v>
      </c>
      <c r="H40" s="259">
        <v>98456772</v>
      </c>
    </row>
    <row r="41" spans="1:8" s="94" customFormat="1" x14ac:dyDescent="0.25">
      <c r="A41" s="229" t="s">
        <v>2868</v>
      </c>
      <c r="B41" s="258">
        <v>192685800</v>
      </c>
      <c r="C41" s="258">
        <v>357884827</v>
      </c>
      <c r="D41" s="258">
        <v>134545100</v>
      </c>
      <c r="E41" s="258">
        <v>1540416996</v>
      </c>
      <c r="F41" s="258">
        <v>359057968</v>
      </c>
      <c r="G41" s="258">
        <v>943183276</v>
      </c>
      <c r="H41" s="258">
        <v>1046040105</v>
      </c>
    </row>
    <row r="42" spans="1:8" s="94" customFormat="1" x14ac:dyDescent="0.25">
      <c r="A42" s="228" t="s">
        <v>2869</v>
      </c>
      <c r="B42" s="258">
        <f>B43+B44</f>
        <v>70881000</v>
      </c>
      <c r="C42" s="258">
        <f t="shared" ref="C42:H42" si="9">C43+C44</f>
        <v>5785701</v>
      </c>
      <c r="D42" s="258">
        <f t="shared" si="9"/>
        <v>6695800</v>
      </c>
      <c r="E42" s="258">
        <f t="shared" si="9"/>
        <v>206315891</v>
      </c>
      <c r="F42" s="258">
        <f t="shared" si="9"/>
        <v>506489381</v>
      </c>
      <c r="G42" s="258">
        <f t="shared" si="9"/>
        <v>4958657029</v>
      </c>
      <c r="H42" s="258">
        <f t="shared" si="9"/>
        <v>8414070</v>
      </c>
    </row>
    <row r="43" spans="1:8" x14ac:dyDescent="0.25">
      <c r="A43" s="229" t="s">
        <v>2870</v>
      </c>
      <c r="B43" s="259">
        <v>70881000</v>
      </c>
      <c r="C43" s="259">
        <v>3843800</v>
      </c>
      <c r="D43" s="259">
        <v>6695800</v>
      </c>
      <c r="E43" s="259">
        <v>6294106</v>
      </c>
      <c r="F43" s="259">
        <v>6489381</v>
      </c>
      <c r="G43" s="259">
        <v>8399879</v>
      </c>
      <c r="H43" s="259">
        <v>8414070</v>
      </c>
    </row>
    <row r="44" spans="1:8" x14ac:dyDescent="0.25">
      <c r="A44" s="229" t="s">
        <v>2871</v>
      </c>
      <c r="B44" s="259">
        <v>0</v>
      </c>
      <c r="C44" s="259">
        <v>1941901</v>
      </c>
      <c r="D44" s="259">
        <v>0</v>
      </c>
      <c r="E44" s="259">
        <v>200021785</v>
      </c>
      <c r="F44" s="259">
        <v>500000000</v>
      </c>
      <c r="G44" s="259">
        <v>4950257150</v>
      </c>
      <c r="H44" s="259">
        <v>0</v>
      </c>
    </row>
    <row r="45" spans="1:8" x14ac:dyDescent="0.25">
      <c r="A45" s="228" t="s">
        <v>2872</v>
      </c>
      <c r="B45" s="259">
        <v>0</v>
      </c>
      <c r="C45" s="259">
        <v>0</v>
      </c>
      <c r="D45" s="259">
        <v>0</v>
      </c>
      <c r="E45" s="259">
        <v>0</v>
      </c>
      <c r="F45" s="258">
        <v>0</v>
      </c>
      <c r="G45" s="258">
        <v>0</v>
      </c>
      <c r="H45" s="259">
        <v>0</v>
      </c>
    </row>
    <row r="46" spans="1:8" x14ac:dyDescent="0.25">
      <c r="A46" s="228"/>
      <c r="B46" s="318"/>
      <c r="C46" s="318"/>
      <c r="D46" s="258"/>
      <c r="E46" s="258"/>
      <c r="F46" s="258"/>
      <c r="G46" s="258"/>
      <c r="H46" s="259"/>
    </row>
    <row r="47" spans="1:8" s="94" customFormat="1" x14ac:dyDescent="0.25">
      <c r="A47" s="227" t="s">
        <v>2873</v>
      </c>
      <c r="B47" s="258">
        <f>B48+B54+B51</f>
        <v>4816316530</v>
      </c>
      <c r="C47" s="258">
        <f t="shared" ref="C47:H47" si="10">C48+C54+C51</f>
        <v>3897959358</v>
      </c>
      <c r="D47" s="258">
        <f t="shared" si="10"/>
        <v>3105528095</v>
      </c>
      <c r="E47" s="258">
        <f t="shared" si="10"/>
        <v>4100116150</v>
      </c>
      <c r="F47" s="258">
        <f t="shared" si="10"/>
        <v>3866763087</v>
      </c>
      <c r="G47" s="258">
        <f t="shared" si="10"/>
        <v>1848400</v>
      </c>
      <c r="H47" s="258">
        <f t="shared" si="10"/>
        <v>4292569816</v>
      </c>
    </row>
    <row r="48" spans="1:8" x14ac:dyDescent="0.25">
      <c r="A48" s="228" t="s">
        <v>2874</v>
      </c>
      <c r="B48" s="258">
        <v>20871200</v>
      </c>
      <c r="C48" s="258"/>
      <c r="D48" s="259">
        <v>96100</v>
      </c>
      <c r="E48" s="259">
        <v>116150</v>
      </c>
      <c r="F48" s="259">
        <v>1294935</v>
      </c>
      <c r="G48" s="259">
        <v>1848400</v>
      </c>
      <c r="H48" s="308">
        <v>14687130</v>
      </c>
    </row>
    <row r="49" spans="1:8" x14ac:dyDescent="0.25">
      <c r="A49" s="229" t="s">
        <v>2875</v>
      </c>
      <c r="B49" s="258"/>
      <c r="C49" s="258"/>
      <c r="D49" s="259">
        <v>0</v>
      </c>
      <c r="E49" s="259">
        <v>0</v>
      </c>
      <c r="F49" s="259">
        <v>678579</v>
      </c>
      <c r="G49" s="259">
        <v>0</v>
      </c>
      <c r="H49" s="259">
        <v>0</v>
      </c>
    </row>
    <row r="50" spans="1:8" x14ac:dyDescent="0.25">
      <c r="A50" s="229" t="s">
        <v>2876</v>
      </c>
      <c r="B50" s="308">
        <v>20871200</v>
      </c>
      <c r="C50" s="258"/>
      <c r="D50" s="259">
        <v>96100</v>
      </c>
      <c r="E50" s="259">
        <v>116150</v>
      </c>
      <c r="F50" s="259">
        <v>616356</v>
      </c>
      <c r="G50" s="259">
        <v>1848400</v>
      </c>
      <c r="H50" s="259">
        <v>14687130</v>
      </c>
    </row>
    <row r="51" spans="1:8" x14ac:dyDescent="0.25">
      <c r="A51" s="228" t="s">
        <v>2877</v>
      </c>
      <c r="B51" s="258">
        <f>SUM(B52:B53)</f>
        <v>1601300</v>
      </c>
      <c r="C51" s="258">
        <f t="shared" ref="C51:H51" si="11">SUM(C52:C53)</f>
        <v>0</v>
      </c>
      <c r="D51" s="258">
        <f t="shared" si="11"/>
        <v>0</v>
      </c>
      <c r="E51" s="258">
        <f t="shared" si="11"/>
        <v>0</v>
      </c>
      <c r="F51" s="258">
        <f t="shared" si="11"/>
        <v>468152</v>
      </c>
      <c r="G51" s="258">
        <f t="shared" si="11"/>
        <v>0</v>
      </c>
      <c r="H51" s="258">
        <f t="shared" si="11"/>
        <v>0</v>
      </c>
    </row>
    <row r="52" spans="1:8" x14ac:dyDescent="0.25">
      <c r="A52" s="229" t="s">
        <v>2878</v>
      </c>
      <c r="B52" s="259">
        <v>693000</v>
      </c>
      <c r="C52" s="258"/>
      <c r="D52" s="259"/>
      <c r="E52" s="259"/>
      <c r="F52" s="259"/>
      <c r="G52" s="259"/>
      <c r="H52" s="259"/>
    </row>
    <row r="53" spans="1:8" x14ac:dyDescent="0.25">
      <c r="A53" s="229" t="s">
        <v>2879</v>
      </c>
      <c r="B53" s="259">
        <v>908300</v>
      </c>
      <c r="C53" s="258"/>
      <c r="D53" s="259">
        <v>0</v>
      </c>
      <c r="E53" s="259">
        <v>0</v>
      </c>
      <c r="F53" s="259">
        <v>468152</v>
      </c>
      <c r="G53" s="259"/>
      <c r="H53" s="259"/>
    </row>
    <row r="54" spans="1:8" x14ac:dyDescent="0.25">
      <c r="A54" s="228" t="s">
        <v>2880</v>
      </c>
      <c r="B54" s="258">
        <v>4793844030</v>
      </c>
      <c r="C54" s="258">
        <v>3897959358</v>
      </c>
      <c r="D54" s="258">
        <v>3105431995</v>
      </c>
      <c r="E54" s="258">
        <v>4100000000</v>
      </c>
      <c r="F54" s="258">
        <v>3865000000</v>
      </c>
      <c r="G54" s="258">
        <v>0</v>
      </c>
      <c r="H54" s="258">
        <v>4277882686</v>
      </c>
    </row>
    <row r="55" spans="1:8" x14ac:dyDescent="0.25">
      <c r="A55" s="228"/>
      <c r="B55" s="258"/>
      <c r="C55" s="258"/>
      <c r="D55" s="258"/>
      <c r="E55" s="258"/>
      <c r="F55" s="258"/>
      <c r="G55" s="258"/>
      <c r="H55" s="258"/>
    </row>
    <row r="56" spans="1:8" ht="15.75" thickBot="1" x14ac:dyDescent="0.3">
      <c r="A56" s="42" t="s">
        <v>2972</v>
      </c>
      <c r="B56" s="262">
        <f>B11+B47</f>
        <v>219401734989</v>
      </c>
      <c r="C56" s="262">
        <f t="shared" ref="C56:H56" si="12">C11+C47</f>
        <v>249614605895.04001</v>
      </c>
      <c r="D56" s="262">
        <f t="shared" si="12"/>
        <v>251904949096</v>
      </c>
      <c r="E56" s="262">
        <f t="shared" si="12"/>
        <v>263032913959</v>
      </c>
      <c r="F56" s="262">
        <f t="shared" si="12"/>
        <v>293216795514</v>
      </c>
      <c r="G56" s="262">
        <f t="shared" si="12"/>
        <v>351738868215</v>
      </c>
      <c r="H56" s="262">
        <f t="shared" si="12"/>
        <v>384425298445</v>
      </c>
    </row>
    <row r="57" spans="1:8" s="94" customFormat="1" ht="15.75" thickTop="1" x14ac:dyDescent="0.25">
      <c r="A57" s="228"/>
      <c r="B57" s="318"/>
      <c r="C57" s="318"/>
      <c r="D57" s="258"/>
      <c r="E57" s="258"/>
      <c r="F57" s="258"/>
      <c r="G57" s="259"/>
      <c r="H57" s="259">
        <v>0</v>
      </c>
    </row>
    <row r="58" spans="1:8" s="94" customFormat="1" x14ac:dyDescent="0.25">
      <c r="A58" s="231" t="s">
        <v>2881</v>
      </c>
      <c r="B58" s="319">
        <f>B61</f>
        <v>39077811540.900002</v>
      </c>
      <c r="C58" s="319">
        <f t="shared" ref="C58:H58" si="13">C61</f>
        <v>51274604657</v>
      </c>
      <c r="D58" s="319">
        <f t="shared" si="13"/>
        <v>77094438294</v>
      </c>
      <c r="E58" s="319">
        <f t="shared" si="13"/>
        <v>115964590000</v>
      </c>
      <c r="F58" s="319">
        <f t="shared" si="13"/>
        <v>97258980000</v>
      </c>
      <c r="G58" s="319">
        <f t="shared" si="13"/>
        <v>78261946364</v>
      </c>
      <c r="H58" s="319">
        <f t="shared" si="13"/>
        <v>146421055148</v>
      </c>
    </row>
    <row r="59" spans="1:8" x14ac:dyDescent="0.25">
      <c r="A59" s="228" t="s">
        <v>2882</v>
      </c>
      <c r="B59" s="258">
        <v>0</v>
      </c>
      <c r="C59" s="258">
        <v>0</v>
      </c>
      <c r="D59" s="258">
        <v>0</v>
      </c>
      <c r="E59" s="258">
        <v>0</v>
      </c>
      <c r="F59" s="258">
        <v>0</v>
      </c>
      <c r="G59" s="258">
        <v>0</v>
      </c>
      <c r="H59" s="258">
        <v>0</v>
      </c>
    </row>
    <row r="60" spans="1:8" x14ac:dyDescent="0.25">
      <c r="A60" s="229" t="s">
        <v>2883</v>
      </c>
      <c r="B60" s="258">
        <v>0</v>
      </c>
      <c r="C60" s="258">
        <v>0</v>
      </c>
      <c r="D60" s="258">
        <v>0</v>
      </c>
      <c r="E60" s="258">
        <v>0</v>
      </c>
      <c r="F60" s="258">
        <v>0</v>
      </c>
      <c r="G60" s="258">
        <v>0</v>
      </c>
      <c r="H60" s="258">
        <v>0</v>
      </c>
    </row>
    <row r="61" spans="1:8" x14ac:dyDescent="0.25">
      <c r="A61" s="228" t="s">
        <v>2884</v>
      </c>
      <c r="B61" s="336">
        <f>B62+B65+B68</f>
        <v>39077811540.900002</v>
      </c>
      <c r="C61" s="336">
        <f t="shared" ref="C61:H61" si="14">C62+C65+C68</f>
        <v>51274604657</v>
      </c>
      <c r="D61" s="336">
        <f t="shared" si="14"/>
        <v>77094438294</v>
      </c>
      <c r="E61" s="336">
        <f t="shared" si="14"/>
        <v>115964590000</v>
      </c>
      <c r="F61" s="336">
        <f t="shared" si="14"/>
        <v>97258980000</v>
      </c>
      <c r="G61" s="336">
        <f t="shared" si="14"/>
        <v>78261946364</v>
      </c>
      <c r="H61" s="336">
        <f t="shared" si="14"/>
        <v>146421055148</v>
      </c>
    </row>
    <row r="62" spans="1:8" s="94" customFormat="1" x14ac:dyDescent="0.25">
      <c r="A62" s="229" t="s">
        <v>2885</v>
      </c>
      <c r="B62" s="336">
        <f>B63+B64</f>
        <v>6802000000</v>
      </c>
      <c r="C62" s="336">
        <f t="shared" ref="C62:H62" si="15">C63+C64</f>
        <v>16185655905</v>
      </c>
      <c r="D62" s="336">
        <f t="shared" si="15"/>
        <v>20013000000</v>
      </c>
      <c r="E62" s="336">
        <f t="shared" si="15"/>
        <v>35048090000</v>
      </c>
      <c r="F62" s="336">
        <f t="shared" si="15"/>
        <v>28201680000</v>
      </c>
      <c r="G62" s="336">
        <f t="shared" si="15"/>
        <v>22363385917</v>
      </c>
      <c r="H62" s="336">
        <f t="shared" si="15"/>
        <v>47008347503</v>
      </c>
    </row>
    <row r="63" spans="1:8" x14ac:dyDescent="0.25">
      <c r="A63" s="230" t="s">
        <v>2886</v>
      </c>
      <c r="B63" s="337">
        <v>0</v>
      </c>
      <c r="C63" s="308">
        <v>9007600000</v>
      </c>
      <c r="D63" s="308">
        <v>5270000000</v>
      </c>
      <c r="E63" s="308">
        <v>0</v>
      </c>
      <c r="F63" s="308">
        <v>28059680000</v>
      </c>
      <c r="G63" s="280">
        <v>0</v>
      </c>
      <c r="H63" s="308">
        <v>38994713966</v>
      </c>
    </row>
    <row r="64" spans="1:8" x14ac:dyDescent="0.25">
      <c r="A64" s="230" t="s">
        <v>2887</v>
      </c>
      <c r="B64" s="308">
        <v>6802000000</v>
      </c>
      <c r="C64" s="330">
        <v>7178055905</v>
      </c>
      <c r="D64" s="259">
        <v>14743000000</v>
      </c>
      <c r="E64" s="259">
        <v>35048090000</v>
      </c>
      <c r="F64" s="259">
        <v>142000000</v>
      </c>
      <c r="G64" s="308">
        <v>22363385917</v>
      </c>
      <c r="H64" s="308">
        <v>8013633537</v>
      </c>
    </row>
    <row r="65" spans="1:8" x14ac:dyDescent="0.25">
      <c r="A65" s="229" t="s">
        <v>2888</v>
      </c>
      <c r="B65" s="258">
        <f>+B66+B67</f>
        <v>32275811540.900002</v>
      </c>
      <c r="C65" s="258">
        <f t="shared" ref="C65:H65" si="16">+C66+C67</f>
        <v>32028948752</v>
      </c>
      <c r="D65" s="258">
        <f t="shared" si="16"/>
        <v>57081438294</v>
      </c>
      <c r="E65" s="258">
        <f t="shared" si="16"/>
        <v>80916500000</v>
      </c>
      <c r="F65" s="258">
        <f t="shared" si="16"/>
        <v>69057300000</v>
      </c>
      <c r="G65" s="258">
        <f t="shared" si="16"/>
        <v>55898560447</v>
      </c>
      <c r="H65" s="258">
        <f t="shared" si="16"/>
        <v>99412707645</v>
      </c>
    </row>
    <row r="66" spans="1:8" x14ac:dyDescent="0.25">
      <c r="A66" s="230" t="s">
        <v>2889</v>
      </c>
      <c r="B66" s="280">
        <v>0</v>
      </c>
      <c r="C66" s="336">
        <v>0</v>
      </c>
      <c r="D66" s="308">
        <v>0</v>
      </c>
      <c r="E66" s="308">
        <v>0</v>
      </c>
      <c r="F66" s="308">
        <v>19500143120</v>
      </c>
      <c r="G66" s="308">
        <v>10075000001</v>
      </c>
      <c r="H66" s="280">
        <v>0</v>
      </c>
    </row>
    <row r="67" spans="1:8" x14ac:dyDescent="0.25">
      <c r="A67" s="230" t="s">
        <v>2890</v>
      </c>
      <c r="B67" s="280">
        <v>32275811540.900002</v>
      </c>
      <c r="C67" s="295">
        <v>32028948752</v>
      </c>
      <c r="D67" s="308">
        <v>57081438294</v>
      </c>
      <c r="E67" s="308">
        <v>80916500000</v>
      </c>
      <c r="F67" s="308">
        <v>49557156880</v>
      </c>
      <c r="G67" s="308">
        <v>45823560446</v>
      </c>
      <c r="H67" s="308">
        <v>99412707645</v>
      </c>
    </row>
    <row r="68" spans="1:8" x14ac:dyDescent="0.25">
      <c r="A68" s="228" t="s">
        <v>2891</v>
      </c>
      <c r="B68" s="308">
        <v>0</v>
      </c>
      <c r="C68" s="258">
        <v>3060000000</v>
      </c>
      <c r="D68" s="259">
        <v>0</v>
      </c>
      <c r="E68" s="259">
        <v>0</v>
      </c>
      <c r="F68" s="259">
        <v>0</v>
      </c>
      <c r="G68" s="258">
        <v>0</v>
      </c>
      <c r="H68" s="258">
        <v>0</v>
      </c>
    </row>
    <row r="69" spans="1:8" x14ac:dyDescent="0.25">
      <c r="A69" s="229" t="s">
        <v>2892</v>
      </c>
      <c r="B69" s="308">
        <v>0</v>
      </c>
      <c r="C69" s="258">
        <v>0</v>
      </c>
      <c r="D69" s="258">
        <v>0</v>
      </c>
      <c r="E69" s="258">
        <v>0</v>
      </c>
      <c r="F69" s="258">
        <v>0</v>
      </c>
      <c r="G69" s="258">
        <v>0</v>
      </c>
      <c r="H69" s="258">
        <v>0</v>
      </c>
    </row>
    <row r="70" spans="1:8" x14ac:dyDescent="0.25">
      <c r="A70" s="229" t="s">
        <v>2893</v>
      </c>
      <c r="B70" s="258">
        <v>0</v>
      </c>
      <c r="C70" s="258">
        <v>3060000000</v>
      </c>
      <c r="D70" s="258">
        <v>0</v>
      </c>
      <c r="E70" s="258">
        <v>0</v>
      </c>
      <c r="F70" s="258">
        <v>0</v>
      </c>
      <c r="G70" s="258">
        <v>0</v>
      </c>
      <c r="H70" s="258">
        <v>0</v>
      </c>
    </row>
    <row r="71" spans="1:8" x14ac:dyDescent="0.25">
      <c r="A71" s="232"/>
      <c r="B71" s="258">
        <v>0</v>
      </c>
      <c r="C71" s="261">
        <v>0</v>
      </c>
      <c r="D71" s="259">
        <v>0</v>
      </c>
      <c r="E71" s="259">
        <v>0</v>
      </c>
      <c r="F71" s="259">
        <v>0</v>
      </c>
      <c r="G71" s="258">
        <v>0</v>
      </c>
      <c r="H71" s="258">
        <v>0</v>
      </c>
    </row>
    <row r="72" spans="1:8" ht="15.75" thickBot="1" x14ac:dyDescent="0.3">
      <c r="A72" s="42" t="s">
        <v>2894</v>
      </c>
      <c r="B72" s="262">
        <f>B56+B58</f>
        <v>258479546529.89999</v>
      </c>
      <c r="C72" s="262">
        <f t="shared" ref="C72:H72" si="17">C56+C58</f>
        <v>300889210552.04004</v>
      </c>
      <c r="D72" s="262">
        <f t="shared" si="17"/>
        <v>328999387390</v>
      </c>
      <c r="E72" s="262">
        <f t="shared" si="17"/>
        <v>378997503959</v>
      </c>
      <c r="F72" s="262">
        <f t="shared" si="17"/>
        <v>390475775514</v>
      </c>
      <c r="G72" s="262">
        <f t="shared" si="17"/>
        <v>430000814579</v>
      </c>
      <c r="H72" s="262">
        <f t="shared" si="17"/>
        <v>530846353593</v>
      </c>
    </row>
    <row r="73" spans="1:8" ht="15.75" thickTop="1" x14ac:dyDescent="0.25"/>
    <row r="74" spans="1:8" x14ac:dyDescent="0.25">
      <c r="A74" s="95" t="s">
        <v>2895</v>
      </c>
      <c r="B74" s="94"/>
      <c r="C74" s="94"/>
      <c r="D74" s="233"/>
      <c r="E74" s="233"/>
      <c r="F74" s="233"/>
      <c r="G74" s="90"/>
      <c r="H74" s="90"/>
    </row>
    <row r="75" spans="1:8" x14ac:dyDescent="0.25">
      <c r="A75" s="95" t="s">
        <v>2207</v>
      </c>
      <c r="G75" s="90"/>
      <c r="H75" s="90"/>
    </row>
    <row r="76" spans="1:8" x14ac:dyDescent="0.25">
      <c r="A76" s="234"/>
      <c r="B76" s="170"/>
      <c r="C76" s="170"/>
      <c r="D76" s="235"/>
      <c r="E76" s="235"/>
      <c r="F76" s="235"/>
      <c r="G76" s="90"/>
      <c r="H76" s="90"/>
    </row>
    <row r="77" spans="1:8" x14ac:dyDescent="0.25">
      <c r="A77" s="234"/>
      <c r="G77" s="90"/>
      <c r="H77" s="90"/>
    </row>
    <row r="78" spans="1:8" x14ac:dyDescent="0.25">
      <c r="A78" s="234"/>
      <c r="G78" s="90"/>
      <c r="H78" s="90"/>
    </row>
    <row r="79" spans="1:8" x14ac:dyDescent="0.25">
      <c r="A79" s="234"/>
      <c r="H79" s="233"/>
    </row>
    <row r="80" spans="1:8" x14ac:dyDescent="0.25">
      <c r="A80" s="234"/>
    </row>
    <row r="81" spans="1:8" x14ac:dyDescent="0.25">
      <c r="A81" s="234"/>
      <c r="H81" s="235"/>
    </row>
  </sheetData>
  <mergeCells count="8">
    <mergeCell ref="A9:A10"/>
    <mergeCell ref="B9:H9"/>
    <mergeCell ref="A2:H2"/>
    <mergeCell ref="A3:H3"/>
    <mergeCell ref="A4:H4"/>
    <mergeCell ref="A5:H5"/>
    <mergeCell ref="A6:H6"/>
    <mergeCell ref="A7:H7"/>
  </mergeCells>
  <pageMargins left="0.7" right="0.7" top="0.75" bottom="0.75" header="0.3" footer="0.3"/>
  <pageSetup orientation="portrait" r:id="rId1"/>
  <ignoredErrors>
    <ignoredError sqref="B51:H51 B25:H25 B37:H37" formulaRange="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S105"/>
  <sheetViews>
    <sheetView showGridLines="0" zoomScale="77" zoomScaleNormal="77" workbookViewId="0">
      <selection activeCell="J94" sqref="J94"/>
    </sheetView>
  </sheetViews>
  <sheetFormatPr baseColWidth="10" defaultColWidth="11.42578125" defaultRowHeight="15" x14ac:dyDescent="0.25"/>
  <cols>
    <col min="1" max="1" width="111.7109375" style="13" customWidth="1"/>
    <col min="2" max="4" width="21.42578125" style="13" customWidth="1"/>
    <col min="5" max="5" width="25.28515625" style="13" customWidth="1"/>
    <col min="6" max="6" width="25.42578125" style="13" customWidth="1"/>
    <col min="7" max="7" width="22.140625" style="90" customWidth="1"/>
    <col min="8" max="15" width="11.42578125" style="90" customWidth="1"/>
    <col min="16" max="16384" width="11.42578125" style="90"/>
  </cols>
  <sheetData>
    <row r="1" spans="1:9" x14ac:dyDescent="0.25">
      <c r="A1" s="23"/>
      <c r="B1" s="23"/>
      <c r="C1" s="23"/>
      <c r="D1" s="23"/>
      <c r="E1" s="23"/>
      <c r="F1" s="23"/>
    </row>
    <row r="2" spans="1:9" ht="21" x14ac:dyDescent="0.25">
      <c r="A2" s="352" t="s">
        <v>948</v>
      </c>
      <c r="B2" s="353"/>
      <c r="C2" s="353"/>
      <c r="D2" s="353"/>
      <c r="E2" s="353"/>
      <c r="F2" s="353"/>
      <c r="G2" s="353"/>
    </row>
    <row r="3" spans="1:9" ht="18.75" x14ac:dyDescent="0.25">
      <c r="A3" s="354" t="s">
        <v>949</v>
      </c>
      <c r="B3" s="355"/>
      <c r="C3" s="355"/>
      <c r="D3" s="355"/>
      <c r="E3" s="355"/>
      <c r="F3" s="355"/>
      <c r="G3" s="355"/>
    </row>
    <row r="4" spans="1:9" x14ac:dyDescent="0.25">
      <c r="A4" s="356" t="s">
        <v>8</v>
      </c>
      <c r="B4" s="357"/>
      <c r="C4" s="357"/>
      <c r="D4" s="357"/>
      <c r="E4" s="357"/>
      <c r="F4" s="357"/>
      <c r="G4" s="357"/>
    </row>
    <row r="5" spans="1:9" x14ac:dyDescent="0.25">
      <c r="A5" s="358" t="s">
        <v>9</v>
      </c>
      <c r="B5" s="359"/>
      <c r="C5" s="359"/>
      <c r="D5" s="359"/>
      <c r="E5" s="359"/>
      <c r="F5" s="359"/>
      <c r="G5" s="359"/>
    </row>
    <row r="6" spans="1:9" x14ac:dyDescent="0.25">
      <c r="A6" s="358" t="s">
        <v>2896</v>
      </c>
      <c r="B6" s="359"/>
      <c r="C6" s="359"/>
      <c r="D6" s="359"/>
      <c r="E6" s="359"/>
      <c r="F6" s="359"/>
      <c r="G6" s="359"/>
    </row>
    <row r="7" spans="1:9" x14ac:dyDescent="0.25">
      <c r="A7" s="360" t="s">
        <v>10</v>
      </c>
      <c r="B7" s="360"/>
      <c r="C7" s="360"/>
      <c r="D7" s="360"/>
      <c r="E7" s="360"/>
      <c r="F7" s="360"/>
      <c r="G7" s="360"/>
    </row>
    <row r="8" spans="1:9" x14ac:dyDescent="0.25">
      <c r="A8" s="23"/>
    </row>
    <row r="9" spans="1:9" x14ac:dyDescent="0.25">
      <c r="A9" s="348" t="s">
        <v>7</v>
      </c>
      <c r="B9" s="375" t="s">
        <v>2897</v>
      </c>
      <c r="C9" s="376"/>
      <c r="D9" s="376"/>
      <c r="E9" s="376"/>
      <c r="F9" s="376"/>
      <c r="G9" s="376"/>
    </row>
    <row r="10" spans="1:9" x14ac:dyDescent="0.25">
      <c r="A10" s="349" t="s">
        <v>4</v>
      </c>
      <c r="B10" s="236">
        <v>2014</v>
      </c>
      <c r="C10" s="236">
        <v>2015</v>
      </c>
      <c r="D10" s="236">
        <v>2016</v>
      </c>
      <c r="E10" s="236">
        <v>2017</v>
      </c>
      <c r="F10" s="236">
        <v>2018</v>
      </c>
      <c r="G10" s="236">
        <v>2019</v>
      </c>
    </row>
    <row r="11" spans="1:9" x14ac:dyDescent="0.25">
      <c r="A11" s="178" t="s">
        <v>2839</v>
      </c>
      <c r="B11" s="263">
        <f>B12+B23+B32+B36+B54+B56+B45</f>
        <v>418814757075</v>
      </c>
      <c r="C11" s="263">
        <f>C12+C23+C32+C36+C54+C56+C45</f>
        <v>450322997730</v>
      </c>
      <c r="D11" s="263">
        <f t="shared" ref="D11:G11" si="0">D12+D23+D32+D36+D54+D56+D45</f>
        <v>486985261780</v>
      </c>
      <c r="E11" s="263">
        <f t="shared" si="0"/>
        <v>537886883163</v>
      </c>
      <c r="F11" s="263">
        <f t="shared" si="0"/>
        <v>601241821918</v>
      </c>
      <c r="G11" s="263">
        <f t="shared" si="0"/>
        <v>687034634477</v>
      </c>
    </row>
    <row r="12" spans="1:9" x14ac:dyDescent="0.25">
      <c r="A12" s="179" t="s">
        <v>2898</v>
      </c>
      <c r="B12" s="309">
        <f>B13+B17+B18+B19+B20+B21</f>
        <v>401705126514</v>
      </c>
      <c r="C12" s="309">
        <f t="shared" ref="C12:G12" si="1">C13+C17+C18+C19+C20+C21</f>
        <v>426459290949</v>
      </c>
      <c r="D12" s="309">
        <f t="shared" si="1"/>
        <v>458875693752</v>
      </c>
      <c r="E12" s="309">
        <f t="shared" si="1"/>
        <v>501608729607</v>
      </c>
      <c r="F12" s="309">
        <f t="shared" si="1"/>
        <v>562514396361</v>
      </c>
      <c r="G12" s="309">
        <f t="shared" si="1"/>
        <v>638617531928</v>
      </c>
    </row>
    <row r="13" spans="1:9" s="95" customFormat="1" x14ac:dyDescent="0.25">
      <c r="A13" s="237" t="s">
        <v>2899</v>
      </c>
      <c r="B13" s="306">
        <f>B14+B15+B16</f>
        <v>122742090894</v>
      </c>
      <c r="C13" s="306">
        <f t="shared" ref="C13:G13" si="2">C14+C15+C16</f>
        <v>128780232788</v>
      </c>
      <c r="D13" s="306">
        <f t="shared" si="2"/>
        <v>138706502877</v>
      </c>
      <c r="E13" s="306">
        <f t="shared" si="2"/>
        <v>149240661995</v>
      </c>
      <c r="F13" s="306">
        <f t="shared" si="2"/>
        <v>170814207466</v>
      </c>
      <c r="G13" s="306">
        <f t="shared" si="2"/>
        <v>201751534228</v>
      </c>
    </row>
    <row r="14" spans="1:9" s="91" customFormat="1" x14ac:dyDescent="0.25">
      <c r="A14" s="186" t="s">
        <v>2900</v>
      </c>
      <c r="B14" s="307">
        <v>32695265049</v>
      </c>
      <c r="C14" s="307">
        <v>33296344511</v>
      </c>
      <c r="D14" s="307">
        <v>38430800014</v>
      </c>
      <c r="E14" s="307">
        <v>42206819240</v>
      </c>
      <c r="F14" s="307">
        <v>46067799269</v>
      </c>
      <c r="G14" s="338">
        <v>56920416170</v>
      </c>
      <c r="I14" s="91" t="s">
        <v>6</v>
      </c>
    </row>
    <row r="15" spans="1:9" s="91" customFormat="1" x14ac:dyDescent="0.25">
      <c r="A15" s="186" t="s">
        <v>2901</v>
      </c>
      <c r="B15" s="307">
        <v>67695720152</v>
      </c>
      <c r="C15" s="307">
        <v>71282074041</v>
      </c>
      <c r="D15" s="307">
        <v>73916303833</v>
      </c>
      <c r="E15" s="307">
        <v>77819692502</v>
      </c>
      <c r="F15" s="307">
        <v>94244673461</v>
      </c>
      <c r="G15" s="338">
        <v>111528701353</v>
      </c>
    </row>
    <row r="16" spans="1:9" s="91" customFormat="1" x14ac:dyDescent="0.25">
      <c r="A16" s="186" t="s">
        <v>2902</v>
      </c>
      <c r="B16" s="307">
        <v>22351105693</v>
      </c>
      <c r="C16" s="307">
        <v>24201814236</v>
      </c>
      <c r="D16" s="307">
        <v>26359399030</v>
      </c>
      <c r="E16" s="307">
        <v>29214150253</v>
      </c>
      <c r="F16" s="307">
        <v>30501734736</v>
      </c>
      <c r="G16" s="338">
        <v>33302416705</v>
      </c>
    </row>
    <row r="17" spans="1:19" x14ac:dyDescent="0.25">
      <c r="A17" s="180" t="s">
        <v>2903</v>
      </c>
      <c r="B17" s="265">
        <v>19178271819</v>
      </c>
      <c r="C17" s="265">
        <v>20100630457</v>
      </c>
      <c r="D17" s="265">
        <v>21079986841</v>
      </c>
      <c r="E17" s="265">
        <v>20910479747</v>
      </c>
      <c r="F17" s="265">
        <v>22820108961</v>
      </c>
      <c r="G17" s="259">
        <v>28981768111</v>
      </c>
      <c r="S17" s="90" t="s">
        <v>6</v>
      </c>
    </row>
    <row r="18" spans="1:19" x14ac:dyDescent="0.25">
      <c r="A18" s="180" t="s">
        <v>2904</v>
      </c>
      <c r="B18" s="265">
        <v>229913530519</v>
      </c>
      <c r="C18" s="265">
        <v>247551999730</v>
      </c>
      <c r="D18" s="265">
        <v>264681619129</v>
      </c>
      <c r="E18" s="265">
        <v>291519551821</v>
      </c>
      <c r="F18" s="265">
        <v>325407729467</v>
      </c>
      <c r="G18" s="259">
        <v>361600615322</v>
      </c>
    </row>
    <row r="19" spans="1:19" x14ac:dyDescent="0.25">
      <c r="A19" s="180" t="s">
        <v>2905</v>
      </c>
      <c r="B19" s="265">
        <v>29587542310</v>
      </c>
      <c r="C19" s="265">
        <v>29611695489</v>
      </c>
      <c r="D19" s="265">
        <v>33937567086</v>
      </c>
      <c r="E19" s="265">
        <v>39313622710</v>
      </c>
      <c r="F19" s="265">
        <v>42776756743</v>
      </c>
      <c r="G19" s="259">
        <v>45490765900</v>
      </c>
    </row>
    <row r="20" spans="1:19" x14ac:dyDescent="0.25">
      <c r="A20" s="180" t="s">
        <v>2906</v>
      </c>
      <c r="B20" s="265">
        <v>283606007</v>
      </c>
      <c r="C20" s="265">
        <v>414361997</v>
      </c>
      <c r="D20" s="265">
        <v>469238546</v>
      </c>
      <c r="E20" s="265">
        <v>624413334</v>
      </c>
      <c r="F20" s="265">
        <v>694885442</v>
      </c>
      <c r="G20" s="259">
        <v>792214613</v>
      </c>
    </row>
    <row r="21" spans="1:19" x14ac:dyDescent="0.25">
      <c r="A21" s="180" t="s">
        <v>2907</v>
      </c>
      <c r="B21" s="265">
        <v>84965</v>
      </c>
      <c r="C21" s="265">
        <v>370488</v>
      </c>
      <c r="D21" s="265">
        <v>779273</v>
      </c>
      <c r="E21" s="265">
        <v>0</v>
      </c>
      <c r="F21" s="265">
        <v>708282</v>
      </c>
      <c r="G21" s="259">
        <v>633754</v>
      </c>
    </row>
    <row r="22" spans="1:19" x14ac:dyDescent="0.25">
      <c r="A22" s="36"/>
      <c r="B22" s="265"/>
      <c r="C22" s="265"/>
      <c r="D22" s="265"/>
      <c r="E22" s="265"/>
      <c r="F22" s="265"/>
      <c r="G22" s="259"/>
    </row>
    <row r="23" spans="1:19" x14ac:dyDescent="0.25">
      <c r="A23" s="179" t="s">
        <v>2908</v>
      </c>
      <c r="B23" s="309">
        <f>B24+B27</f>
        <v>1600289514</v>
      </c>
      <c r="C23" s="309">
        <f t="shared" ref="C23:G23" si="3">C24+C27</f>
        <v>1485955462</v>
      </c>
      <c r="D23" s="309">
        <f t="shared" si="3"/>
        <v>1525611605</v>
      </c>
      <c r="E23" s="309">
        <f t="shared" si="3"/>
        <v>2342428120</v>
      </c>
      <c r="F23" s="309">
        <f t="shared" si="3"/>
        <v>2443000000</v>
      </c>
      <c r="G23" s="309">
        <f t="shared" si="3"/>
        <v>2859010842</v>
      </c>
    </row>
    <row r="24" spans="1:19" x14ac:dyDescent="0.25">
      <c r="A24" s="180" t="s">
        <v>2909</v>
      </c>
      <c r="B24" s="265">
        <v>460665082</v>
      </c>
      <c r="C24" s="265">
        <v>56460500</v>
      </c>
      <c r="D24" s="265">
        <v>109070401</v>
      </c>
      <c r="E24" s="265">
        <v>179393427</v>
      </c>
      <c r="F24" s="265">
        <v>579963435</v>
      </c>
      <c r="G24" s="259">
        <v>1133050014</v>
      </c>
    </row>
    <row r="25" spans="1:19" x14ac:dyDescent="0.25">
      <c r="A25" s="36" t="s">
        <v>2910</v>
      </c>
      <c r="B25" s="265">
        <v>460665082</v>
      </c>
      <c r="C25" s="265">
        <v>56460500</v>
      </c>
      <c r="D25" s="265">
        <v>109070401</v>
      </c>
      <c r="E25" s="265">
        <v>179393427</v>
      </c>
      <c r="F25" s="265">
        <v>579963435</v>
      </c>
      <c r="G25" s="259">
        <v>1005130830</v>
      </c>
    </row>
    <row r="26" spans="1:19" x14ac:dyDescent="0.25">
      <c r="A26" s="36" t="s">
        <v>2911</v>
      </c>
      <c r="B26" s="265">
        <v>0</v>
      </c>
      <c r="C26" s="265">
        <v>0</v>
      </c>
      <c r="D26" s="265">
        <v>0</v>
      </c>
      <c r="E26" s="265">
        <v>0</v>
      </c>
      <c r="F26" s="265">
        <v>0</v>
      </c>
      <c r="G26" s="259">
        <v>127919184</v>
      </c>
    </row>
    <row r="27" spans="1:19" x14ac:dyDescent="0.25">
      <c r="A27" s="180" t="s">
        <v>2912</v>
      </c>
      <c r="B27" s="265">
        <v>1139624432</v>
      </c>
      <c r="C27" s="265">
        <v>1429494962</v>
      </c>
      <c r="D27" s="265">
        <v>1416541204</v>
      </c>
      <c r="E27" s="265">
        <v>2163034693</v>
      </c>
      <c r="F27" s="265">
        <v>1863036565</v>
      </c>
      <c r="G27" s="259">
        <v>1725960828</v>
      </c>
    </row>
    <row r="28" spans="1:19" x14ac:dyDescent="0.25">
      <c r="A28" s="36" t="s">
        <v>2913</v>
      </c>
      <c r="B28" s="265">
        <v>1139624432</v>
      </c>
      <c r="C28" s="265">
        <v>1429494962</v>
      </c>
      <c r="D28" s="265">
        <v>1416541204</v>
      </c>
      <c r="E28" s="265">
        <v>2163034693</v>
      </c>
      <c r="F28" s="265">
        <v>1863036565</v>
      </c>
      <c r="G28" s="259">
        <v>1598041644</v>
      </c>
    </row>
    <row r="29" spans="1:19" x14ac:dyDescent="0.25">
      <c r="A29" s="36" t="s">
        <v>2914</v>
      </c>
      <c r="B29" s="265">
        <v>0</v>
      </c>
      <c r="C29" s="265">
        <v>0</v>
      </c>
      <c r="D29" s="265">
        <v>0</v>
      </c>
      <c r="E29" s="265">
        <v>0</v>
      </c>
      <c r="F29" s="265">
        <v>0</v>
      </c>
      <c r="G29" s="259">
        <v>127919184</v>
      </c>
    </row>
    <row r="30" spans="1:19" x14ac:dyDescent="0.25">
      <c r="A30" s="180" t="s">
        <v>2915</v>
      </c>
      <c r="B30" s="265">
        <v>0</v>
      </c>
      <c r="C30" s="265">
        <v>0</v>
      </c>
      <c r="D30" s="265">
        <v>0</v>
      </c>
      <c r="E30" s="265">
        <v>0</v>
      </c>
      <c r="F30" s="265">
        <v>0</v>
      </c>
      <c r="G30" s="259">
        <v>0</v>
      </c>
    </row>
    <row r="31" spans="1:19" x14ac:dyDescent="0.25">
      <c r="A31" s="36"/>
      <c r="B31" s="265"/>
      <c r="C31" s="265"/>
      <c r="D31" s="265"/>
      <c r="E31" s="265"/>
      <c r="F31" s="265"/>
      <c r="G31" s="259"/>
    </row>
    <row r="32" spans="1:19" x14ac:dyDescent="0.25">
      <c r="A32" s="179" t="s">
        <v>2916</v>
      </c>
      <c r="B32" s="309">
        <f>SUM(B33:B34)</f>
        <v>9921336387</v>
      </c>
      <c r="C32" s="309">
        <f t="shared" ref="C32:G32" si="4">SUM(C33:C34)</f>
        <v>15548369789</v>
      </c>
      <c r="D32" s="309">
        <f t="shared" si="4"/>
        <v>15512744522</v>
      </c>
      <c r="E32" s="309">
        <f t="shared" si="4"/>
        <v>21044909552</v>
      </c>
      <c r="F32" s="309">
        <f t="shared" si="4"/>
        <v>22517459166</v>
      </c>
      <c r="G32" s="309">
        <f t="shared" si="4"/>
        <v>27929028113</v>
      </c>
    </row>
    <row r="33" spans="1:7" x14ac:dyDescent="0.25">
      <c r="A33" s="180" t="s">
        <v>2917</v>
      </c>
      <c r="B33" s="265">
        <v>7431033597</v>
      </c>
      <c r="C33" s="265">
        <v>12315470406</v>
      </c>
      <c r="D33" s="265">
        <v>12434862783</v>
      </c>
      <c r="E33" s="265">
        <v>17606071575</v>
      </c>
      <c r="F33" s="265">
        <v>18820009593</v>
      </c>
      <c r="G33" s="259">
        <v>23864875672</v>
      </c>
    </row>
    <row r="34" spans="1:7" x14ac:dyDescent="0.25">
      <c r="A34" s="180" t="s">
        <v>2918</v>
      </c>
      <c r="B34" s="265">
        <v>2490302790</v>
      </c>
      <c r="C34" s="265">
        <v>3232899383</v>
      </c>
      <c r="D34" s="265">
        <v>3077881739</v>
      </c>
      <c r="E34" s="265">
        <v>3438837977</v>
      </c>
      <c r="F34" s="265">
        <v>3697449573</v>
      </c>
      <c r="G34" s="259">
        <v>4064152441</v>
      </c>
    </row>
    <row r="35" spans="1:7" x14ac:dyDescent="0.25">
      <c r="A35" s="36"/>
      <c r="B35" s="265"/>
      <c r="C35" s="265"/>
      <c r="D35" s="265"/>
      <c r="E35" s="265"/>
      <c r="F35" s="265"/>
      <c r="G35" s="259"/>
    </row>
    <row r="36" spans="1:7" x14ac:dyDescent="0.25">
      <c r="A36" s="179" t="s">
        <v>2919</v>
      </c>
      <c r="B36" s="309">
        <f>B37+B40</f>
        <v>5203698546</v>
      </c>
      <c r="C36" s="309">
        <f t="shared" ref="C36:G36" si="5">C37+C40</f>
        <v>6169262397</v>
      </c>
      <c r="D36" s="309">
        <f t="shared" si="5"/>
        <v>10596796648</v>
      </c>
      <c r="E36" s="309">
        <f t="shared" si="5"/>
        <v>12444105408</v>
      </c>
      <c r="F36" s="309">
        <f t="shared" si="5"/>
        <v>13551314323</v>
      </c>
      <c r="G36" s="309">
        <f t="shared" si="5"/>
        <v>8785471279</v>
      </c>
    </row>
    <row r="37" spans="1:7" x14ac:dyDescent="0.25">
      <c r="A37" s="180" t="s">
        <v>2920</v>
      </c>
      <c r="B37" s="265">
        <f>SUM(B38:B39)</f>
        <v>1567625007</v>
      </c>
      <c r="C37" s="265">
        <f t="shared" ref="C37:G37" si="6">SUM(C38:C39)</f>
        <v>1400000000</v>
      </c>
      <c r="D37" s="265">
        <f t="shared" si="6"/>
        <v>4171289490</v>
      </c>
      <c r="E37" s="265">
        <f t="shared" si="6"/>
        <v>5397630684</v>
      </c>
      <c r="F37" s="265">
        <f t="shared" si="6"/>
        <v>6032345737</v>
      </c>
      <c r="G37" s="265">
        <f t="shared" si="6"/>
        <v>2064107450</v>
      </c>
    </row>
    <row r="38" spans="1:7" x14ac:dyDescent="0.25">
      <c r="A38" s="36" t="s">
        <v>2921</v>
      </c>
      <c r="B38" s="265">
        <v>1567625007</v>
      </c>
      <c r="C38" s="265">
        <v>1400000000</v>
      </c>
      <c r="D38" s="265">
        <v>2673645472</v>
      </c>
      <c r="E38" s="265">
        <v>519446450</v>
      </c>
      <c r="F38" s="265">
        <v>2913540623</v>
      </c>
      <c r="G38" s="259">
        <v>1277303995</v>
      </c>
    </row>
    <row r="39" spans="1:7" x14ac:dyDescent="0.25">
      <c r="A39" s="36" t="s">
        <v>2922</v>
      </c>
      <c r="B39" s="265">
        <v>0</v>
      </c>
      <c r="C39" s="265">
        <v>0</v>
      </c>
      <c r="D39" s="265">
        <v>1497644018</v>
      </c>
      <c r="E39" s="265">
        <v>4878184234</v>
      </c>
      <c r="F39" s="265">
        <v>3118805114</v>
      </c>
      <c r="G39" s="259">
        <v>786803455</v>
      </c>
    </row>
    <row r="40" spans="1:7" x14ac:dyDescent="0.25">
      <c r="A40" s="180" t="s">
        <v>2923</v>
      </c>
      <c r="B40" s="265">
        <f>SUM(B41:B43)</f>
        <v>3636073539</v>
      </c>
      <c r="C40" s="265">
        <f t="shared" ref="C40:G40" si="7">SUM(C41:C43)</f>
        <v>4769262397</v>
      </c>
      <c r="D40" s="265">
        <f t="shared" si="7"/>
        <v>6425507158</v>
      </c>
      <c r="E40" s="265">
        <f t="shared" si="7"/>
        <v>7046474724</v>
      </c>
      <c r="F40" s="265">
        <f t="shared" si="7"/>
        <v>7518968586</v>
      </c>
      <c r="G40" s="265">
        <f t="shared" si="7"/>
        <v>6721363829</v>
      </c>
    </row>
    <row r="41" spans="1:7" x14ac:dyDescent="0.25">
      <c r="A41" s="36" t="s">
        <v>2924</v>
      </c>
      <c r="B41" s="265">
        <v>1300000000</v>
      </c>
      <c r="C41" s="265">
        <v>2300000000</v>
      </c>
      <c r="D41" s="265">
        <v>4150000000</v>
      </c>
      <c r="E41" s="265">
        <v>4566268391</v>
      </c>
      <c r="F41" s="265">
        <v>5099415493</v>
      </c>
      <c r="G41" s="259">
        <v>4557050017</v>
      </c>
    </row>
    <row r="42" spans="1:7" x14ac:dyDescent="0.25">
      <c r="A42" s="36" t="s">
        <v>2925</v>
      </c>
      <c r="B42" s="265">
        <v>10401539</v>
      </c>
      <c r="C42" s="265">
        <v>2469262397</v>
      </c>
      <c r="D42" s="265">
        <v>2275507158</v>
      </c>
      <c r="E42" s="265">
        <v>2480206333</v>
      </c>
      <c r="F42" s="265">
        <v>2419553093</v>
      </c>
      <c r="G42" s="259">
        <v>2164313812</v>
      </c>
    </row>
    <row r="43" spans="1:7" x14ac:dyDescent="0.25">
      <c r="A43" s="36" t="s">
        <v>2926</v>
      </c>
      <c r="B43" s="265">
        <v>2325672000</v>
      </c>
      <c r="C43" s="265">
        <v>0</v>
      </c>
      <c r="D43" s="265">
        <v>0</v>
      </c>
      <c r="E43" s="265">
        <v>0</v>
      </c>
      <c r="F43" s="265">
        <v>0</v>
      </c>
      <c r="G43" s="259">
        <v>0</v>
      </c>
    </row>
    <row r="44" spans="1:7" x14ac:dyDescent="0.25">
      <c r="A44" s="36"/>
      <c r="B44" s="265"/>
      <c r="C44" s="265"/>
      <c r="D44" s="265"/>
      <c r="E44" s="265"/>
      <c r="F44" s="265"/>
      <c r="G44" s="259"/>
    </row>
    <row r="45" spans="1:7" x14ac:dyDescent="0.25">
      <c r="A45" s="179" t="s">
        <v>2927</v>
      </c>
      <c r="B45" s="309">
        <f>SUM(B46:B52)</f>
        <v>8937389</v>
      </c>
      <c r="C45" s="309">
        <f>C46+C49</f>
        <v>380029048</v>
      </c>
      <c r="D45" s="309">
        <f t="shared" ref="D45:G45" si="8">D46+D49</f>
        <v>263945344</v>
      </c>
      <c r="E45" s="309">
        <f t="shared" si="8"/>
        <v>289329120</v>
      </c>
      <c r="F45" s="309">
        <f t="shared" si="8"/>
        <v>2578046</v>
      </c>
      <c r="G45" s="309">
        <f t="shared" si="8"/>
        <v>2142586</v>
      </c>
    </row>
    <row r="46" spans="1:7" x14ac:dyDescent="0.25">
      <c r="A46" s="180" t="s">
        <v>2928</v>
      </c>
      <c r="B46" s="265">
        <v>8937389</v>
      </c>
      <c r="C46" s="265">
        <v>29048</v>
      </c>
      <c r="D46" s="265">
        <v>45344</v>
      </c>
      <c r="E46" s="265">
        <v>42417</v>
      </c>
      <c r="F46" s="265">
        <v>2578046</v>
      </c>
      <c r="G46" s="259">
        <v>2142586</v>
      </c>
    </row>
    <row r="47" spans="1:7" x14ac:dyDescent="0.25">
      <c r="A47" s="180" t="s">
        <v>2929</v>
      </c>
      <c r="B47" s="265">
        <v>0</v>
      </c>
      <c r="C47" s="265" t="s">
        <v>2930</v>
      </c>
      <c r="D47" s="265">
        <v>0</v>
      </c>
      <c r="E47" s="265">
        <v>0</v>
      </c>
      <c r="F47" s="265">
        <v>0</v>
      </c>
      <c r="G47" s="259">
        <v>0</v>
      </c>
    </row>
    <row r="48" spans="1:7" x14ac:dyDescent="0.25">
      <c r="A48" s="36" t="s">
        <v>2931</v>
      </c>
      <c r="B48" s="265">
        <v>0</v>
      </c>
      <c r="C48" s="265" t="s">
        <v>2930</v>
      </c>
      <c r="D48" s="265">
        <v>0</v>
      </c>
      <c r="E48" s="265">
        <v>0</v>
      </c>
      <c r="F48" s="265">
        <v>0</v>
      </c>
      <c r="G48" s="259">
        <v>0</v>
      </c>
    </row>
    <row r="49" spans="1:7" x14ac:dyDescent="0.25">
      <c r="A49" s="180" t="s">
        <v>2932</v>
      </c>
      <c r="B49" s="265">
        <v>0</v>
      </c>
      <c r="C49" s="265">
        <f>SUM(C50:C52)</f>
        <v>380000000</v>
      </c>
      <c r="D49" s="265">
        <v>263900000</v>
      </c>
      <c r="E49" s="265">
        <v>289286703</v>
      </c>
      <c r="F49" s="265">
        <v>0</v>
      </c>
      <c r="G49" s="259">
        <v>0</v>
      </c>
    </row>
    <row r="50" spans="1:7" x14ac:dyDescent="0.25">
      <c r="A50" s="36" t="s">
        <v>2933</v>
      </c>
      <c r="B50" s="265">
        <v>0</v>
      </c>
      <c r="C50" s="265">
        <v>80000000</v>
      </c>
      <c r="D50" s="265">
        <v>50000000</v>
      </c>
      <c r="E50" s="265">
        <v>0</v>
      </c>
      <c r="F50" s="265">
        <v>0</v>
      </c>
      <c r="G50" s="259">
        <v>0</v>
      </c>
    </row>
    <row r="51" spans="1:7" x14ac:dyDescent="0.25">
      <c r="A51" s="36" t="s">
        <v>2934</v>
      </c>
      <c r="B51" s="265">
        <v>0</v>
      </c>
      <c r="C51" s="265" t="s">
        <v>2930</v>
      </c>
      <c r="D51" s="265">
        <v>2000000</v>
      </c>
      <c r="E51" s="265">
        <v>27874203</v>
      </c>
      <c r="F51" s="265">
        <v>0</v>
      </c>
      <c r="G51" s="259">
        <v>0</v>
      </c>
    </row>
    <row r="52" spans="1:7" x14ac:dyDescent="0.25">
      <c r="A52" s="36" t="s">
        <v>2935</v>
      </c>
      <c r="B52" s="265">
        <v>0</v>
      </c>
      <c r="C52" s="265">
        <v>300000000</v>
      </c>
      <c r="D52" s="265">
        <v>211900000</v>
      </c>
      <c r="E52" s="265">
        <v>261412500</v>
      </c>
      <c r="F52" s="265">
        <v>0</v>
      </c>
      <c r="G52" s="259">
        <v>0</v>
      </c>
    </row>
    <row r="53" spans="1:7" x14ac:dyDescent="0.25">
      <c r="A53" s="36"/>
      <c r="B53" s="265"/>
      <c r="C53" s="265"/>
      <c r="D53" s="265"/>
      <c r="E53" s="265"/>
      <c r="F53" s="265"/>
      <c r="G53" s="259"/>
    </row>
    <row r="54" spans="1:7" x14ac:dyDescent="0.25">
      <c r="A54" s="179" t="s">
        <v>2936</v>
      </c>
      <c r="B54" s="309">
        <v>155188266</v>
      </c>
      <c r="C54" s="309">
        <v>145946310</v>
      </c>
      <c r="D54" s="309">
        <v>137807204</v>
      </c>
      <c r="E54" s="309">
        <v>103718822</v>
      </c>
      <c r="F54" s="309">
        <v>157572813</v>
      </c>
      <c r="G54" s="258">
        <v>163503294</v>
      </c>
    </row>
    <row r="55" spans="1:7" x14ac:dyDescent="0.25">
      <c r="A55" s="36"/>
      <c r="B55" s="265"/>
      <c r="C55" s="265"/>
      <c r="D55" s="265"/>
      <c r="E55" s="265"/>
      <c r="F55" s="265"/>
      <c r="G55" s="258"/>
    </row>
    <row r="56" spans="1:7" x14ac:dyDescent="0.25">
      <c r="A56" s="179" t="s">
        <v>2937</v>
      </c>
      <c r="B56" s="309">
        <v>220180459</v>
      </c>
      <c r="C56" s="309">
        <v>134143775</v>
      </c>
      <c r="D56" s="309">
        <v>72662705</v>
      </c>
      <c r="E56" s="309">
        <v>53662534</v>
      </c>
      <c r="F56" s="309">
        <v>55501209</v>
      </c>
      <c r="G56" s="258">
        <v>8677946435</v>
      </c>
    </row>
    <row r="57" spans="1:7" x14ac:dyDescent="0.25">
      <c r="A57" s="36"/>
      <c r="B57" s="265"/>
      <c r="C57" s="265"/>
      <c r="D57" s="265"/>
      <c r="E57" s="265"/>
      <c r="F57" s="265"/>
      <c r="G57" s="258"/>
    </row>
    <row r="58" spans="1:7" x14ac:dyDescent="0.25">
      <c r="A58" s="178" t="s">
        <v>2938</v>
      </c>
      <c r="B58" s="263">
        <f>B59+B66+B74</f>
        <v>5060849045</v>
      </c>
      <c r="C58" s="263">
        <f t="shared" ref="C58:G58" si="9">C59+C66+C74</f>
        <v>5110434390</v>
      </c>
      <c r="D58" s="263">
        <f t="shared" si="9"/>
        <v>3313061000</v>
      </c>
      <c r="E58" s="263">
        <f t="shared" si="9"/>
        <v>1626309855</v>
      </c>
      <c r="F58" s="263">
        <f t="shared" si="9"/>
        <v>1645238069</v>
      </c>
      <c r="G58" s="263">
        <f t="shared" si="9"/>
        <v>2895862908</v>
      </c>
    </row>
    <row r="59" spans="1:7" x14ac:dyDescent="0.25">
      <c r="A59" s="179" t="s">
        <v>2939</v>
      </c>
      <c r="B59" s="309">
        <f>B60+B64</f>
        <v>901030</v>
      </c>
      <c r="C59" s="309">
        <f t="shared" ref="C59:G59" si="10">C60+C64</f>
        <v>10656</v>
      </c>
      <c r="D59" s="309">
        <f t="shared" si="10"/>
        <v>15184000</v>
      </c>
      <c r="E59" s="309">
        <f t="shared" si="10"/>
        <v>17173902</v>
      </c>
      <c r="F59" s="309">
        <f t="shared" si="10"/>
        <v>0</v>
      </c>
      <c r="G59" s="309">
        <f t="shared" si="10"/>
        <v>8639808</v>
      </c>
    </row>
    <row r="60" spans="1:7" x14ac:dyDescent="0.25">
      <c r="A60" s="180" t="s">
        <v>2940</v>
      </c>
      <c r="B60" s="265">
        <v>901030</v>
      </c>
      <c r="C60" s="265">
        <v>0</v>
      </c>
      <c r="D60" s="265">
        <v>15184000</v>
      </c>
      <c r="E60" s="265">
        <v>17173902</v>
      </c>
      <c r="F60" s="265">
        <v>0</v>
      </c>
      <c r="G60" s="259">
        <v>8639808</v>
      </c>
    </row>
    <row r="61" spans="1:7" x14ac:dyDescent="0.25">
      <c r="A61" s="36" t="s">
        <v>2941</v>
      </c>
      <c r="B61" s="265">
        <v>901030</v>
      </c>
      <c r="C61" s="265">
        <v>0</v>
      </c>
      <c r="D61" s="265">
        <v>15184000</v>
      </c>
      <c r="E61" s="265">
        <v>17173902</v>
      </c>
      <c r="F61" s="265">
        <v>0</v>
      </c>
      <c r="G61" s="259">
        <v>8639808</v>
      </c>
    </row>
    <row r="62" spans="1:7" x14ac:dyDescent="0.25">
      <c r="A62" s="36" t="s">
        <v>2942</v>
      </c>
      <c r="B62" s="265">
        <v>0</v>
      </c>
      <c r="C62" s="265">
        <v>0</v>
      </c>
      <c r="D62" s="265">
        <v>0</v>
      </c>
      <c r="E62" s="265">
        <v>0</v>
      </c>
      <c r="F62" s="265">
        <v>0</v>
      </c>
      <c r="G62" s="259">
        <v>0</v>
      </c>
    </row>
    <row r="63" spans="1:7" x14ac:dyDescent="0.25">
      <c r="A63" s="36" t="s">
        <v>2943</v>
      </c>
      <c r="B63" s="265">
        <v>0</v>
      </c>
      <c r="C63" s="265">
        <v>0</v>
      </c>
      <c r="D63" s="265">
        <v>0</v>
      </c>
      <c r="E63" s="265">
        <v>0</v>
      </c>
      <c r="F63" s="265">
        <v>0</v>
      </c>
      <c r="G63" s="259">
        <v>0</v>
      </c>
    </row>
    <row r="64" spans="1:7" x14ac:dyDescent="0.25">
      <c r="A64" s="180" t="s">
        <v>2944</v>
      </c>
      <c r="B64" s="265">
        <v>0</v>
      </c>
      <c r="C64" s="265">
        <v>10656</v>
      </c>
      <c r="D64" s="265">
        <v>0</v>
      </c>
      <c r="E64" s="265">
        <v>0</v>
      </c>
      <c r="F64" s="265">
        <v>0</v>
      </c>
      <c r="G64" s="259">
        <v>0</v>
      </c>
    </row>
    <row r="65" spans="1:7" x14ac:dyDescent="0.25">
      <c r="A65" s="36"/>
      <c r="B65" s="265"/>
      <c r="C65" s="265"/>
      <c r="D65" s="265"/>
      <c r="E65" s="265"/>
      <c r="F65" s="265"/>
      <c r="G65" s="259"/>
    </row>
    <row r="66" spans="1:7" x14ac:dyDescent="0.25">
      <c r="A66" s="179" t="s">
        <v>2945</v>
      </c>
      <c r="B66" s="309">
        <f>B67+B69</f>
        <v>5059948015</v>
      </c>
      <c r="C66" s="309">
        <f t="shared" ref="C66:G66" si="11">C67+C69</f>
        <v>5110423734</v>
      </c>
      <c r="D66" s="309">
        <f t="shared" si="11"/>
        <v>3297877000</v>
      </c>
      <c r="E66" s="309">
        <f t="shared" si="11"/>
        <v>1609135953</v>
      </c>
      <c r="F66" s="309">
        <f t="shared" si="11"/>
        <v>1645238069</v>
      </c>
      <c r="G66" s="309">
        <f t="shared" si="11"/>
        <v>2887223100</v>
      </c>
    </row>
    <row r="67" spans="1:7" x14ac:dyDescent="0.25">
      <c r="A67" s="180" t="s">
        <v>2946</v>
      </c>
      <c r="B67" s="265">
        <v>0</v>
      </c>
      <c r="C67" s="265">
        <v>0</v>
      </c>
      <c r="D67" s="265">
        <v>0</v>
      </c>
      <c r="E67" s="265">
        <v>0</v>
      </c>
      <c r="F67" s="265">
        <v>0</v>
      </c>
      <c r="G67" s="259">
        <v>0</v>
      </c>
    </row>
    <row r="68" spans="1:7" x14ac:dyDescent="0.25">
      <c r="A68" s="36" t="s">
        <v>2947</v>
      </c>
      <c r="B68" s="265">
        <v>0</v>
      </c>
      <c r="C68" s="265">
        <v>0</v>
      </c>
      <c r="D68" s="265">
        <v>0</v>
      </c>
      <c r="E68" s="265">
        <v>0</v>
      </c>
      <c r="F68" s="265">
        <v>0</v>
      </c>
      <c r="G68" s="259">
        <v>0</v>
      </c>
    </row>
    <row r="69" spans="1:7" x14ac:dyDescent="0.25">
      <c r="A69" s="180" t="s">
        <v>2948</v>
      </c>
      <c r="B69" s="265">
        <v>5059948015</v>
      </c>
      <c r="C69" s="265">
        <v>5110423734</v>
      </c>
      <c r="D69" s="265">
        <v>3297877000</v>
      </c>
      <c r="E69" s="265">
        <v>1609135953</v>
      </c>
      <c r="F69" s="265">
        <v>1645238069</v>
      </c>
      <c r="G69" s="259">
        <v>2887223100</v>
      </c>
    </row>
    <row r="70" spans="1:7" x14ac:dyDescent="0.25">
      <c r="A70" s="36" t="s">
        <v>2949</v>
      </c>
      <c r="B70" s="265">
        <v>35331581</v>
      </c>
      <c r="C70" s="265">
        <v>584917000</v>
      </c>
      <c r="D70" s="265">
        <v>11127883</v>
      </c>
      <c r="E70" s="265">
        <v>130817077</v>
      </c>
      <c r="F70" s="265">
        <v>56028061</v>
      </c>
      <c r="G70" s="259">
        <v>0</v>
      </c>
    </row>
    <row r="71" spans="1:7" x14ac:dyDescent="0.25">
      <c r="A71" s="36" t="s">
        <v>2950</v>
      </c>
      <c r="B71" s="265">
        <v>5024616434</v>
      </c>
      <c r="C71" s="265">
        <v>2227253564</v>
      </c>
      <c r="D71" s="265">
        <v>2539820941</v>
      </c>
      <c r="E71" s="265">
        <v>815749115</v>
      </c>
      <c r="F71" s="265">
        <v>1193364846</v>
      </c>
      <c r="G71" s="259">
        <v>2887223100</v>
      </c>
    </row>
    <row r="72" spans="1:7" x14ac:dyDescent="0.25">
      <c r="A72" s="36" t="s">
        <v>2951</v>
      </c>
      <c r="B72" s="265">
        <v>0</v>
      </c>
      <c r="C72" s="265">
        <v>2298253170</v>
      </c>
      <c r="D72" s="265">
        <v>746928176</v>
      </c>
      <c r="E72" s="265">
        <v>662569761</v>
      </c>
      <c r="F72" s="265">
        <v>395845162</v>
      </c>
      <c r="G72" s="259">
        <v>0</v>
      </c>
    </row>
    <row r="73" spans="1:7" x14ac:dyDescent="0.25">
      <c r="A73" s="36"/>
      <c r="B73" s="265"/>
      <c r="C73" s="265"/>
      <c r="D73" s="265"/>
      <c r="E73" s="265"/>
      <c r="F73" s="265"/>
      <c r="G73" s="259"/>
    </row>
    <row r="74" spans="1:7" x14ac:dyDescent="0.25">
      <c r="A74" s="179" t="s">
        <v>2952</v>
      </c>
      <c r="B74" s="309">
        <v>0</v>
      </c>
      <c r="C74" s="309">
        <v>0</v>
      </c>
      <c r="D74" s="309">
        <v>0</v>
      </c>
      <c r="E74" s="309">
        <v>0</v>
      </c>
      <c r="F74" s="309">
        <v>0</v>
      </c>
      <c r="G74" s="259">
        <v>0</v>
      </c>
    </row>
    <row r="75" spans="1:7" x14ac:dyDescent="0.25">
      <c r="A75" s="180" t="s">
        <v>2953</v>
      </c>
      <c r="B75" s="265">
        <v>0</v>
      </c>
      <c r="C75" s="265">
        <v>0</v>
      </c>
      <c r="D75" s="265">
        <v>0</v>
      </c>
      <c r="E75" s="265">
        <v>0</v>
      </c>
      <c r="F75" s="265">
        <v>0</v>
      </c>
      <c r="G75" s="259">
        <v>0</v>
      </c>
    </row>
    <row r="76" spans="1:7" x14ac:dyDescent="0.25">
      <c r="A76" s="180"/>
      <c r="B76" s="265"/>
      <c r="C76" s="265"/>
      <c r="D76" s="265"/>
      <c r="E76" s="265"/>
      <c r="F76" s="265"/>
      <c r="G76" s="259"/>
    </row>
    <row r="77" spans="1:7" ht="15.75" thickBot="1" x14ac:dyDescent="0.3">
      <c r="A77" s="42" t="s">
        <v>2972</v>
      </c>
      <c r="B77" s="278">
        <f>B58+B11</f>
        <v>423875606120</v>
      </c>
      <c r="C77" s="278">
        <f t="shared" ref="C77:G77" si="12">C58+C11</f>
        <v>455433432120</v>
      </c>
      <c r="D77" s="278">
        <f t="shared" si="12"/>
        <v>490298322780</v>
      </c>
      <c r="E77" s="278">
        <f t="shared" si="12"/>
        <v>539513193018</v>
      </c>
      <c r="F77" s="278">
        <f t="shared" si="12"/>
        <v>602887059987</v>
      </c>
      <c r="G77" s="278">
        <f t="shared" si="12"/>
        <v>689930497385</v>
      </c>
    </row>
    <row r="78" spans="1:7" s="77" customFormat="1" ht="15.75" thickTop="1" x14ac:dyDescent="0.25">
      <c r="A78" s="180"/>
      <c r="B78" s="265"/>
      <c r="C78" s="265"/>
      <c r="D78" s="265"/>
      <c r="E78" s="265"/>
      <c r="F78" s="265"/>
      <c r="G78" s="259">
        <v>0</v>
      </c>
    </row>
    <row r="79" spans="1:7" x14ac:dyDescent="0.25">
      <c r="A79" s="238" t="s">
        <v>2954</v>
      </c>
      <c r="B79" s="339">
        <f>B87+B80</f>
        <v>189261209957</v>
      </c>
      <c r="C79" s="339">
        <f t="shared" ref="C79:G79" si="13">C87+C80</f>
        <v>175500485907</v>
      </c>
      <c r="D79" s="339">
        <f t="shared" si="13"/>
        <v>173259712900</v>
      </c>
      <c r="E79" s="339">
        <f t="shared" si="13"/>
        <v>171886178118</v>
      </c>
      <c r="F79" s="339">
        <f t="shared" si="13"/>
        <v>213678280430</v>
      </c>
      <c r="G79" s="339">
        <f t="shared" si="13"/>
        <v>231880048966</v>
      </c>
    </row>
    <row r="80" spans="1:7" x14ac:dyDescent="0.25">
      <c r="A80" s="179" t="s">
        <v>2955</v>
      </c>
      <c r="B80" s="309">
        <v>0</v>
      </c>
      <c r="C80" s="309">
        <v>0</v>
      </c>
      <c r="D80" s="309">
        <v>0</v>
      </c>
      <c r="E80" s="309">
        <v>0</v>
      </c>
      <c r="F80" s="309">
        <v>0</v>
      </c>
      <c r="G80" s="259">
        <v>0</v>
      </c>
    </row>
    <row r="81" spans="1:7" x14ac:dyDescent="0.25">
      <c r="A81" s="180" t="s">
        <v>2956</v>
      </c>
      <c r="B81" s="265">
        <v>0</v>
      </c>
      <c r="C81" s="265">
        <v>0</v>
      </c>
      <c r="D81" s="265">
        <v>0</v>
      </c>
      <c r="E81" s="265">
        <v>0</v>
      </c>
      <c r="F81" s="265">
        <v>0</v>
      </c>
      <c r="G81" s="259">
        <v>0</v>
      </c>
    </row>
    <row r="82" spans="1:7" x14ac:dyDescent="0.25">
      <c r="A82" s="36" t="s">
        <v>2957</v>
      </c>
      <c r="B82" s="265">
        <v>0</v>
      </c>
      <c r="C82" s="265">
        <v>0</v>
      </c>
      <c r="D82" s="265">
        <v>0</v>
      </c>
      <c r="E82" s="265">
        <v>0</v>
      </c>
      <c r="F82" s="265">
        <v>0</v>
      </c>
      <c r="G82" s="259">
        <v>0</v>
      </c>
    </row>
    <row r="83" spans="1:7" x14ac:dyDescent="0.25">
      <c r="A83" s="180" t="s">
        <v>2958</v>
      </c>
      <c r="B83" s="265">
        <v>0</v>
      </c>
      <c r="C83" s="265">
        <v>0</v>
      </c>
      <c r="D83" s="265">
        <v>0</v>
      </c>
      <c r="E83" s="265">
        <v>0</v>
      </c>
      <c r="F83" s="265">
        <v>0</v>
      </c>
      <c r="G83" s="259">
        <v>0</v>
      </c>
    </row>
    <row r="84" spans="1:7" x14ac:dyDescent="0.25">
      <c r="A84" s="36" t="s">
        <v>2959</v>
      </c>
      <c r="B84" s="265">
        <v>0</v>
      </c>
      <c r="C84" s="265">
        <v>0</v>
      </c>
      <c r="D84" s="265">
        <v>0</v>
      </c>
      <c r="E84" s="265">
        <v>0</v>
      </c>
      <c r="F84" s="265">
        <v>0</v>
      </c>
      <c r="G84" s="259">
        <v>0</v>
      </c>
    </row>
    <row r="85" spans="1:7" x14ac:dyDescent="0.25">
      <c r="A85" s="36" t="s">
        <v>2960</v>
      </c>
      <c r="B85" s="265">
        <v>0</v>
      </c>
      <c r="C85" s="265">
        <v>0</v>
      </c>
      <c r="D85" s="265">
        <v>0</v>
      </c>
      <c r="E85" s="265">
        <v>0</v>
      </c>
      <c r="F85" s="265">
        <v>0</v>
      </c>
      <c r="G85" s="259">
        <v>0</v>
      </c>
    </row>
    <row r="86" spans="1:7" x14ac:dyDescent="0.25">
      <c r="A86" s="36"/>
      <c r="B86" s="265">
        <v>0</v>
      </c>
      <c r="C86" s="265">
        <v>0</v>
      </c>
      <c r="D86" s="265">
        <v>0</v>
      </c>
      <c r="E86" s="265">
        <v>0</v>
      </c>
      <c r="F86" s="265">
        <v>0</v>
      </c>
      <c r="G86" s="259">
        <v>0</v>
      </c>
    </row>
    <row r="87" spans="1:7" x14ac:dyDescent="0.25">
      <c r="A87" s="179" t="s">
        <v>2961</v>
      </c>
      <c r="B87" s="309">
        <f>B92+B88</f>
        <v>189261209957</v>
      </c>
      <c r="C87" s="309">
        <f t="shared" ref="C87:G87" si="14">C92+C88</f>
        <v>175500485907</v>
      </c>
      <c r="D87" s="309">
        <f t="shared" si="14"/>
        <v>173259712900</v>
      </c>
      <c r="E87" s="309">
        <f t="shared" si="14"/>
        <v>171886178118</v>
      </c>
      <c r="F87" s="309">
        <f t="shared" si="14"/>
        <v>213678280430</v>
      </c>
      <c r="G87" s="309">
        <f t="shared" si="14"/>
        <v>231880048966</v>
      </c>
    </row>
    <row r="88" spans="1:7" x14ac:dyDescent="0.25">
      <c r="A88" s="180" t="s">
        <v>2962</v>
      </c>
      <c r="B88" s="265">
        <v>0</v>
      </c>
      <c r="C88" s="265">
        <v>0</v>
      </c>
      <c r="D88" s="265">
        <v>0</v>
      </c>
      <c r="E88" s="265">
        <v>0</v>
      </c>
      <c r="F88" s="265">
        <v>0</v>
      </c>
      <c r="G88" s="259">
        <v>0</v>
      </c>
    </row>
    <row r="89" spans="1:7" x14ac:dyDescent="0.25">
      <c r="A89" s="36" t="s">
        <v>2963</v>
      </c>
      <c r="B89" s="265">
        <v>0</v>
      </c>
      <c r="C89" s="265">
        <v>0</v>
      </c>
      <c r="D89" s="265">
        <v>0</v>
      </c>
      <c r="E89" s="265">
        <v>0</v>
      </c>
      <c r="F89" s="265">
        <v>0</v>
      </c>
      <c r="G89" s="259">
        <v>0</v>
      </c>
    </row>
    <row r="90" spans="1:7" x14ac:dyDescent="0.25">
      <c r="A90" s="36" t="s">
        <v>2964</v>
      </c>
      <c r="B90" s="265">
        <v>0</v>
      </c>
      <c r="C90" s="265">
        <v>0</v>
      </c>
      <c r="D90" s="265">
        <v>0</v>
      </c>
      <c r="E90" s="265">
        <v>0</v>
      </c>
      <c r="F90" s="265">
        <v>0</v>
      </c>
      <c r="G90" s="259">
        <v>0</v>
      </c>
    </row>
    <row r="91" spans="1:7" x14ac:dyDescent="0.25">
      <c r="A91" s="36" t="s">
        <v>2965</v>
      </c>
      <c r="B91" s="265">
        <v>0</v>
      </c>
      <c r="C91" s="265">
        <v>0</v>
      </c>
      <c r="D91" s="265">
        <v>0</v>
      </c>
      <c r="E91" s="265">
        <v>0</v>
      </c>
      <c r="F91" s="265">
        <v>0</v>
      </c>
      <c r="G91" s="259">
        <v>0</v>
      </c>
    </row>
    <row r="92" spans="1:7" x14ac:dyDescent="0.25">
      <c r="A92" s="180" t="s">
        <v>2966</v>
      </c>
      <c r="B92" s="265">
        <f>SUM(B93:B96)</f>
        <v>189261209957</v>
      </c>
      <c r="C92" s="265">
        <f t="shared" ref="C92:G92" si="15">SUM(C93:C96)</f>
        <v>175500485907</v>
      </c>
      <c r="D92" s="265">
        <f t="shared" si="15"/>
        <v>173259712900</v>
      </c>
      <c r="E92" s="265">
        <f t="shared" si="15"/>
        <v>171886178118</v>
      </c>
      <c r="F92" s="265">
        <f t="shared" si="15"/>
        <v>213678280430</v>
      </c>
      <c r="G92" s="265">
        <f t="shared" si="15"/>
        <v>231880048966</v>
      </c>
    </row>
    <row r="93" spans="1:7" x14ac:dyDescent="0.25">
      <c r="A93" s="36" t="s">
        <v>2967</v>
      </c>
      <c r="B93" s="265">
        <v>0</v>
      </c>
      <c r="C93" s="265">
        <v>0</v>
      </c>
      <c r="D93" s="265">
        <v>0</v>
      </c>
      <c r="E93" s="265">
        <v>0</v>
      </c>
      <c r="F93" s="265">
        <v>0</v>
      </c>
      <c r="G93" s="259">
        <v>0</v>
      </c>
    </row>
    <row r="94" spans="1:7" x14ac:dyDescent="0.25">
      <c r="A94" s="36" t="s">
        <v>2968</v>
      </c>
      <c r="B94" s="265">
        <v>0</v>
      </c>
      <c r="C94" s="265">
        <v>0</v>
      </c>
      <c r="D94" s="265">
        <v>0</v>
      </c>
      <c r="E94" s="265">
        <v>0</v>
      </c>
      <c r="F94" s="265">
        <v>0</v>
      </c>
      <c r="G94" s="259">
        <v>0</v>
      </c>
    </row>
    <row r="95" spans="1:7" x14ac:dyDescent="0.25">
      <c r="A95" s="36" t="s">
        <v>2969</v>
      </c>
      <c r="B95" s="265">
        <v>189261209957</v>
      </c>
      <c r="C95" s="265">
        <v>110989946507</v>
      </c>
      <c r="D95" s="265">
        <v>55588699998</v>
      </c>
      <c r="E95" s="265">
        <v>65589205000</v>
      </c>
      <c r="F95" s="265">
        <v>70000000000</v>
      </c>
      <c r="G95" s="259">
        <v>72818391466</v>
      </c>
    </row>
    <row r="96" spans="1:7" x14ac:dyDescent="0.25">
      <c r="A96" s="36" t="s">
        <v>2970</v>
      </c>
      <c r="B96" s="265">
        <v>0</v>
      </c>
      <c r="C96" s="265">
        <v>64510539400</v>
      </c>
      <c r="D96" s="265">
        <v>117671012902</v>
      </c>
      <c r="E96" s="265">
        <v>106296973118</v>
      </c>
      <c r="F96" s="265">
        <v>143678280430</v>
      </c>
      <c r="G96" s="259">
        <v>159061657500</v>
      </c>
    </row>
    <row r="97" spans="1:7" ht="15.75" thickBot="1" x14ac:dyDescent="0.3">
      <c r="A97" s="239" t="s">
        <v>2971</v>
      </c>
      <c r="B97" s="278">
        <f>B79+B77</f>
        <v>613136816077</v>
      </c>
      <c r="C97" s="278">
        <f t="shared" ref="C97:G97" si="16">C79+C77</f>
        <v>630933918027</v>
      </c>
      <c r="D97" s="278">
        <f t="shared" si="16"/>
        <v>663558035680</v>
      </c>
      <c r="E97" s="278">
        <f t="shared" si="16"/>
        <v>711399371136</v>
      </c>
      <c r="F97" s="278">
        <f t="shared" si="16"/>
        <v>816565340417</v>
      </c>
      <c r="G97" s="278">
        <f t="shared" si="16"/>
        <v>921810546351</v>
      </c>
    </row>
    <row r="98" spans="1:7" ht="15.75" thickTop="1" x14ac:dyDescent="0.25"/>
    <row r="99" spans="1:7" x14ac:dyDescent="0.25">
      <c r="A99" s="94" t="s">
        <v>2206</v>
      </c>
      <c r="B99" s="94"/>
      <c r="C99" s="94"/>
      <c r="D99" s="94"/>
      <c r="E99" s="94"/>
      <c r="F99" s="94"/>
    </row>
    <row r="100" spans="1:7" x14ac:dyDescent="0.25">
      <c r="A100" s="95" t="s">
        <v>2207</v>
      </c>
    </row>
    <row r="101" spans="1:7" x14ac:dyDescent="0.25">
      <c r="A101" s="95"/>
      <c r="B101" s="170"/>
      <c r="C101" s="170"/>
      <c r="D101" s="170"/>
      <c r="E101" s="170"/>
      <c r="F101" s="170"/>
    </row>
    <row r="102" spans="1:7" x14ac:dyDescent="0.25">
      <c r="A102" s="95"/>
    </row>
    <row r="103" spans="1:7" x14ac:dyDescent="0.25">
      <c r="A103" s="95"/>
    </row>
    <row r="104" spans="1:7" x14ac:dyDescent="0.25">
      <c r="A104" s="95"/>
    </row>
    <row r="105" spans="1:7" x14ac:dyDescent="0.25">
      <c r="A105" s="95"/>
    </row>
  </sheetData>
  <mergeCells count="8">
    <mergeCell ref="A9:A10"/>
    <mergeCell ref="B9:G9"/>
    <mergeCell ref="A2:G2"/>
    <mergeCell ref="A3:G3"/>
    <mergeCell ref="A4:G4"/>
    <mergeCell ref="A5:G5"/>
    <mergeCell ref="A6:G6"/>
    <mergeCell ref="A7:G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2:J197"/>
  <sheetViews>
    <sheetView showGridLines="0" topLeftCell="A44" workbookViewId="0">
      <selection activeCell="F59" sqref="F59"/>
    </sheetView>
  </sheetViews>
  <sheetFormatPr baseColWidth="10" defaultColWidth="11.42578125" defaultRowHeight="15" x14ac:dyDescent="0.25"/>
  <cols>
    <col min="1" max="1" width="22.28515625" style="13" bestFit="1" customWidth="1"/>
    <col min="2" max="2" width="73.7109375" style="90" bestFit="1" customWidth="1"/>
    <col min="3" max="3" width="21.7109375" style="90" bestFit="1" customWidth="1"/>
    <col min="4" max="4" width="14.5703125" style="90" bestFit="1" customWidth="1"/>
    <col min="5" max="5" width="15.5703125" style="90" bestFit="1" customWidth="1"/>
    <col min="6" max="7" width="11.42578125" style="90"/>
    <col min="8" max="8" width="14.5703125" style="90" bestFit="1" customWidth="1"/>
    <col min="9" max="16384" width="11.42578125" style="90"/>
  </cols>
  <sheetData>
    <row r="2" spans="1:10" ht="21" customHeight="1" x14ac:dyDescent="0.25">
      <c r="A2" s="352" t="s">
        <v>948</v>
      </c>
      <c r="B2" s="353"/>
      <c r="C2" s="353"/>
    </row>
    <row r="3" spans="1:10" ht="18.75" customHeight="1" x14ac:dyDescent="0.25">
      <c r="A3" s="354" t="s">
        <v>949</v>
      </c>
      <c r="B3" s="355"/>
      <c r="C3" s="355"/>
    </row>
    <row r="4" spans="1:10" ht="15" customHeight="1" x14ac:dyDescent="0.25">
      <c r="A4" s="356" t="s">
        <v>8</v>
      </c>
      <c r="B4" s="357"/>
      <c r="C4" s="357"/>
    </row>
    <row r="5" spans="1:10" x14ac:dyDescent="0.25">
      <c r="A5" s="358" t="s">
        <v>9</v>
      </c>
      <c r="B5" s="359"/>
      <c r="C5" s="359"/>
    </row>
    <row r="6" spans="1:10" x14ac:dyDescent="0.25">
      <c r="A6" s="358" t="s">
        <v>11</v>
      </c>
      <c r="B6" s="359"/>
      <c r="C6" s="359"/>
    </row>
    <row r="7" spans="1:10" x14ac:dyDescent="0.25">
      <c r="A7" s="360" t="s">
        <v>10</v>
      </c>
      <c r="B7" s="360"/>
      <c r="C7" s="360"/>
    </row>
    <row r="8" spans="1:10" x14ac:dyDescent="0.25">
      <c r="A8" s="364" t="s">
        <v>5</v>
      </c>
      <c r="B8" s="364"/>
      <c r="C8" s="88" t="s">
        <v>1596</v>
      </c>
    </row>
    <row r="9" spans="1:10" x14ac:dyDescent="0.25">
      <c r="A9" s="364"/>
      <c r="B9" s="364"/>
      <c r="C9" s="109">
        <v>1935</v>
      </c>
    </row>
    <row r="10" spans="1:10" x14ac:dyDescent="0.25">
      <c r="A10" s="12" t="s">
        <v>1538</v>
      </c>
      <c r="B10" s="94"/>
      <c r="C10" s="240">
        <v>6031092</v>
      </c>
    </row>
    <row r="11" spans="1:10" x14ac:dyDescent="0.25">
      <c r="A11" s="14" t="s">
        <v>55</v>
      </c>
      <c r="B11" s="108"/>
      <c r="C11" s="242"/>
    </row>
    <row r="12" spans="1:10" x14ac:dyDescent="0.25">
      <c r="A12" s="36" t="s">
        <v>1590</v>
      </c>
      <c r="B12" s="9"/>
      <c r="C12" s="242">
        <v>161350</v>
      </c>
    </row>
    <row r="13" spans="1:10" x14ac:dyDescent="0.25">
      <c r="A13" s="36" t="s">
        <v>1539</v>
      </c>
      <c r="B13" s="9"/>
      <c r="C13" s="242">
        <v>49100</v>
      </c>
    </row>
    <row r="14" spans="1:10" x14ac:dyDescent="0.25">
      <c r="A14" s="36" t="s">
        <v>1540</v>
      </c>
      <c r="B14" s="9"/>
      <c r="C14" s="242">
        <v>2000</v>
      </c>
      <c r="J14" s="90" t="s">
        <v>6</v>
      </c>
    </row>
    <row r="15" spans="1:10" x14ac:dyDescent="0.25">
      <c r="A15" s="36" t="s">
        <v>1541</v>
      </c>
      <c r="B15" s="9"/>
      <c r="C15" s="242">
        <v>2000</v>
      </c>
    </row>
    <row r="16" spans="1:10" x14ac:dyDescent="0.25">
      <c r="A16" s="36" t="s">
        <v>1542</v>
      </c>
      <c r="B16" s="9"/>
      <c r="C16" s="242">
        <v>0</v>
      </c>
    </row>
    <row r="17" spans="1:3" x14ac:dyDescent="0.25">
      <c r="A17" s="36" t="s">
        <v>1543</v>
      </c>
      <c r="B17" s="9"/>
      <c r="C17" s="242">
        <v>4800</v>
      </c>
    </row>
    <row r="18" spans="1:3" x14ac:dyDescent="0.25">
      <c r="A18" s="36" t="s">
        <v>1591</v>
      </c>
      <c r="B18" s="9"/>
      <c r="C18" s="242">
        <v>83008</v>
      </c>
    </row>
    <row r="19" spans="1:3" x14ac:dyDescent="0.25">
      <c r="A19" s="36" t="s">
        <v>1592</v>
      </c>
      <c r="B19" s="9"/>
      <c r="C19" s="242">
        <v>8500</v>
      </c>
    </row>
    <row r="20" spans="1:3" x14ac:dyDescent="0.25">
      <c r="A20" s="12" t="s">
        <v>60</v>
      </c>
      <c r="B20" s="94"/>
      <c r="C20" s="240">
        <f>SUM(C12:C19)</f>
        <v>310758</v>
      </c>
    </row>
    <row r="21" spans="1:3" x14ac:dyDescent="0.25">
      <c r="A21" s="19" t="s">
        <v>55</v>
      </c>
      <c r="C21" s="242"/>
    </row>
    <row r="22" spans="1:3" x14ac:dyDescent="0.25">
      <c r="A22" s="79" t="s">
        <v>56</v>
      </c>
      <c r="B22" s="80"/>
      <c r="C22" s="242">
        <v>42500</v>
      </c>
    </row>
    <row r="23" spans="1:3" x14ac:dyDescent="0.25">
      <c r="A23" s="81" t="s">
        <v>1547</v>
      </c>
      <c r="B23" s="82"/>
      <c r="C23" s="242">
        <v>15000</v>
      </c>
    </row>
    <row r="24" spans="1:3" x14ac:dyDescent="0.25">
      <c r="A24" s="81" t="s">
        <v>350</v>
      </c>
      <c r="B24" s="82"/>
      <c r="C24" s="251">
        <v>40000</v>
      </c>
    </row>
    <row r="25" spans="1:3" x14ac:dyDescent="0.25">
      <c r="A25" s="81" t="s">
        <v>1</v>
      </c>
      <c r="B25" s="82"/>
      <c r="C25" s="251">
        <v>115300</v>
      </c>
    </row>
    <row r="26" spans="1:3" x14ac:dyDescent="0.25">
      <c r="A26" s="81" t="s">
        <v>1548</v>
      </c>
      <c r="B26" s="82"/>
      <c r="C26" s="251">
        <v>3000</v>
      </c>
    </row>
    <row r="27" spans="1:3" x14ac:dyDescent="0.25">
      <c r="A27" s="81" t="s">
        <v>57</v>
      </c>
      <c r="B27" s="82"/>
      <c r="C27" s="251">
        <v>1200</v>
      </c>
    </row>
    <row r="28" spans="1:3" x14ac:dyDescent="0.25">
      <c r="A28" s="81" t="s">
        <v>2</v>
      </c>
      <c r="B28" s="82"/>
      <c r="C28" s="251">
        <v>12000</v>
      </c>
    </row>
    <row r="29" spans="1:3" x14ac:dyDescent="0.25">
      <c r="A29" s="81" t="s">
        <v>351</v>
      </c>
      <c r="B29" s="82"/>
      <c r="C29" s="251">
        <v>6000</v>
      </c>
    </row>
    <row r="30" spans="1:3" x14ac:dyDescent="0.25">
      <c r="A30" s="81" t="s">
        <v>1549</v>
      </c>
      <c r="B30" s="82"/>
      <c r="C30" s="251">
        <v>110000</v>
      </c>
    </row>
    <row r="31" spans="1:3" x14ac:dyDescent="0.25">
      <c r="A31" s="81" t="s">
        <v>1593</v>
      </c>
      <c r="B31" s="82"/>
      <c r="C31" s="251">
        <v>60000</v>
      </c>
    </row>
    <row r="32" spans="1:3" x14ac:dyDescent="0.25">
      <c r="A32" s="81" t="s">
        <v>1550</v>
      </c>
      <c r="B32" s="82"/>
      <c r="C32" s="251">
        <v>554450</v>
      </c>
    </row>
    <row r="33" spans="1:3" x14ac:dyDescent="0.25">
      <c r="A33" s="12" t="s">
        <v>1551</v>
      </c>
      <c r="B33" s="94"/>
      <c r="C33" s="252">
        <f>SUM(C22:C32)</f>
        <v>959450</v>
      </c>
    </row>
    <row r="34" spans="1:3" x14ac:dyDescent="0.25">
      <c r="A34" s="13" t="s">
        <v>55</v>
      </c>
      <c r="C34" s="242"/>
    </row>
    <row r="35" spans="1:3" x14ac:dyDescent="0.25">
      <c r="A35" s="36" t="s">
        <v>1568</v>
      </c>
      <c r="B35" s="9"/>
      <c r="C35" s="242">
        <f>49280-18000</f>
        <v>31280</v>
      </c>
    </row>
    <row r="36" spans="1:3" x14ac:dyDescent="0.25">
      <c r="A36" s="36" t="s">
        <v>1552</v>
      </c>
      <c r="B36" s="9"/>
      <c r="C36" s="242">
        <v>54000</v>
      </c>
    </row>
    <row r="37" spans="1:3" x14ac:dyDescent="0.25">
      <c r="A37" s="36" t="s">
        <v>1553</v>
      </c>
      <c r="B37" s="9"/>
      <c r="C37" s="242">
        <v>227250</v>
      </c>
    </row>
    <row r="38" spans="1:3" x14ac:dyDescent="0.25">
      <c r="A38" s="36" t="s">
        <v>1554</v>
      </c>
      <c r="B38" s="9"/>
      <c r="C38" s="242">
        <v>0</v>
      </c>
    </row>
    <row r="39" spans="1:3" x14ac:dyDescent="0.25">
      <c r="A39" s="36" t="s">
        <v>1555</v>
      </c>
      <c r="B39" s="9"/>
      <c r="C39" s="242">
        <v>5000</v>
      </c>
    </row>
    <row r="40" spans="1:3" x14ac:dyDescent="0.25">
      <c r="A40" s="36" t="s">
        <v>1569</v>
      </c>
      <c r="B40" s="9"/>
      <c r="C40" s="242">
        <v>20000</v>
      </c>
    </row>
    <row r="41" spans="1:3" x14ac:dyDescent="0.25">
      <c r="A41" s="36" t="s">
        <v>1556</v>
      </c>
      <c r="B41" s="9"/>
      <c r="C41" s="242">
        <v>693600</v>
      </c>
    </row>
    <row r="42" spans="1:3" x14ac:dyDescent="0.25">
      <c r="A42" s="111" t="s">
        <v>1557</v>
      </c>
      <c r="B42" s="94"/>
      <c r="C42" s="240">
        <f>SUM(C35:C41)</f>
        <v>1031130</v>
      </c>
    </row>
    <row r="43" spans="1:3" x14ac:dyDescent="0.25">
      <c r="A43" s="19" t="s">
        <v>55</v>
      </c>
      <c r="C43" s="242"/>
    </row>
    <row r="44" spans="1:3" x14ac:dyDescent="0.25">
      <c r="A44" s="36" t="s">
        <v>1558</v>
      </c>
      <c r="B44" s="9"/>
      <c r="C44" s="242"/>
    </row>
    <row r="45" spans="1:3" x14ac:dyDescent="0.25">
      <c r="A45" s="19" t="s">
        <v>55</v>
      </c>
      <c r="C45" s="242"/>
    </row>
    <row r="46" spans="1:3" x14ac:dyDescent="0.25">
      <c r="A46" s="50" t="s">
        <v>1559</v>
      </c>
      <c r="B46" s="50"/>
      <c r="C46" s="240">
        <f>C48+C50</f>
        <v>956850</v>
      </c>
    </row>
    <row r="47" spans="1:3" x14ac:dyDescent="0.25">
      <c r="A47" s="50" t="s">
        <v>0</v>
      </c>
      <c r="B47" s="50"/>
      <c r="C47" s="242"/>
    </row>
    <row r="48" spans="1:3" x14ac:dyDescent="0.25">
      <c r="A48" s="36" t="s">
        <v>1594</v>
      </c>
      <c r="B48" s="9"/>
      <c r="C48" s="242">
        <v>896087.5</v>
      </c>
    </row>
    <row r="49" spans="1:8" x14ac:dyDescent="0.25">
      <c r="A49" s="19" t="s">
        <v>55</v>
      </c>
      <c r="C49" s="242"/>
    </row>
    <row r="50" spans="1:8" x14ac:dyDescent="0.25">
      <c r="A50" s="50" t="s">
        <v>1561</v>
      </c>
      <c r="B50" s="50"/>
      <c r="C50" s="240">
        <f>C51+C52+C53+C54</f>
        <v>60762.5</v>
      </c>
    </row>
    <row r="51" spans="1:8" x14ac:dyDescent="0.25">
      <c r="A51" s="51" t="s">
        <v>1595</v>
      </c>
      <c r="B51" s="49"/>
      <c r="C51" s="242">
        <v>60762.5</v>
      </c>
    </row>
    <row r="52" spans="1:8" x14ac:dyDescent="0.25">
      <c r="A52" s="50" t="s">
        <v>1563</v>
      </c>
      <c r="B52" s="50"/>
      <c r="C52" s="242"/>
    </row>
    <row r="53" spans="1:8" x14ac:dyDescent="0.25">
      <c r="A53" s="36" t="s">
        <v>1564</v>
      </c>
      <c r="B53" s="9"/>
      <c r="C53" s="242">
        <v>0</v>
      </c>
    </row>
    <row r="54" spans="1:8" x14ac:dyDescent="0.25">
      <c r="A54" s="36" t="s">
        <v>1565</v>
      </c>
      <c r="B54" s="9"/>
      <c r="C54" s="242">
        <v>0</v>
      </c>
    </row>
    <row r="55" spans="1:8" x14ac:dyDescent="0.25">
      <c r="A55" s="111" t="s">
        <v>1566</v>
      </c>
      <c r="B55" s="94"/>
      <c r="C55" s="240">
        <f>C20+C33+C42+C44+C46</f>
        <v>3258188</v>
      </c>
      <c r="E55" s="1"/>
      <c r="H55" s="1"/>
    </row>
    <row r="56" spans="1:8" ht="15.75" thickBot="1" x14ac:dyDescent="0.3">
      <c r="A56" s="20" t="s">
        <v>1537</v>
      </c>
      <c r="B56" s="5"/>
      <c r="C56" s="246">
        <f>C10+C55</f>
        <v>9289280</v>
      </c>
      <c r="E56" s="2"/>
      <c r="H56" s="2"/>
    </row>
    <row r="57" spans="1:8" ht="15.75" thickTop="1" x14ac:dyDescent="0.25">
      <c r="A57" s="363" t="s">
        <v>1616</v>
      </c>
      <c r="B57" s="363"/>
      <c r="C57" s="363"/>
      <c r="D57" s="363"/>
      <c r="E57" s="363"/>
      <c r="F57" s="363"/>
    </row>
    <row r="58" spans="1:8" x14ac:dyDescent="0.25">
      <c r="A58" s="363"/>
      <c r="B58" s="363"/>
      <c r="C58" s="363"/>
      <c r="D58" s="363"/>
      <c r="E58" s="363"/>
      <c r="F58" s="363"/>
    </row>
    <row r="59" spans="1:8" x14ac:dyDescent="0.25">
      <c r="A59" s="19"/>
    </row>
    <row r="62" spans="1:8" x14ac:dyDescent="0.25">
      <c r="A62" s="19"/>
    </row>
    <row r="64" spans="1:8" x14ac:dyDescent="0.25">
      <c r="A64" s="19"/>
    </row>
    <row r="65" spans="1:1" x14ac:dyDescent="0.25">
      <c r="A65" s="19"/>
    </row>
    <row r="66" spans="1:1" x14ac:dyDescent="0.25">
      <c r="A66" s="19"/>
    </row>
    <row r="67" spans="1:1" x14ac:dyDescent="0.25">
      <c r="A67" s="19"/>
    </row>
    <row r="68" spans="1:1" x14ac:dyDescent="0.25">
      <c r="A68" s="19"/>
    </row>
    <row r="69" spans="1:1" x14ac:dyDescent="0.25">
      <c r="A69" s="19"/>
    </row>
    <row r="70" spans="1:1" x14ac:dyDescent="0.25">
      <c r="A70" s="19"/>
    </row>
    <row r="71" spans="1:1" x14ac:dyDescent="0.25">
      <c r="A71" s="19"/>
    </row>
    <row r="72" spans="1:1" x14ac:dyDescent="0.25">
      <c r="A72" s="19"/>
    </row>
    <row r="73" spans="1:1" x14ac:dyDescent="0.25">
      <c r="A73" s="19"/>
    </row>
    <row r="74" spans="1:1" x14ac:dyDescent="0.25">
      <c r="A74" s="19"/>
    </row>
    <row r="75" spans="1:1" x14ac:dyDescent="0.25">
      <c r="A75" s="19"/>
    </row>
    <row r="76" spans="1:1" x14ac:dyDescent="0.25">
      <c r="A76" s="19"/>
    </row>
    <row r="77" spans="1:1" x14ac:dyDescent="0.25">
      <c r="A77" s="19"/>
    </row>
    <row r="78" spans="1:1" x14ac:dyDescent="0.25">
      <c r="A78" s="19"/>
    </row>
    <row r="79" spans="1:1" x14ac:dyDescent="0.25">
      <c r="A79" s="19"/>
    </row>
    <row r="80" spans="1:1" x14ac:dyDescent="0.25">
      <c r="A80" s="19"/>
    </row>
    <row r="81" spans="1:1" x14ac:dyDescent="0.25">
      <c r="A81" s="19"/>
    </row>
    <row r="82" spans="1:1" x14ac:dyDescent="0.25">
      <c r="A82" s="19"/>
    </row>
    <row r="83" spans="1:1" x14ac:dyDescent="0.25">
      <c r="A83" s="19"/>
    </row>
    <row r="86" spans="1:1" x14ac:dyDescent="0.25">
      <c r="A86" s="19"/>
    </row>
    <row r="88" spans="1:1" x14ac:dyDescent="0.25">
      <c r="A88" s="19"/>
    </row>
    <row r="89" spans="1:1" x14ac:dyDescent="0.25">
      <c r="A89" s="19"/>
    </row>
    <row r="90" spans="1:1" x14ac:dyDescent="0.25">
      <c r="A90" s="19"/>
    </row>
    <row r="91" spans="1:1" x14ac:dyDescent="0.25">
      <c r="A91" s="19"/>
    </row>
    <row r="92" spans="1:1" x14ac:dyDescent="0.25">
      <c r="A92" s="19"/>
    </row>
    <row r="93" spans="1:1" x14ac:dyDescent="0.25">
      <c r="A93" s="19"/>
    </row>
    <row r="94" spans="1:1" x14ac:dyDescent="0.25">
      <c r="A94" s="19"/>
    </row>
    <row r="95" spans="1:1" x14ac:dyDescent="0.25">
      <c r="A95" s="19"/>
    </row>
    <row r="96" spans="1:1" x14ac:dyDescent="0.25">
      <c r="A96" s="19"/>
    </row>
    <row r="97" spans="1:1" x14ac:dyDescent="0.25">
      <c r="A97" s="19"/>
    </row>
    <row r="98" spans="1:1" x14ac:dyDescent="0.25">
      <c r="A98" s="19"/>
    </row>
    <row r="102" spans="1:1" x14ac:dyDescent="0.25">
      <c r="A102" s="19"/>
    </row>
    <row r="103" spans="1:1" x14ac:dyDescent="0.25">
      <c r="A103" s="19"/>
    </row>
    <row r="104" spans="1:1" x14ac:dyDescent="0.25">
      <c r="A104" s="19"/>
    </row>
    <row r="105" spans="1:1" x14ac:dyDescent="0.25">
      <c r="A105" s="19"/>
    </row>
    <row r="106" spans="1:1" x14ac:dyDescent="0.25">
      <c r="A106" s="19"/>
    </row>
    <row r="107" spans="1:1" x14ac:dyDescent="0.25">
      <c r="A107" s="19"/>
    </row>
    <row r="108" spans="1:1" x14ac:dyDescent="0.25">
      <c r="A108" s="19"/>
    </row>
    <row r="111" spans="1:1" x14ac:dyDescent="0.25">
      <c r="A111" s="19"/>
    </row>
    <row r="112" spans="1:1" x14ac:dyDescent="0.25">
      <c r="A112" s="19"/>
    </row>
    <row r="113" spans="1:1" x14ac:dyDescent="0.25">
      <c r="A113" s="19"/>
    </row>
    <row r="114" spans="1:1" x14ac:dyDescent="0.25">
      <c r="A114" s="19"/>
    </row>
    <row r="117" spans="1:1" x14ac:dyDescent="0.25">
      <c r="A117" s="19"/>
    </row>
    <row r="118" spans="1:1" x14ac:dyDescent="0.25">
      <c r="A118" s="19"/>
    </row>
    <row r="119" spans="1:1" x14ac:dyDescent="0.25">
      <c r="A119" s="19" t="s">
        <v>49</v>
      </c>
    </row>
    <row r="120" spans="1:1" x14ac:dyDescent="0.25">
      <c r="A120" s="19"/>
    </row>
    <row r="121" spans="1:1" x14ac:dyDescent="0.25">
      <c r="A121" s="19"/>
    </row>
    <row r="124" spans="1:1" x14ac:dyDescent="0.25">
      <c r="A124" s="19"/>
    </row>
    <row r="125" spans="1:1" x14ac:dyDescent="0.25">
      <c r="A125" s="19"/>
    </row>
    <row r="126" spans="1:1" x14ac:dyDescent="0.25">
      <c r="A126" s="19"/>
    </row>
    <row r="127" spans="1:1" x14ac:dyDescent="0.25">
      <c r="A127" s="19"/>
    </row>
    <row r="130" spans="1:1" x14ac:dyDescent="0.25">
      <c r="A130" s="19"/>
    </row>
    <row r="131" spans="1:1" x14ac:dyDescent="0.25">
      <c r="A131" s="19"/>
    </row>
    <row r="133" spans="1:1" x14ac:dyDescent="0.25">
      <c r="A133" s="19"/>
    </row>
    <row r="134" spans="1:1" x14ac:dyDescent="0.25">
      <c r="A134" s="19"/>
    </row>
    <row r="135" spans="1:1" x14ac:dyDescent="0.25">
      <c r="A135" s="19"/>
    </row>
    <row r="136" spans="1:1" x14ac:dyDescent="0.25">
      <c r="A136" s="19"/>
    </row>
    <row r="137" spans="1:1" x14ac:dyDescent="0.25">
      <c r="A137" s="19"/>
    </row>
    <row r="138" spans="1:1" x14ac:dyDescent="0.25">
      <c r="A138" s="19"/>
    </row>
    <row r="139" spans="1:1" x14ac:dyDescent="0.25">
      <c r="A139" s="19"/>
    </row>
    <row r="140" spans="1:1" x14ac:dyDescent="0.25">
      <c r="A140" s="19"/>
    </row>
    <row r="141" spans="1:1" x14ac:dyDescent="0.25">
      <c r="A141" s="19"/>
    </row>
    <row r="142" spans="1:1" x14ac:dyDescent="0.25">
      <c r="A142" s="19"/>
    </row>
    <row r="143" spans="1:1" x14ac:dyDescent="0.25">
      <c r="A143" s="19"/>
    </row>
    <row r="144" spans="1:1" x14ac:dyDescent="0.25">
      <c r="A144" s="19"/>
    </row>
    <row r="145" spans="1:1" x14ac:dyDescent="0.25">
      <c r="A145" s="19"/>
    </row>
    <row r="146" spans="1:1" x14ac:dyDescent="0.25">
      <c r="A146" s="19"/>
    </row>
    <row r="147" spans="1:1" x14ac:dyDescent="0.25">
      <c r="A147" s="19"/>
    </row>
    <row r="148" spans="1:1" x14ac:dyDescent="0.25">
      <c r="A148" s="19"/>
    </row>
    <row r="149" spans="1:1" x14ac:dyDescent="0.25">
      <c r="A149" s="19"/>
    </row>
    <row r="150" spans="1:1" x14ac:dyDescent="0.25">
      <c r="A150" s="19"/>
    </row>
    <row r="153" spans="1:1" x14ac:dyDescent="0.25">
      <c r="A153" s="19"/>
    </row>
    <row r="154" spans="1:1" x14ac:dyDescent="0.25">
      <c r="A154" s="19"/>
    </row>
    <row r="155" spans="1:1" x14ac:dyDescent="0.25">
      <c r="A155" s="19"/>
    </row>
    <row r="156" spans="1:1" x14ac:dyDescent="0.25">
      <c r="A156" s="19"/>
    </row>
    <row r="157" spans="1:1" x14ac:dyDescent="0.25">
      <c r="A157" s="19"/>
    </row>
    <row r="158" spans="1:1" x14ac:dyDescent="0.25">
      <c r="A158" s="19"/>
    </row>
    <row r="159" spans="1:1" x14ac:dyDescent="0.25">
      <c r="A159" s="19"/>
    </row>
    <row r="160" spans="1:1" x14ac:dyDescent="0.25">
      <c r="A160" s="19"/>
    </row>
    <row r="161" spans="1:1" x14ac:dyDescent="0.25">
      <c r="A161" s="19"/>
    </row>
    <row r="164" spans="1:1" x14ac:dyDescent="0.25">
      <c r="A164" s="19"/>
    </row>
    <row r="165" spans="1:1" x14ac:dyDescent="0.25">
      <c r="A165"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row r="174" spans="1:1" x14ac:dyDescent="0.25">
      <c r="A174" s="19"/>
    </row>
    <row r="175" spans="1:1" x14ac:dyDescent="0.25">
      <c r="A175" s="19"/>
    </row>
    <row r="178" spans="1:1" x14ac:dyDescent="0.25">
      <c r="A178" s="19"/>
    </row>
    <row r="179" spans="1:1" x14ac:dyDescent="0.25">
      <c r="A179" s="19"/>
    </row>
    <row r="180" spans="1:1" x14ac:dyDescent="0.25">
      <c r="A180" s="19"/>
    </row>
    <row r="185" spans="1:1" x14ac:dyDescent="0.25">
      <c r="A185" s="19"/>
    </row>
    <row r="186" spans="1:1" x14ac:dyDescent="0.25">
      <c r="A186" s="19"/>
    </row>
    <row r="187" spans="1:1" x14ac:dyDescent="0.25">
      <c r="A187" s="19"/>
    </row>
    <row r="188" spans="1:1" x14ac:dyDescent="0.25">
      <c r="A188" s="19"/>
    </row>
    <row r="189" spans="1:1" x14ac:dyDescent="0.25">
      <c r="A189" s="19"/>
    </row>
    <row r="190" spans="1:1" x14ac:dyDescent="0.25">
      <c r="A190" s="19"/>
    </row>
    <row r="191" spans="1:1" x14ac:dyDescent="0.25">
      <c r="A191" s="19"/>
    </row>
    <row r="192" spans="1:1" x14ac:dyDescent="0.25">
      <c r="A192" s="19"/>
    </row>
    <row r="193" spans="1:1" x14ac:dyDescent="0.25">
      <c r="A193" s="19"/>
    </row>
    <row r="196" spans="1:1" x14ac:dyDescent="0.25">
      <c r="A196" s="19"/>
    </row>
    <row r="197" spans="1:1" x14ac:dyDescent="0.25">
      <c r="A197" s="19"/>
    </row>
  </sheetData>
  <mergeCells count="8">
    <mergeCell ref="A57:F58"/>
    <mergeCell ref="A8:B9"/>
    <mergeCell ref="A2:C2"/>
    <mergeCell ref="A3:C3"/>
    <mergeCell ref="A4:C4"/>
    <mergeCell ref="A5:C5"/>
    <mergeCell ref="A6:C6"/>
    <mergeCell ref="A7:C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F230"/>
  <sheetViews>
    <sheetView showGridLines="0" topLeftCell="A208" zoomScale="73" zoomScaleNormal="73" workbookViewId="0">
      <selection activeCell="A217" sqref="A217"/>
    </sheetView>
  </sheetViews>
  <sheetFormatPr baseColWidth="10" defaultColWidth="11.42578125" defaultRowHeight="15" x14ac:dyDescent="0.25"/>
  <cols>
    <col min="1" max="1" width="86.85546875" style="13" customWidth="1"/>
    <col min="2" max="3" width="16.42578125" style="13" bestFit="1" customWidth="1"/>
    <col min="4" max="6" width="16.42578125" style="90" bestFit="1" customWidth="1"/>
    <col min="7" max="16384" width="11.42578125" style="90"/>
  </cols>
  <sheetData>
    <row r="1" spans="1:6" x14ac:dyDescent="0.25">
      <c r="A1" s="23"/>
      <c r="B1" s="23"/>
      <c r="C1" s="23"/>
    </row>
    <row r="2" spans="1:6" ht="21" x14ac:dyDescent="0.25">
      <c r="A2" s="352" t="s">
        <v>948</v>
      </c>
      <c r="B2" s="353"/>
      <c r="C2" s="353"/>
      <c r="D2" s="353"/>
      <c r="E2" s="353"/>
    </row>
    <row r="3" spans="1:6" ht="18.75" x14ac:dyDescent="0.25">
      <c r="A3" s="354" t="s">
        <v>949</v>
      </c>
      <c r="B3" s="355"/>
      <c r="C3" s="355"/>
      <c r="D3" s="355"/>
      <c r="E3" s="355"/>
    </row>
    <row r="4" spans="1:6" x14ac:dyDescent="0.25">
      <c r="A4" s="356" t="s">
        <v>8</v>
      </c>
      <c r="B4" s="357"/>
      <c r="C4" s="357"/>
      <c r="D4" s="357"/>
      <c r="E4" s="357"/>
    </row>
    <row r="5" spans="1:6" x14ac:dyDescent="0.25">
      <c r="A5" s="358" t="s">
        <v>9</v>
      </c>
      <c r="B5" s="359"/>
      <c r="C5" s="359"/>
      <c r="D5" s="359"/>
      <c r="E5" s="359"/>
    </row>
    <row r="6" spans="1:6" x14ac:dyDescent="0.25">
      <c r="A6" s="358" t="s">
        <v>1606</v>
      </c>
      <c r="B6" s="359"/>
      <c r="C6" s="359"/>
      <c r="D6" s="359"/>
      <c r="E6" s="359"/>
    </row>
    <row r="7" spans="1:6" x14ac:dyDescent="0.25">
      <c r="A7" s="360" t="s">
        <v>10</v>
      </c>
      <c r="B7" s="360"/>
      <c r="C7" s="360"/>
      <c r="D7" s="360"/>
      <c r="E7" s="360"/>
    </row>
    <row r="8" spans="1:6" x14ac:dyDescent="0.25">
      <c r="A8" s="23"/>
      <c r="B8" s="23"/>
      <c r="C8" s="23"/>
    </row>
    <row r="9" spans="1:6" ht="15.75" x14ac:dyDescent="0.25">
      <c r="A9" s="348" t="s">
        <v>7</v>
      </c>
      <c r="B9" s="350" t="s">
        <v>1596</v>
      </c>
      <c r="C9" s="351"/>
      <c r="D9" s="351"/>
      <c r="E9" s="351"/>
      <c r="F9" s="351"/>
    </row>
    <row r="10" spans="1:6" x14ac:dyDescent="0.25">
      <c r="A10" s="349" t="s">
        <v>4</v>
      </c>
      <c r="B10" s="103">
        <v>1936</v>
      </c>
      <c r="C10" s="103">
        <v>1937</v>
      </c>
      <c r="D10" s="103">
        <v>1938</v>
      </c>
      <c r="E10" s="103">
        <v>1939</v>
      </c>
      <c r="F10" s="103">
        <v>1940</v>
      </c>
    </row>
    <row r="11" spans="1:6" x14ac:dyDescent="0.25">
      <c r="A11" s="12" t="s">
        <v>58</v>
      </c>
      <c r="B11" s="240">
        <v>3000000</v>
      </c>
      <c r="C11" s="240">
        <v>3000000</v>
      </c>
      <c r="D11" s="243">
        <v>3000000</v>
      </c>
      <c r="E11" s="240">
        <v>2900000</v>
      </c>
      <c r="F11" s="240">
        <v>2980000</v>
      </c>
    </row>
    <row r="12" spans="1:6" s="94" customFormat="1" x14ac:dyDescent="0.25">
      <c r="A12" s="13"/>
      <c r="B12" s="242"/>
      <c r="C12" s="242"/>
      <c r="D12" s="248"/>
      <c r="E12" s="241"/>
      <c r="F12" s="241"/>
    </row>
    <row r="13" spans="1:6" s="94" customFormat="1" x14ac:dyDescent="0.25">
      <c r="A13" s="98" t="s">
        <v>242</v>
      </c>
      <c r="B13" s="242">
        <v>0</v>
      </c>
      <c r="C13" s="242">
        <v>61000</v>
      </c>
      <c r="D13" s="244">
        <v>71000</v>
      </c>
      <c r="E13" s="242">
        <v>60000</v>
      </c>
      <c r="F13" s="242">
        <v>60000</v>
      </c>
    </row>
    <row r="14" spans="1:6" x14ac:dyDescent="0.25">
      <c r="A14" s="98" t="s">
        <v>554</v>
      </c>
      <c r="B14" s="242">
        <v>50000</v>
      </c>
      <c r="C14" s="242">
        <v>0</v>
      </c>
      <c r="D14" s="244">
        <v>0</v>
      </c>
      <c r="E14" s="242">
        <v>0</v>
      </c>
      <c r="F14" s="242">
        <v>0</v>
      </c>
    </row>
    <row r="15" spans="1:6" s="95" customFormat="1" x14ac:dyDescent="0.25">
      <c r="A15" s="98" t="s">
        <v>363</v>
      </c>
      <c r="B15" s="242">
        <v>8560</v>
      </c>
      <c r="C15" s="242">
        <v>0</v>
      </c>
      <c r="D15" s="244">
        <v>0</v>
      </c>
      <c r="E15" s="242">
        <v>0</v>
      </c>
      <c r="F15" s="242">
        <v>0</v>
      </c>
    </row>
    <row r="16" spans="1:6" s="95" customFormat="1" ht="17.25" customHeight="1" x14ac:dyDescent="0.25">
      <c r="A16" s="98" t="s">
        <v>352</v>
      </c>
      <c r="B16" s="242">
        <v>2440</v>
      </c>
      <c r="C16" s="242">
        <v>0</v>
      </c>
      <c r="D16" s="244">
        <v>0</v>
      </c>
      <c r="E16" s="242">
        <v>0</v>
      </c>
      <c r="F16" s="242">
        <v>0</v>
      </c>
    </row>
    <row r="17" spans="1:6" s="95" customFormat="1" x14ac:dyDescent="0.25">
      <c r="A17" s="101" t="s">
        <v>59</v>
      </c>
      <c r="B17" s="240">
        <f>SUM(B13:B16)</f>
        <v>61000</v>
      </c>
      <c r="C17" s="240">
        <f t="shared" ref="C17:F17" si="0">SUM(C13:C16)</f>
        <v>61000</v>
      </c>
      <c r="D17" s="240">
        <f t="shared" si="0"/>
        <v>71000</v>
      </c>
      <c r="E17" s="240">
        <f t="shared" si="0"/>
        <v>60000</v>
      </c>
      <c r="F17" s="240">
        <f t="shared" si="0"/>
        <v>60000</v>
      </c>
    </row>
    <row r="18" spans="1:6" s="95" customFormat="1" x14ac:dyDescent="0.25">
      <c r="A18" s="28" t="s">
        <v>60</v>
      </c>
      <c r="B18" s="243">
        <f>B11+B17</f>
        <v>3061000</v>
      </c>
      <c r="C18" s="243">
        <f t="shared" ref="C18:F18" si="1">C11+C17</f>
        <v>3061000</v>
      </c>
      <c r="D18" s="243">
        <f t="shared" si="1"/>
        <v>3071000</v>
      </c>
      <c r="E18" s="243">
        <f t="shared" si="1"/>
        <v>2960000</v>
      </c>
      <c r="F18" s="243">
        <f t="shared" si="1"/>
        <v>3040000</v>
      </c>
    </row>
    <row r="19" spans="1:6" s="95" customFormat="1" x14ac:dyDescent="0.25">
      <c r="A19" s="28"/>
      <c r="B19" s="244"/>
      <c r="C19" s="244"/>
      <c r="D19" s="244"/>
      <c r="E19" s="244"/>
      <c r="F19" s="253"/>
    </row>
    <row r="20" spans="1:6" s="95" customFormat="1" x14ac:dyDescent="0.25">
      <c r="A20" s="28" t="s">
        <v>70</v>
      </c>
      <c r="B20" s="244"/>
      <c r="C20" s="244"/>
      <c r="D20" s="244"/>
      <c r="E20" s="244"/>
      <c r="F20" s="253"/>
    </row>
    <row r="21" spans="1:6" s="95" customFormat="1" x14ac:dyDescent="0.25">
      <c r="A21" s="45" t="s">
        <v>934</v>
      </c>
      <c r="B21" s="244"/>
      <c r="C21" s="244"/>
      <c r="D21" s="244"/>
      <c r="E21" s="244"/>
      <c r="F21" s="253"/>
    </row>
    <row r="22" spans="1:6" s="95" customFormat="1" x14ac:dyDescent="0.25">
      <c r="A22" s="52"/>
      <c r="B22" s="244"/>
      <c r="C22" s="244"/>
      <c r="D22" s="244"/>
      <c r="E22" s="244"/>
      <c r="F22" s="253"/>
    </row>
    <row r="23" spans="1:6" s="95" customFormat="1" x14ac:dyDescent="0.25">
      <c r="A23" s="98" t="s">
        <v>56</v>
      </c>
      <c r="B23" s="244">
        <v>1200000</v>
      </c>
      <c r="C23" s="242">
        <v>1360000</v>
      </c>
      <c r="D23" s="244">
        <v>1550000</v>
      </c>
      <c r="E23" s="242">
        <v>1440000</v>
      </c>
      <c r="F23" s="242">
        <v>1440000</v>
      </c>
    </row>
    <row r="24" spans="1:6" s="91" customFormat="1" x14ac:dyDescent="0.25">
      <c r="A24" s="98" t="s">
        <v>464</v>
      </c>
      <c r="B24" s="244">
        <v>165000</v>
      </c>
      <c r="C24" s="242">
        <v>165000</v>
      </c>
      <c r="D24" s="244">
        <v>200000</v>
      </c>
      <c r="E24" s="242">
        <v>220000</v>
      </c>
      <c r="F24" s="242">
        <v>200000</v>
      </c>
    </row>
    <row r="25" spans="1:6" s="95" customFormat="1" x14ac:dyDescent="0.25">
      <c r="A25" s="52" t="s">
        <v>396</v>
      </c>
      <c r="B25" s="244">
        <v>780000</v>
      </c>
      <c r="C25" s="242">
        <v>720000</v>
      </c>
      <c r="D25" s="244">
        <v>975000</v>
      </c>
      <c r="E25" s="242">
        <v>1000000</v>
      </c>
      <c r="F25" s="242">
        <v>1075000</v>
      </c>
    </row>
    <row r="26" spans="1:6" s="95" customFormat="1" x14ac:dyDescent="0.25">
      <c r="A26" s="98" t="s">
        <v>397</v>
      </c>
      <c r="B26" s="244">
        <v>100000</v>
      </c>
      <c r="C26" s="242">
        <v>100000</v>
      </c>
      <c r="D26" s="244"/>
      <c r="E26" s="242"/>
      <c r="F26" s="242"/>
    </row>
    <row r="27" spans="1:6" s="95" customFormat="1" x14ac:dyDescent="0.25">
      <c r="A27" s="98" t="s">
        <v>61</v>
      </c>
      <c r="B27" s="244">
        <v>40000</v>
      </c>
      <c r="C27" s="242">
        <v>35000</v>
      </c>
      <c r="D27" s="244">
        <v>115000</v>
      </c>
      <c r="E27" s="242">
        <v>110000</v>
      </c>
      <c r="F27" s="242">
        <v>100000</v>
      </c>
    </row>
    <row r="28" spans="1:6" s="94" customFormat="1" x14ac:dyDescent="0.25">
      <c r="A28" s="52" t="s">
        <v>63</v>
      </c>
      <c r="B28" s="244">
        <v>300000</v>
      </c>
      <c r="C28" s="242">
        <v>280000</v>
      </c>
      <c r="D28" s="244">
        <v>330000</v>
      </c>
      <c r="E28" s="242">
        <v>300000</v>
      </c>
      <c r="F28" s="242">
        <v>300000</v>
      </c>
    </row>
    <row r="29" spans="1:6" s="94" customFormat="1" x14ac:dyDescent="0.25">
      <c r="A29" s="52" t="s">
        <v>394</v>
      </c>
      <c r="B29" s="244">
        <v>100000</v>
      </c>
      <c r="C29" s="242">
        <v>95000</v>
      </c>
      <c r="D29" s="244">
        <v>85000</v>
      </c>
      <c r="E29" s="242">
        <v>80000</v>
      </c>
      <c r="F29" s="242">
        <v>80000</v>
      </c>
    </row>
    <row r="30" spans="1:6" s="94" customFormat="1" x14ac:dyDescent="0.25">
      <c r="A30" s="52" t="s">
        <v>398</v>
      </c>
      <c r="B30" s="244"/>
      <c r="C30" s="244"/>
      <c r="D30" s="244"/>
      <c r="E30" s="244"/>
      <c r="F30" s="245"/>
    </row>
    <row r="31" spans="1:6" s="94" customFormat="1" x14ac:dyDescent="0.25">
      <c r="A31" s="98" t="s">
        <v>395</v>
      </c>
      <c r="B31" s="244"/>
      <c r="C31" s="242">
        <v>180000</v>
      </c>
      <c r="D31" s="244">
        <v>25000</v>
      </c>
      <c r="E31" s="242">
        <v>100000</v>
      </c>
      <c r="F31" s="242">
        <v>10500</v>
      </c>
    </row>
    <row r="32" spans="1:6" s="94" customFormat="1" x14ac:dyDescent="0.25">
      <c r="A32" s="98" t="s">
        <v>506</v>
      </c>
      <c r="B32" s="244">
        <v>1000</v>
      </c>
      <c r="C32" s="242">
        <v>1000</v>
      </c>
      <c r="D32" s="244">
        <v>1000</v>
      </c>
      <c r="E32" s="242">
        <v>1000</v>
      </c>
      <c r="F32" s="242">
        <v>500</v>
      </c>
    </row>
    <row r="33" spans="1:6" s="95" customFormat="1" x14ac:dyDescent="0.25">
      <c r="A33" s="52" t="s">
        <v>507</v>
      </c>
      <c r="B33" s="244">
        <v>1000</v>
      </c>
      <c r="C33" s="242">
        <v>1000</v>
      </c>
      <c r="D33" s="244">
        <v>1000</v>
      </c>
      <c r="E33" s="242">
        <v>1000</v>
      </c>
      <c r="F33" s="242">
        <v>500</v>
      </c>
    </row>
    <row r="34" spans="1:6" s="95" customFormat="1" x14ac:dyDescent="0.25">
      <c r="A34" s="52" t="s">
        <v>961</v>
      </c>
      <c r="B34" s="244">
        <v>0</v>
      </c>
      <c r="C34" s="244">
        <v>0</v>
      </c>
      <c r="D34" s="244">
        <v>0</v>
      </c>
      <c r="E34" s="244">
        <v>0</v>
      </c>
      <c r="F34" s="244">
        <v>0</v>
      </c>
    </row>
    <row r="35" spans="1:6" s="95" customFormat="1" x14ac:dyDescent="0.25">
      <c r="A35" s="28" t="s">
        <v>935</v>
      </c>
      <c r="B35" s="243">
        <f>SUM(B22:B34)</f>
        <v>2687000</v>
      </c>
      <c r="C35" s="243">
        <f>SUM(C22:C34)</f>
        <v>2937000</v>
      </c>
      <c r="D35" s="243">
        <f>SUM(D22:D34)</f>
        <v>3282000</v>
      </c>
      <c r="E35" s="243">
        <f>SUM(E22:E34)</f>
        <v>3252000</v>
      </c>
      <c r="F35" s="243">
        <f>SUM(F22:F34)</f>
        <v>3206500</v>
      </c>
    </row>
    <row r="36" spans="1:6" s="95" customFormat="1" x14ac:dyDescent="0.25">
      <c r="A36" s="23"/>
      <c r="B36" s="243"/>
      <c r="C36" s="244"/>
      <c r="D36" s="244"/>
      <c r="E36" s="244"/>
      <c r="F36" s="253"/>
    </row>
    <row r="37" spans="1:6" s="95" customFormat="1" x14ac:dyDescent="0.25">
      <c r="A37" s="28" t="s">
        <v>936</v>
      </c>
      <c r="B37" s="243">
        <f>B70+B97+B114+B129+B136+B143+B150+B155+B154</f>
        <v>3543000</v>
      </c>
      <c r="C37" s="243">
        <f t="shared" ref="C37" si="2">C70+C97+C114+C129+C136+C143+C150+C155+C154</f>
        <v>4415530</v>
      </c>
      <c r="D37" s="243">
        <f>D70+D97+D114+D129+D136+D143+D150+D154+D155</f>
        <v>5098770</v>
      </c>
      <c r="E37" s="243">
        <f>E70+E97+E114+E129+E136+E143+E150+E154+E155</f>
        <v>5126670</v>
      </c>
      <c r="F37" s="243">
        <f>F70+F97+F114+F129+F136+F143+F150+F154+F155</f>
        <v>5625204</v>
      </c>
    </row>
    <row r="38" spans="1:6" s="95" customFormat="1" x14ac:dyDescent="0.25">
      <c r="A38" s="45" t="s">
        <v>511</v>
      </c>
      <c r="B38" s="243">
        <v>0</v>
      </c>
      <c r="C38" s="242">
        <v>0</v>
      </c>
      <c r="D38" s="244"/>
      <c r="E38" s="244"/>
      <c r="F38" s="253"/>
    </row>
    <row r="39" spans="1:6" s="94" customFormat="1" x14ac:dyDescent="0.25">
      <c r="A39" s="45" t="s">
        <v>400</v>
      </c>
      <c r="B39" s="243">
        <v>0</v>
      </c>
      <c r="C39" s="242">
        <v>0</v>
      </c>
      <c r="D39" s="243"/>
      <c r="E39" s="243"/>
      <c r="F39" s="245"/>
    </row>
    <row r="40" spans="1:6" s="94" customFormat="1" x14ac:dyDescent="0.25">
      <c r="A40" s="52" t="s">
        <v>401</v>
      </c>
      <c r="B40" s="243">
        <v>0</v>
      </c>
      <c r="C40" s="242">
        <v>0</v>
      </c>
      <c r="D40" s="249"/>
      <c r="E40" s="242">
        <v>0</v>
      </c>
      <c r="F40" s="242">
        <v>100000</v>
      </c>
    </row>
    <row r="41" spans="1:6" s="95" customFormat="1" x14ac:dyDescent="0.25">
      <c r="A41" s="52" t="s">
        <v>465</v>
      </c>
      <c r="B41" s="244">
        <v>75000</v>
      </c>
      <c r="C41" s="242">
        <v>75000</v>
      </c>
      <c r="D41" s="244">
        <v>85000</v>
      </c>
      <c r="E41" s="242">
        <v>80000</v>
      </c>
      <c r="F41" s="242">
        <v>70000</v>
      </c>
    </row>
    <row r="42" spans="1:6" s="94" customFormat="1" x14ac:dyDescent="0.25">
      <c r="A42" s="52" t="s">
        <v>71</v>
      </c>
      <c r="B42" s="244">
        <v>0</v>
      </c>
      <c r="C42" s="242">
        <v>0</v>
      </c>
      <c r="D42" s="244">
        <v>10000</v>
      </c>
      <c r="E42" s="242">
        <v>8500</v>
      </c>
      <c r="F42" s="242">
        <v>5000</v>
      </c>
    </row>
    <row r="43" spans="1:6" s="95" customFormat="1" x14ac:dyDescent="0.25">
      <c r="A43" s="52" t="s">
        <v>66</v>
      </c>
      <c r="B43" s="244">
        <v>375000</v>
      </c>
      <c r="C43" s="242">
        <v>375000</v>
      </c>
      <c r="D43" s="244">
        <v>425000</v>
      </c>
      <c r="E43" s="242">
        <v>410000</v>
      </c>
      <c r="F43" s="242">
        <v>380000</v>
      </c>
    </row>
    <row r="44" spans="1:6" s="95" customFormat="1" x14ac:dyDescent="0.25">
      <c r="A44" s="98" t="s">
        <v>822</v>
      </c>
      <c r="B44" s="244"/>
      <c r="C44" s="242"/>
      <c r="D44" s="244"/>
      <c r="E44" s="242"/>
      <c r="F44" s="242"/>
    </row>
    <row r="45" spans="1:6" s="95" customFormat="1" x14ac:dyDescent="0.25">
      <c r="A45" s="98" t="s">
        <v>964</v>
      </c>
      <c r="B45" s="244"/>
      <c r="C45" s="242"/>
      <c r="D45" s="244"/>
      <c r="E45" s="242"/>
      <c r="F45" s="242"/>
    </row>
    <row r="46" spans="1:6" s="95" customFormat="1" x14ac:dyDescent="0.25">
      <c r="A46" s="98" t="s">
        <v>980</v>
      </c>
      <c r="B46" s="244"/>
      <c r="C46" s="242"/>
      <c r="D46" s="244"/>
      <c r="E46" s="242"/>
      <c r="F46" s="242"/>
    </row>
    <row r="47" spans="1:6" s="95" customFormat="1" x14ac:dyDescent="0.25">
      <c r="A47" s="52" t="s">
        <v>67</v>
      </c>
      <c r="B47" s="244">
        <v>70000</v>
      </c>
      <c r="C47" s="242">
        <v>65000</v>
      </c>
      <c r="D47" s="244">
        <v>60000</v>
      </c>
      <c r="E47" s="242">
        <v>60000</v>
      </c>
      <c r="F47" s="242">
        <v>60000</v>
      </c>
    </row>
    <row r="48" spans="1:6" s="95" customFormat="1" x14ac:dyDescent="0.25">
      <c r="A48" s="52" t="s">
        <v>72</v>
      </c>
      <c r="B48" s="244">
        <v>410000</v>
      </c>
      <c r="C48" s="242">
        <v>380000</v>
      </c>
      <c r="D48" s="244">
        <v>400000</v>
      </c>
      <c r="E48" s="242">
        <v>450000</v>
      </c>
      <c r="F48" s="242">
        <v>455000</v>
      </c>
    </row>
    <row r="49" spans="1:6" s="91" customFormat="1" x14ac:dyDescent="0.25">
      <c r="A49" s="52" t="s">
        <v>73</v>
      </c>
      <c r="B49" s="244">
        <v>48000</v>
      </c>
      <c r="C49" s="242">
        <v>65000</v>
      </c>
      <c r="D49" s="244">
        <v>80000</v>
      </c>
      <c r="E49" s="242">
        <v>70000</v>
      </c>
      <c r="F49" s="242">
        <v>70000</v>
      </c>
    </row>
    <row r="50" spans="1:6" s="91" customFormat="1" x14ac:dyDescent="0.25">
      <c r="A50" s="52" t="s">
        <v>513</v>
      </c>
      <c r="B50" s="244">
        <v>125000</v>
      </c>
      <c r="C50" s="242">
        <v>130000</v>
      </c>
      <c r="D50" s="244">
        <v>140000</v>
      </c>
      <c r="E50" s="242">
        <v>140000</v>
      </c>
      <c r="F50" s="242">
        <v>130000</v>
      </c>
    </row>
    <row r="51" spans="1:6" s="87" customFormat="1" x14ac:dyDescent="0.25">
      <c r="A51" s="52" t="s">
        <v>364</v>
      </c>
      <c r="B51" s="244">
        <v>80000</v>
      </c>
      <c r="C51" s="242">
        <v>0</v>
      </c>
      <c r="D51" s="244">
        <v>0</v>
      </c>
      <c r="E51" s="242">
        <v>0</v>
      </c>
      <c r="F51" s="242">
        <v>0</v>
      </c>
    </row>
    <row r="52" spans="1:6" s="94" customFormat="1" x14ac:dyDescent="0.25">
      <c r="A52" s="52" t="s">
        <v>68</v>
      </c>
      <c r="B52" s="244">
        <v>150000</v>
      </c>
      <c r="C52" s="242">
        <v>0</v>
      </c>
      <c r="D52" s="244">
        <v>0</v>
      </c>
      <c r="E52" s="242">
        <v>0</v>
      </c>
      <c r="F52" s="242">
        <v>0</v>
      </c>
    </row>
    <row r="53" spans="1:6" s="95" customFormat="1" x14ac:dyDescent="0.25">
      <c r="A53" s="52" t="s">
        <v>243</v>
      </c>
      <c r="B53" s="244">
        <v>140000</v>
      </c>
      <c r="C53" s="242">
        <v>0</v>
      </c>
      <c r="D53" s="244">
        <v>0</v>
      </c>
      <c r="E53" s="242">
        <v>0</v>
      </c>
      <c r="F53" s="242">
        <v>0</v>
      </c>
    </row>
    <row r="54" spans="1:6" s="94" customFormat="1" x14ac:dyDescent="0.25">
      <c r="A54" s="52" t="s">
        <v>515</v>
      </c>
      <c r="B54" s="244">
        <v>200</v>
      </c>
      <c r="C54" s="242">
        <v>0</v>
      </c>
      <c r="D54" s="244">
        <v>0</v>
      </c>
      <c r="E54" s="242">
        <v>0</v>
      </c>
      <c r="F54" s="242">
        <v>0</v>
      </c>
    </row>
    <row r="55" spans="1:6" s="95" customFormat="1" x14ac:dyDescent="0.25">
      <c r="A55" s="52" t="s">
        <v>69</v>
      </c>
      <c r="B55" s="244">
        <v>25000</v>
      </c>
      <c r="C55" s="242">
        <v>0</v>
      </c>
      <c r="D55" s="244">
        <v>0</v>
      </c>
      <c r="E55" s="242">
        <v>0</v>
      </c>
      <c r="F55" s="242">
        <v>0</v>
      </c>
    </row>
    <row r="56" spans="1:6" s="94" customFormat="1" x14ac:dyDescent="0.25">
      <c r="A56" s="52" t="s">
        <v>74</v>
      </c>
      <c r="B56" s="244">
        <v>200000</v>
      </c>
      <c r="C56" s="242">
        <v>220000</v>
      </c>
      <c r="D56" s="244">
        <v>210000</v>
      </c>
      <c r="E56" s="242">
        <v>220000</v>
      </c>
      <c r="F56" s="242">
        <v>230000</v>
      </c>
    </row>
    <row r="57" spans="1:6" s="94" customFormat="1" x14ac:dyDescent="0.25">
      <c r="A57" s="98" t="s">
        <v>370</v>
      </c>
      <c r="B57" s="244"/>
      <c r="C57" s="242"/>
      <c r="D57" s="244"/>
      <c r="E57" s="242"/>
      <c r="F57" s="242"/>
    </row>
    <row r="58" spans="1:6" s="95" customFormat="1" x14ac:dyDescent="0.25">
      <c r="A58" s="52" t="s">
        <v>75</v>
      </c>
      <c r="B58" s="244">
        <v>8000</v>
      </c>
      <c r="C58" s="242">
        <v>0</v>
      </c>
      <c r="D58" s="244">
        <v>0</v>
      </c>
      <c r="E58" s="242">
        <v>0</v>
      </c>
      <c r="F58" s="242">
        <v>0</v>
      </c>
    </row>
    <row r="59" spans="1:6" s="94" customFormat="1" x14ac:dyDescent="0.25">
      <c r="A59" s="52" t="s">
        <v>76</v>
      </c>
      <c r="B59" s="244">
        <v>1500</v>
      </c>
      <c r="C59" s="242">
        <v>2000</v>
      </c>
      <c r="D59" s="244">
        <v>2000</v>
      </c>
      <c r="E59" s="242">
        <v>2000</v>
      </c>
      <c r="F59" s="242">
        <v>2000</v>
      </c>
    </row>
    <row r="60" spans="1:6" s="94" customFormat="1" x14ac:dyDescent="0.25">
      <c r="A60" s="52" t="s">
        <v>405</v>
      </c>
      <c r="B60" s="244"/>
      <c r="C60" s="242"/>
      <c r="D60" s="244"/>
      <c r="E60" s="242"/>
      <c r="F60" s="242"/>
    </row>
    <row r="61" spans="1:6" s="94" customFormat="1" x14ac:dyDescent="0.25">
      <c r="A61" s="52" t="s">
        <v>1206</v>
      </c>
      <c r="B61" s="244"/>
      <c r="C61" s="242"/>
      <c r="D61" s="244"/>
      <c r="E61" s="242"/>
      <c r="F61" s="242"/>
    </row>
    <row r="62" spans="1:6" s="94" customFormat="1" x14ac:dyDescent="0.25">
      <c r="A62" s="52" t="s">
        <v>623</v>
      </c>
      <c r="B62" s="244">
        <v>20000</v>
      </c>
      <c r="C62" s="242">
        <v>0</v>
      </c>
      <c r="D62" s="244">
        <v>0</v>
      </c>
      <c r="E62" s="242">
        <v>0</v>
      </c>
      <c r="F62" s="242">
        <v>0</v>
      </c>
    </row>
    <row r="63" spans="1:6" s="94" customFormat="1" x14ac:dyDescent="0.25">
      <c r="A63" s="98" t="s">
        <v>614</v>
      </c>
      <c r="B63" s="244"/>
      <c r="C63" s="242"/>
      <c r="D63" s="244"/>
      <c r="E63" s="242"/>
      <c r="F63" s="242"/>
    </row>
    <row r="64" spans="1:6" s="95" customFormat="1" x14ac:dyDescent="0.25">
      <c r="A64" s="52" t="s">
        <v>613</v>
      </c>
      <c r="B64" s="244">
        <v>0</v>
      </c>
      <c r="C64" s="242">
        <v>875000</v>
      </c>
      <c r="D64" s="244">
        <v>900000</v>
      </c>
      <c r="E64" s="242">
        <v>900000</v>
      </c>
      <c r="F64" s="242">
        <v>900000</v>
      </c>
    </row>
    <row r="65" spans="1:6" x14ac:dyDescent="0.25">
      <c r="A65" s="52" t="s">
        <v>77</v>
      </c>
      <c r="B65" s="244">
        <v>0</v>
      </c>
      <c r="C65" s="242">
        <v>0</v>
      </c>
      <c r="D65" s="244">
        <v>45000</v>
      </c>
      <c r="E65" s="242">
        <v>50000</v>
      </c>
      <c r="F65" s="242">
        <v>60000</v>
      </c>
    </row>
    <row r="66" spans="1:6" s="95" customFormat="1" x14ac:dyDescent="0.25">
      <c r="A66" s="52" t="s">
        <v>399</v>
      </c>
      <c r="B66" s="244">
        <v>0</v>
      </c>
      <c r="C66" s="242">
        <v>0</v>
      </c>
      <c r="D66" s="244">
        <v>180000</v>
      </c>
      <c r="E66" s="242">
        <v>150000</v>
      </c>
      <c r="F66" s="242">
        <v>175000</v>
      </c>
    </row>
    <row r="67" spans="1:6" s="95" customFormat="1" x14ac:dyDescent="0.25">
      <c r="A67" s="52" t="s">
        <v>955</v>
      </c>
      <c r="B67" s="244">
        <v>0</v>
      </c>
      <c r="C67" s="242">
        <v>0</v>
      </c>
      <c r="D67" s="244">
        <v>0</v>
      </c>
      <c r="E67" s="242">
        <v>0</v>
      </c>
      <c r="F67" s="242">
        <v>175000</v>
      </c>
    </row>
    <row r="68" spans="1:6" s="95" customFormat="1" x14ac:dyDescent="0.25">
      <c r="A68" s="52" t="s">
        <v>79</v>
      </c>
      <c r="B68" s="244">
        <v>0</v>
      </c>
      <c r="C68" s="242">
        <v>0</v>
      </c>
      <c r="D68" s="249">
        <v>0</v>
      </c>
      <c r="E68" s="242">
        <v>0</v>
      </c>
      <c r="F68" s="242">
        <v>0</v>
      </c>
    </row>
    <row r="69" spans="1:6" s="95" customFormat="1" x14ac:dyDescent="0.25">
      <c r="A69" s="52" t="s">
        <v>80</v>
      </c>
      <c r="B69" s="244">
        <v>0</v>
      </c>
      <c r="C69" s="242">
        <v>0</v>
      </c>
      <c r="D69" s="249">
        <v>0</v>
      </c>
      <c r="E69" s="242">
        <v>0</v>
      </c>
      <c r="F69" s="242">
        <v>0</v>
      </c>
    </row>
    <row r="70" spans="1:6" s="94" customFormat="1" x14ac:dyDescent="0.25">
      <c r="A70" s="28" t="s">
        <v>520</v>
      </c>
      <c r="B70" s="243">
        <f>SUM(B40:B69)</f>
        <v>1727700</v>
      </c>
      <c r="C70" s="243">
        <f>SUM(C40:C69)</f>
        <v>2187000</v>
      </c>
      <c r="D70" s="243">
        <f>SUM(D40:D69)</f>
        <v>2537000</v>
      </c>
      <c r="E70" s="243">
        <f>SUM(E40:E69)</f>
        <v>2540500</v>
      </c>
      <c r="F70" s="243">
        <f>SUM(F40:F69)</f>
        <v>2812000</v>
      </c>
    </row>
    <row r="71" spans="1:6" s="95" customFormat="1" x14ac:dyDescent="0.25">
      <c r="A71" s="23"/>
      <c r="B71" s="244"/>
      <c r="C71" s="244"/>
      <c r="D71" s="244"/>
      <c r="E71" s="244"/>
      <c r="F71" s="253"/>
    </row>
    <row r="72" spans="1:6" s="95" customFormat="1" x14ac:dyDescent="0.25">
      <c r="A72" s="45" t="s">
        <v>81</v>
      </c>
      <c r="B72" s="244">
        <v>0</v>
      </c>
      <c r="C72" s="244"/>
      <c r="D72" s="244"/>
      <c r="E72" s="244"/>
      <c r="F72" s="253"/>
    </row>
    <row r="73" spans="1:6" s="95" customFormat="1" x14ac:dyDescent="0.25">
      <c r="A73" s="23"/>
      <c r="B73" s="244"/>
      <c r="C73" s="244"/>
      <c r="D73" s="244"/>
      <c r="E73" s="244"/>
      <c r="F73" s="253"/>
    </row>
    <row r="74" spans="1:6" s="95" customFormat="1" x14ac:dyDescent="0.25">
      <c r="A74" s="52" t="s">
        <v>82</v>
      </c>
      <c r="B74" s="244">
        <v>580000</v>
      </c>
      <c r="C74" s="242">
        <v>330000</v>
      </c>
      <c r="D74" s="244">
        <v>350000</v>
      </c>
      <c r="E74" s="242">
        <v>350000</v>
      </c>
      <c r="F74" s="242">
        <v>350000</v>
      </c>
    </row>
    <row r="75" spans="1:6" s="95" customFormat="1" x14ac:dyDescent="0.25">
      <c r="A75" s="52" t="s">
        <v>365</v>
      </c>
      <c r="B75" s="244">
        <v>0</v>
      </c>
      <c r="C75" s="242">
        <v>220000</v>
      </c>
      <c r="D75" s="244">
        <v>300000</v>
      </c>
      <c r="E75" s="242">
        <v>280000</v>
      </c>
      <c r="F75" s="242">
        <v>290000</v>
      </c>
    </row>
    <row r="76" spans="1:6" s="95" customFormat="1" x14ac:dyDescent="0.25">
      <c r="A76" s="52" t="s">
        <v>83</v>
      </c>
      <c r="B76" s="244">
        <v>0</v>
      </c>
      <c r="C76" s="242">
        <v>0</v>
      </c>
      <c r="D76" s="244">
        <v>90000</v>
      </c>
      <c r="E76" s="242">
        <v>70000</v>
      </c>
      <c r="F76" s="242">
        <v>100000</v>
      </c>
    </row>
    <row r="77" spans="1:6" s="95" customFormat="1" x14ac:dyDescent="0.25">
      <c r="A77" s="52" t="s">
        <v>525</v>
      </c>
      <c r="B77" s="244">
        <v>58000</v>
      </c>
      <c r="C77" s="242">
        <v>55000</v>
      </c>
      <c r="D77" s="244">
        <v>74000</v>
      </c>
      <c r="E77" s="242">
        <v>70000</v>
      </c>
      <c r="F77" s="242">
        <v>75000</v>
      </c>
    </row>
    <row r="78" spans="1:6" s="95" customFormat="1" x14ac:dyDescent="0.25">
      <c r="A78" s="52" t="s">
        <v>244</v>
      </c>
      <c r="B78" s="244">
        <v>8000</v>
      </c>
      <c r="C78" s="242">
        <v>8000</v>
      </c>
      <c r="D78" s="244">
        <v>10000</v>
      </c>
      <c r="E78" s="242">
        <v>10000</v>
      </c>
      <c r="F78" s="242">
        <v>10000</v>
      </c>
    </row>
    <row r="79" spans="1:6" s="95" customFormat="1" x14ac:dyDescent="0.25">
      <c r="A79" s="52" t="s">
        <v>84</v>
      </c>
      <c r="B79" s="244">
        <v>2000</v>
      </c>
      <c r="C79" s="242">
        <v>2000</v>
      </c>
      <c r="D79" s="244">
        <v>2000</v>
      </c>
      <c r="E79" s="242">
        <v>2000</v>
      </c>
      <c r="F79" s="242">
        <v>8000</v>
      </c>
    </row>
    <row r="80" spans="1:6" s="95" customFormat="1" x14ac:dyDescent="0.25">
      <c r="A80" s="52" t="s">
        <v>245</v>
      </c>
      <c r="B80" s="244">
        <v>30</v>
      </c>
      <c r="C80" s="242">
        <v>30</v>
      </c>
      <c r="D80" s="244">
        <v>30</v>
      </c>
      <c r="E80" s="242">
        <v>30</v>
      </c>
      <c r="F80" s="242">
        <v>30</v>
      </c>
    </row>
    <row r="81" spans="1:6" s="77" customFormat="1" x14ac:dyDescent="0.25">
      <c r="A81" s="52" t="s">
        <v>527</v>
      </c>
      <c r="B81" s="244">
        <v>150</v>
      </c>
      <c r="C81" s="242">
        <v>150</v>
      </c>
      <c r="D81" s="244">
        <v>150</v>
      </c>
      <c r="E81" s="242">
        <v>150</v>
      </c>
      <c r="F81" s="242">
        <v>100</v>
      </c>
    </row>
    <row r="82" spans="1:6" s="95" customFormat="1" x14ac:dyDescent="0.25">
      <c r="A82" s="52" t="s">
        <v>528</v>
      </c>
      <c r="B82" s="244">
        <v>2000</v>
      </c>
      <c r="C82" s="242">
        <v>2000</v>
      </c>
      <c r="D82" s="244">
        <v>2000</v>
      </c>
      <c r="E82" s="242">
        <v>2500</v>
      </c>
      <c r="F82" s="242">
        <v>2500</v>
      </c>
    </row>
    <row r="83" spans="1:6" s="95" customFormat="1" x14ac:dyDescent="0.25">
      <c r="A83" s="52" t="s">
        <v>832</v>
      </c>
      <c r="B83" s="244">
        <v>1000</v>
      </c>
      <c r="C83" s="242">
        <v>1000</v>
      </c>
      <c r="D83" s="244">
        <v>1000</v>
      </c>
      <c r="E83" s="242">
        <v>1000</v>
      </c>
      <c r="F83" s="242">
        <v>1000</v>
      </c>
    </row>
    <row r="84" spans="1:6" s="95" customFormat="1" x14ac:dyDescent="0.25">
      <c r="A84" s="52" t="s">
        <v>625</v>
      </c>
      <c r="B84" s="244">
        <v>0</v>
      </c>
      <c r="C84" s="242">
        <v>2000</v>
      </c>
      <c r="D84" s="244">
        <v>2000</v>
      </c>
      <c r="E84" s="242">
        <v>1000</v>
      </c>
      <c r="F84" s="242">
        <v>1000</v>
      </c>
    </row>
    <row r="85" spans="1:6" s="95" customFormat="1" x14ac:dyDescent="0.25">
      <c r="A85" s="52" t="s">
        <v>246</v>
      </c>
      <c r="B85" s="244">
        <v>0</v>
      </c>
      <c r="C85" s="242">
        <v>20000</v>
      </c>
      <c r="D85" s="244">
        <v>20000</v>
      </c>
      <c r="E85" s="242">
        <v>20000</v>
      </c>
      <c r="F85" s="242">
        <v>20000</v>
      </c>
    </row>
    <row r="86" spans="1:6" s="95" customFormat="1" x14ac:dyDescent="0.25">
      <c r="A86" s="52" t="s">
        <v>626</v>
      </c>
      <c r="B86" s="244">
        <v>0</v>
      </c>
      <c r="C86" s="242">
        <v>2000</v>
      </c>
      <c r="D86" s="244">
        <v>2000</v>
      </c>
      <c r="E86" s="242">
        <v>2000</v>
      </c>
      <c r="F86" s="242">
        <v>3000</v>
      </c>
    </row>
    <row r="87" spans="1:6" s="95" customFormat="1" x14ac:dyDescent="0.25">
      <c r="A87" s="52" t="s">
        <v>627</v>
      </c>
      <c r="B87" s="244">
        <v>0</v>
      </c>
      <c r="C87" s="242">
        <v>145000</v>
      </c>
      <c r="D87" s="244">
        <v>170000</v>
      </c>
      <c r="E87" s="242">
        <v>170000</v>
      </c>
      <c r="F87" s="242">
        <v>190000</v>
      </c>
    </row>
    <row r="88" spans="1:6" s="95" customFormat="1" x14ac:dyDescent="0.25">
      <c r="A88" s="52" t="s">
        <v>624</v>
      </c>
      <c r="B88" s="244">
        <v>0</v>
      </c>
      <c r="C88" s="242">
        <v>80000</v>
      </c>
      <c r="D88" s="244">
        <v>90000</v>
      </c>
      <c r="E88" s="242">
        <v>120000</v>
      </c>
      <c r="F88" s="242">
        <v>150000</v>
      </c>
    </row>
    <row r="89" spans="1:6" s="94" customFormat="1" x14ac:dyDescent="0.25">
      <c r="A89" s="52" t="s">
        <v>247</v>
      </c>
      <c r="B89" s="244">
        <v>0</v>
      </c>
      <c r="C89" s="242">
        <v>0</v>
      </c>
      <c r="D89" s="244">
        <v>0</v>
      </c>
      <c r="E89" s="242">
        <v>0</v>
      </c>
      <c r="F89" s="242">
        <v>15000</v>
      </c>
    </row>
    <row r="90" spans="1:6" s="94" customFormat="1" x14ac:dyDescent="0.25">
      <c r="A90" s="52" t="s">
        <v>248</v>
      </c>
      <c r="B90" s="244">
        <v>0</v>
      </c>
      <c r="C90" s="242">
        <v>0</v>
      </c>
      <c r="D90" s="244">
        <v>0</v>
      </c>
      <c r="E90" s="242">
        <v>0</v>
      </c>
      <c r="F90" s="242">
        <v>500</v>
      </c>
    </row>
    <row r="91" spans="1:6" s="95" customFormat="1" x14ac:dyDescent="0.25">
      <c r="A91" s="52" t="s">
        <v>249</v>
      </c>
      <c r="B91" s="244">
        <v>0</v>
      </c>
      <c r="C91" s="242">
        <v>0</v>
      </c>
      <c r="D91" s="244">
        <v>0</v>
      </c>
      <c r="E91" s="242">
        <v>0</v>
      </c>
      <c r="F91" s="242">
        <v>20000</v>
      </c>
    </row>
    <row r="92" spans="1:6" s="95" customFormat="1" x14ac:dyDescent="0.25">
      <c r="A92" s="52" t="s">
        <v>628</v>
      </c>
      <c r="B92" s="244">
        <v>0</v>
      </c>
      <c r="C92" s="242">
        <v>0</v>
      </c>
      <c r="D92" s="244">
        <v>0</v>
      </c>
      <c r="E92" s="242">
        <v>0</v>
      </c>
      <c r="F92" s="242">
        <v>0</v>
      </c>
    </row>
    <row r="93" spans="1:6" s="95" customFormat="1" x14ac:dyDescent="0.25">
      <c r="A93" s="52" t="s">
        <v>570</v>
      </c>
      <c r="B93" s="244">
        <v>0</v>
      </c>
      <c r="C93" s="242">
        <v>0</v>
      </c>
      <c r="D93" s="244">
        <v>0</v>
      </c>
      <c r="E93" s="242">
        <v>0</v>
      </c>
      <c r="F93" s="242">
        <v>0</v>
      </c>
    </row>
    <row r="94" spans="1:6" s="95" customFormat="1" x14ac:dyDescent="0.25">
      <c r="A94" s="98" t="s">
        <v>107</v>
      </c>
      <c r="B94" s="244"/>
      <c r="C94" s="242"/>
      <c r="D94" s="244"/>
      <c r="E94" s="242"/>
      <c r="F94" s="242"/>
    </row>
    <row r="95" spans="1:6" s="95" customFormat="1" x14ac:dyDescent="0.25">
      <c r="A95" s="52" t="s">
        <v>998</v>
      </c>
      <c r="B95" s="244"/>
      <c r="C95" s="242"/>
      <c r="D95" s="244"/>
      <c r="E95" s="242"/>
      <c r="F95" s="242"/>
    </row>
    <row r="96" spans="1:6" s="95" customFormat="1" x14ac:dyDescent="0.25">
      <c r="A96" s="52" t="s">
        <v>965</v>
      </c>
      <c r="B96" s="244"/>
      <c r="C96" s="244"/>
      <c r="D96" s="244"/>
      <c r="E96" s="242"/>
      <c r="F96" s="242"/>
    </row>
    <row r="97" spans="1:6" s="94" customFormat="1" x14ac:dyDescent="0.25">
      <c r="A97" s="28" t="s">
        <v>85</v>
      </c>
      <c r="B97" s="243">
        <f>SUM(B74:B93)</f>
        <v>651180</v>
      </c>
      <c r="C97" s="243">
        <f t="shared" ref="C97:F97" si="3">SUM(C74:C94)</f>
        <v>867180</v>
      </c>
      <c r="D97" s="243">
        <f t="shared" si="3"/>
        <v>1113180</v>
      </c>
      <c r="E97" s="243">
        <f t="shared" si="3"/>
        <v>1098680</v>
      </c>
      <c r="F97" s="243">
        <f t="shared" si="3"/>
        <v>1236130</v>
      </c>
    </row>
    <row r="98" spans="1:6" s="95" customFormat="1" x14ac:dyDescent="0.25">
      <c r="A98" s="23"/>
      <c r="B98" s="244"/>
      <c r="C98" s="244"/>
      <c r="D98" s="244"/>
      <c r="E98" s="244"/>
      <c r="F98" s="253"/>
    </row>
    <row r="99" spans="1:6" s="95" customFormat="1" x14ac:dyDescent="0.25">
      <c r="A99" s="45" t="s">
        <v>629</v>
      </c>
      <c r="B99" s="244">
        <v>0</v>
      </c>
      <c r="C99" s="244"/>
      <c r="D99" s="244"/>
      <c r="E99" s="244"/>
      <c r="F99" s="253"/>
    </row>
    <row r="100" spans="1:6" s="95" customFormat="1" x14ac:dyDescent="0.25">
      <c r="A100" s="23"/>
      <c r="B100" s="244"/>
      <c r="C100" s="244"/>
      <c r="D100" s="244"/>
      <c r="E100" s="244"/>
      <c r="F100" s="253"/>
    </row>
    <row r="101" spans="1:6" s="95" customFormat="1" x14ac:dyDescent="0.25">
      <c r="A101" s="52" t="s">
        <v>86</v>
      </c>
      <c r="B101" s="244">
        <v>5000</v>
      </c>
      <c r="C101" s="242">
        <v>5000</v>
      </c>
      <c r="D101" s="244">
        <v>6000</v>
      </c>
      <c r="E101" s="242">
        <v>7000</v>
      </c>
      <c r="F101" s="242">
        <v>7000</v>
      </c>
    </row>
    <row r="102" spans="1:6" s="95" customFormat="1" x14ac:dyDescent="0.25">
      <c r="A102" s="52" t="s">
        <v>529</v>
      </c>
      <c r="B102" s="244">
        <v>8000</v>
      </c>
      <c r="C102" s="242">
        <v>7000</v>
      </c>
      <c r="D102" s="244">
        <v>5000</v>
      </c>
      <c r="E102" s="242">
        <v>5500</v>
      </c>
      <c r="F102" s="242">
        <v>6500</v>
      </c>
    </row>
    <row r="103" spans="1:6" s="95" customFormat="1" x14ac:dyDescent="0.25">
      <c r="A103" s="52" t="s">
        <v>366</v>
      </c>
      <c r="B103" s="244">
        <v>300</v>
      </c>
      <c r="C103" s="242">
        <v>300</v>
      </c>
      <c r="D103" s="244">
        <v>200</v>
      </c>
      <c r="E103" s="242">
        <v>200</v>
      </c>
      <c r="F103" s="242">
        <v>200</v>
      </c>
    </row>
    <row r="104" spans="1:6" s="95" customFormat="1" x14ac:dyDescent="0.25">
      <c r="A104" s="52" t="s">
        <v>630</v>
      </c>
      <c r="B104" s="244">
        <v>3000</v>
      </c>
      <c r="C104" s="242">
        <v>3500</v>
      </c>
      <c r="D104" s="244">
        <v>3500</v>
      </c>
      <c r="E104" s="242">
        <v>3000</v>
      </c>
      <c r="F104" s="242">
        <v>3000</v>
      </c>
    </row>
    <row r="105" spans="1:6" s="95" customFormat="1" x14ac:dyDescent="0.25">
      <c r="A105" s="52" t="s">
        <v>833</v>
      </c>
      <c r="B105" s="244">
        <v>5000</v>
      </c>
      <c r="C105" s="242">
        <v>2000</v>
      </c>
      <c r="D105" s="244">
        <v>2500</v>
      </c>
      <c r="E105" s="242">
        <v>2500</v>
      </c>
      <c r="F105" s="242">
        <v>3000</v>
      </c>
    </row>
    <row r="106" spans="1:6" s="95" customFormat="1" x14ac:dyDescent="0.25">
      <c r="A106" s="52" t="s">
        <v>87</v>
      </c>
      <c r="B106" s="244">
        <v>4000</v>
      </c>
      <c r="C106" s="242">
        <v>2000</v>
      </c>
      <c r="D106" s="244">
        <v>3000</v>
      </c>
      <c r="E106" s="242">
        <v>4000</v>
      </c>
      <c r="F106" s="242">
        <v>5000</v>
      </c>
    </row>
    <row r="107" spans="1:6" s="95" customFormat="1" x14ac:dyDescent="0.25">
      <c r="A107" s="52" t="s">
        <v>941</v>
      </c>
      <c r="B107" s="244">
        <v>6000</v>
      </c>
      <c r="C107" s="242">
        <v>6000</v>
      </c>
      <c r="D107" s="244">
        <v>6000</v>
      </c>
      <c r="E107" s="242">
        <v>20000</v>
      </c>
      <c r="F107" s="242">
        <v>20000</v>
      </c>
    </row>
    <row r="108" spans="1:6" s="95" customFormat="1" x14ac:dyDescent="0.25">
      <c r="A108" s="52" t="s">
        <v>531</v>
      </c>
      <c r="B108" s="244">
        <v>5000</v>
      </c>
      <c r="C108" s="242">
        <v>4500</v>
      </c>
      <c r="D108" s="244">
        <v>10000</v>
      </c>
      <c r="E108" s="242">
        <v>12000</v>
      </c>
      <c r="F108" s="242">
        <v>15000</v>
      </c>
    </row>
    <row r="109" spans="1:6" s="94" customFormat="1" x14ac:dyDescent="0.25">
      <c r="A109" s="52" t="s">
        <v>367</v>
      </c>
      <c r="B109" s="244">
        <v>500</v>
      </c>
      <c r="C109" s="242">
        <v>200</v>
      </c>
      <c r="D109" s="244">
        <v>200</v>
      </c>
      <c r="E109" s="242">
        <v>200</v>
      </c>
      <c r="F109" s="242">
        <v>300</v>
      </c>
    </row>
    <row r="110" spans="1:6" s="95" customFormat="1" x14ac:dyDescent="0.25">
      <c r="A110" s="52" t="s">
        <v>250</v>
      </c>
      <c r="B110" s="244">
        <v>0</v>
      </c>
      <c r="C110" s="242">
        <v>0</v>
      </c>
      <c r="D110" s="244">
        <v>0</v>
      </c>
      <c r="E110" s="242">
        <v>500</v>
      </c>
      <c r="F110" s="242">
        <v>100</v>
      </c>
    </row>
    <row r="111" spans="1:6" s="94" customFormat="1" x14ac:dyDescent="0.25">
      <c r="A111" s="52" t="s">
        <v>368</v>
      </c>
      <c r="B111" s="244">
        <v>0</v>
      </c>
      <c r="C111" s="242">
        <v>0</v>
      </c>
      <c r="D111" s="244">
        <v>0</v>
      </c>
      <c r="E111" s="242">
        <v>0</v>
      </c>
      <c r="F111" s="242">
        <v>0</v>
      </c>
    </row>
    <row r="112" spans="1:6" s="94" customFormat="1" x14ac:dyDescent="0.25">
      <c r="A112" s="52" t="s">
        <v>108</v>
      </c>
      <c r="B112" s="244"/>
      <c r="C112" s="244"/>
      <c r="D112" s="244"/>
      <c r="E112" s="244"/>
      <c r="F112" s="245"/>
    </row>
    <row r="113" spans="1:6" s="94" customFormat="1" x14ac:dyDescent="0.25">
      <c r="A113" s="52" t="s">
        <v>290</v>
      </c>
      <c r="B113" s="244"/>
      <c r="C113" s="244"/>
      <c r="D113" s="244"/>
      <c r="E113" s="244"/>
      <c r="F113" s="245"/>
    </row>
    <row r="114" spans="1:6" s="94" customFormat="1" x14ac:dyDescent="0.25">
      <c r="A114" s="28" t="s">
        <v>631</v>
      </c>
      <c r="B114" s="243">
        <f>SUM(B101:B111)</f>
        <v>36800</v>
      </c>
      <c r="C114" s="243">
        <f t="shared" ref="C114:F114" si="4">SUM(C101:C113)</f>
        <v>30500</v>
      </c>
      <c r="D114" s="243">
        <f t="shared" si="4"/>
        <v>36400</v>
      </c>
      <c r="E114" s="243">
        <f t="shared" si="4"/>
        <v>54900</v>
      </c>
      <c r="F114" s="243">
        <f t="shared" si="4"/>
        <v>60100</v>
      </c>
    </row>
    <row r="115" spans="1:6" s="95" customFormat="1" x14ac:dyDescent="0.25">
      <c r="A115" s="23"/>
      <c r="B115" s="244"/>
      <c r="C115" s="244"/>
      <c r="D115" s="244"/>
      <c r="E115" s="244"/>
      <c r="F115" s="253"/>
    </row>
    <row r="116" spans="1:6" s="95" customFormat="1" x14ac:dyDescent="0.25">
      <c r="A116" s="45" t="s">
        <v>466</v>
      </c>
      <c r="B116" s="244">
        <v>0</v>
      </c>
      <c r="C116" s="242">
        <v>0</v>
      </c>
      <c r="D116" s="244"/>
      <c r="E116" s="244"/>
      <c r="F116" s="253"/>
    </row>
    <row r="117" spans="1:6" x14ac:dyDescent="0.25">
      <c r="A117" s="52" t="s">
        <v>88</v>
      </c>
      <c r="B117" s="244">
        <v>8000</v>
      </c>
      <c r="C117" s="242">
        <v>8000</v>
      </c>
      <c r="D117" s="244">
        <v>10000</v>
      </c>
      <c r="E117" s="242">
        <v>6000</v>
      </c>
      <c r="F117" s="242">
        <v>6000</v>
      </c>
    </row>
    <row r="118" spans="1:6" s="94" customFormat="1" x14ac:dyDescent="0.25">
      <c r="A118" s="52" t="s">
        <v>89</v>
      </c>
      <c r="B118" s="244">
        <v>4000</v>
      </c>
      <c r="C118" s="242">
        <v>4000</v>
      </c>
      <c r="D118" s="244">
        <v>5000</v>
      </c>
      <c r="E118" s="242">
        <v>5000</v>
      </c>
      <c r="F118" s="242">
        <v>8000</v>
      </c>
    </row>
    <row r="119" spans="1:6" s="95" customFormat="1" x14ac:dyDescent="0.25">
      <c r="A119" s="52" t="s">
        <v>90</v>
      </c>
      <c r="B119" s="244">
        <v>500</v>
      </c>
      <c r="C119" s="242">
        <v>300</v>
      </c>
      <c r="D119" s="244">
        <v>300</v>
      </c>
      <c r="E119" s="242">
        <v>300</v>
      </c>
      <c r="F119" s="242">
        <v>300</v>
      </c>
    </row>
    <row r="120" spans="1:6" s="95" customFormat="1" x14ac:dyDescent="0.25">
      <c r="A120" s="52" t="s">
        <v>521</v>
      </c>
      <c r="B120" s="244">
        <v>500</v>
      </c>
      <c r="C120" s="242">
        <v>700</v>
      </c>
      <c r="D120" s="244">
        <v>700</v>
      </c>
      <c r="E120" s="242">
        <v>1000</v>
      </c>
      <c r="F120" s="242">
        <v>1000</v>
      </c>
    </row>
    <row r="121" spans="1:6" s="94" customFormat="1" x14ac:dyDescent="0.25">
      <c r="A121" s="52" t="s">
        <v>91</v>
      </c>
      <c r="B121" s="244">
        <v>500</v>
      </c>
      <c r="C121" s="242">
        <v>700</v>
      </c>
      <c r="D121" s="244">
        <v>1000</v>
      </c>
      <c r="E121" s="242">
        <v>10000</v>
      </c>
      <c r="F121" s="242">
        <v>20000</v>
      </c>
    </row>
    <row r="122" spans="1:6" s="95" customFormat="1" x14ac:dyDescent="0.25">
      <c r="A122" s="52" t="s">
        <v>252</v>
      </c>
      <c r="B122" s="244">
        <v>7000</v>
      </c>
      <c r="C122" s="242">
        <v>7000</v>
      </c>
      <c r="D122" s="244">
        <v>7000</v>
      </c>
      <c r="E122" s="242">
        <v>8000</v>
      </c>
      <c r="F122" s="242">
        <v>8000</v>
      </c>
    </row>
    <row r="123" spans="1:6" s="95" customFormat="1" x14ac:dyDescent="0.25">
      <c r="A123" s="52" t="s">
        <v>536</v>
      </c>
      <c r="B123" s="244"/>
      <c r="C123" s="242"/>
      <c r="D123" s="244"/>
      <c r="E123" s="242"/>
      <c r="F123" s="242"/>
    </row>
    <row r="124" spans="1:6" s="94" customFormat="1" ht="17.25" customHeight="1" x14ac:dyDescent="0.25">
      <c r="A124" s="52" t="s">
        <v>401</v>
      </c>
      <c r="B124" s="244">
        <v>0</v>
      </c>
      <c r="C124" s="242">
        <v>0</v>
      </c>
      <c r="D124" s="244">
        <v>0</v>
      </c>
      <c r="E124" s="242">
        <v>0</v>
      </c>
      <c r="F124" s="242">
        <v>200</v>
      </c>
    </row>
    <row r="125" spans="1:6" s="94" customFormat="1" ht="17.25" customHeight="1" x14ac:dyDescent="0.25">
      <c r="A125" s="98" t="s">
        <v>371</v>
      </c>
      <c r="B125" s="244"/>
      <c r="C125" s="242"/>
      <c r="D125" s="244"/>
      <c r="E125" s="242"/>
      <c r="F125" s="242"/>
    </row>
    <row r="126" spans="1:6" s="94" customFormat="1" ht="17.25" customHeight="1" x14ac:dyDescent="0.25">
      <c r="A126" s="98" t="s">
        <v>568</v>
      </c>
      <c r="B126" s="244"/>
      <c r="C126" s="242"/>
      <c r="D126" s="244"/>
      <c r="E126" s="242"/>
      <c r="F126" s="242"/>
    </row>
    <row r="127" spans="1:6" s="94" customFormat="1" ht="17.25" customHeight="1" x14ac:dyDescent="0.25">
      <c r="A127" s="98" t="s">
        <v>109</v>
      </c>
      <c r="B127" s="244"/>
      <c r="C127" s="242"/>
      <c r="D127" s="244"/>
      <c r="E127" s="242"/>
      <c r="F127" s="242"/>
    </row>
    <row r="128" spans="1:6" s="94" customFormat="1" ht="17.25" customHeight="1" x14ac:dyDescent="0.25">
      <c r="A128" s="98" t="s">
        <v>920</v>
      </c>
      <c r="B128" s="244"/>
      <c r="C128" s="242"/>
      <c r="D128" s="244"/>
      <c r="E128" s="242"/>
      <c r="F128" s="242"/>
    </row>
    <row r="129" spans="1:6" s="94" customFormat="1" x14ac:dyDescent="0.25">
      <c r="A129" s="28" t="s">
        <v>467</v>
      </c>
      <c r="B129" s="243">
        <f>SUM(B117:B124)</f>
        <v>20500</v>
      </c>
      <c r="C129" s="243">
        <f t="shared" ref="C129:F129" si="5">SUM(C116:C124)</f>
        <v>20700</v>
      </c>
      <c r="D129" s="243">
        <f t="shared" si="5"/>
        <v>24000</v>
      </c>
      <c r="E129" s="243">
        <f t="shared" si="5"/>
        <v>30300</v>
      </c>
      <c r="F129" s="243">
        <f t="shared" si="5"/>
        <v>43500</v>
      </c>
    </row>
    <row r="130" spans="1:6" s="95" customFormat="1" x14ac:dyDescent="0.25">
      <c r="A130" s="23"/>
      <c r="B130" s="244"/>
      <c r="C130" s="244"/>
      <c r="D130" s="244"/>
      <c r="E130" s="244"/>
      <c r="F130" s="253"/>
    </row>
    <row r="131" spans="1:6" s="95" customFormat="1" x14ac:dyDescent="0.25">
      <c r="A131" s="45" t="s">
        <v>634</v>
      </c>
      <c r="B131" s="244">
        <v>0</v>
      </c>
      <c r="C131" s="244"/>
      <c r="D131" s="244"/>
      <c r="E131" s="244"/>
      <c r="F131" s="253"/>
    </row>
    <row r="132" spans="1:6" s="95" customFormat="1" x14ac:dyDescent="0.25">
      <c r="A132" s="52" t="s">
        <v>632</v>
      </c>
      <c r="B132" s="244">
        <v>2000</v>
      </c>
      <c r="C132" s="242">
        <v>2000</v>
      </c>
      <c r="D132" s="244">
        <v>3000</v>
      </c>
      <c r="E132" s="242">
        <v>3000</v>
      </c>
      <c r="F132" s="242">
        <v>2500</v>
      </c>
    </row>
    <row r="133" spans="1:6" s="95" customFormat="1" x14ac:dyDescent="0.25">
      <c r="A133" s="52" t="s">
        <v>633</v>
      </c>
      <c r="B133" s="244">
        <v>100</v>
      </c>
      <c r="C133" s="242">
        <v>100</v>
      </c>
      <c r="D133" s="244">
        <v>100</v>
      </c>
      <c r="E133" s="242">
        <v>100</v>
      </c>
      <c r="F133" s="242">
        <v>100</v>
      </c>
    </row>
    <row r="134" spans="1:6" s="95" customFormat="1" x14ac:dyDescent="0.25">
      <c r="A134" s="52" t="s">
        <v>966</v>
      </c>
      <c r="B134" s="244"/>
      <c r="C134" s="244"/>
      <c r="D134" s="244"/>
      <c r="E134" s="244"/>
      <c r="F134" s="253"/>
    </row>
    <row r="135" spans="1:6" s="94" customFormat="1" x14ac:dyDescent="0.25">
      <c r="A135" s="52" t="s">
        <v>92</v>
      </c>
      <c r="B135" s="244">
        <v>1000</v>
      </c>
      <c r="C135" s="244"/>
      <c r="D135" s="244"/>
      <c r="E135" s="242">
        <v>2000</v>
      </c>
      <c r="F135" s="242">
        <v>1000</v>
      </c>
    </row>
    <row r="136" spans="1:6" s="94" customFormat="1" x14ac:dyDescent="0.25">
      <c r="A136" s="28" t="s">
        <v>635</v>
      </c>
      <c r="B136" s="243">
        <f>SUM(B132:B135)</f>
        <v>3100</v>
      </c>
      <c r="C136" s="245">
        <f t="shared" ref="C136" si="6">SUM(C132:C135)</f>
        <v>2100</v>
      </c>
      <c r="D136" s="245">
        <f>SUM(D132:D135)</f>
        <v>3100</v>
      </c>
      <c r="E136" s="245">
        <f t="shared" ref="E136:F136" si="7">SUM(E132:E135)</f>
        <v>5100</v>
      </c>
      <c r="F136" s="245">
        <f t="shared" si="7"/>
        <v>3600</v>
      </c>
    </row>
    <row r="137" spans="1:6" s="94" customFormat="1" x14ac:dyDescent="0.25">
      <c r="A137" s="23"/>
      <c r="B137" s="244"/>
      <c r="C137" s="244"/>
      <c r="D137" s="244"/>
      <c r="E137" s="244"/>
      <c r="F137" s="245"/>
    </row>
    <row r="138" spans="1:6" s="95" customFormat="1" x14ac:dyDescent="0.25">
      <c r="A138" s="45" t="s">
        <v>253</v>
      </c>
      <c r="B138" s="244">
        <v>0</v>
      </c>
      <c r="C138" s="244"/>
      <c r="D138" s="244"/>
      <c r="E138" s="244"/>
      <c r="F138" s="253"/>
    </row>
    <row r="139" spans="1:6" s="95" customFormat="1" x14ac:dyDescent="0.25">
      <c r="A139" s="52" t="s">
        <v>975</v>
      </c>
      <c r="B139" s="244">
        <v>125000</v>
      </c>
      <c r="C139" s="242">
        <v>120000</v>
      </c>
      <c r="D139" s="244">
        <v>130000</v>
      </c>
      <c r="E139" s="242">
        <v>120000</v>
      </c>
      <c r="F139" s="242">
        <v>120000</v>
      </c>
    </row>
    <row r="140" spans="1:6" s="95" customFormat="1" x14ac:dyDescent="0.25">
      <c r="A140" s="52" t="s">
        <v>560</v>
      </c>
      <c r="B140" s="244">
        <v>600</v>
      </c>
      <c r="C140" s="242">
        <v>600</v>
      </c>
      <c r="D140" s="244">
        <v>500</v>
      </c>
      <c r="E140" s="242">
        <v>400</v>
      </c>
      <c r="F140" s="242">
        <v>400</v>
      </c>
    </row>
    <row r="141" spans="1:6" s="95" customFormat="1" x14ac:dyDescent="0.25">
      <c r="A141" s="52" t="s">
        <v>636</v>
      </c>
      <c r="B141" s="244">
        <v>0</v>
      </c>
      <c r="C141" s="242">
        <v>36000</v>
      </c>
      <c r="D141" s="244">
        <v>45000</v>
      </c>
      <c r="E141" s="242">
        <v>50000</v>
      </c>
      <c r="F141" s="242">
        <v>60000</v>
      </c>
    </row>
    <row r="142" spans="1:6" s="95" customFormat="1" x14ac:dyDescent="0.25">
      <c r="A142" s="52" t="s">
        <v>937</v>
      </c>
      <c r="B142" s="244">
        <v>0</v>
      </c>
      <c r="C142" s="242">
        <v>0</v>
      </c>
      <c r="D142" s="244">
        <v>0</v>
      </c>
      <c r="E142" s="242">
        <v>6000</v>
      </c>
      <c r="F142" s="242">
        <v>10000</v>
      </c>
    </row>
    <row r="143" spans="1:6" s="94" customFormat="1" x14ac:dyDescent="0.25">
      <c r="A143" s="28" t="s">
        <v>254</v>
      </c>
      <c r="B143" s="243">
        <f>SUM(B139:B142)</f>
        <v>125600</v>
      </c>
      <c r="C143" s="245">
        <f t="shared" ref="C143" si="8">SUM(C139:C142)</f>
        <v>156600</v>
      </c>
      <c r="D143" s="245">
        <f t="shared" ref="D143" si="9">SUM(D139:D142)</f>
        <v>175500</v>
      </c>
      <c r="E143" s="245">
        <f t="shared" ref="E143:F143" si="10">SUM(E139:E142)</f>
        <v>176400</v>
      </c>
      <c r="F143" s="245">
        <f t="shared" si="10"/>
        <v>190400</v>
      </c>
    </row>
    <row r="144" spans="1:6" s="95" customFormat="1" x14ac:dyDescent="0.25">
      <c r="A144" s="28"/>
      <c r="B144" s="244"/>
      <c r="C144" s="244"/>
      <c r="D144" s="244"/>
      <c r="E144" s="244"/>
      <c r="F144" s="253"/>
    </row>
    <row r="145" spans="1:6" s="95" customFormat="1" x14ac:dyDescent="0.25">
      <c r="A145" s="45" t="s">
        <v>62</v>
      </c>
      <c r="B145" s="244">
        <v>0</v>
      </c>
      <c r="C145" s="244"/>
      <c r="D145" s="244"/>
      <c r="E145" s="244"/>
      <c r="F145" s="253"/>
    </row>
    <row r="146" spans="1:6" s="95" customFormat="1" x14ac:dyDescent="0.25">
      <c r="A146" s="52" t="s">
        <v>93</v>
      </c>
      <c r="B146" s="244">
        <v>2800</v>
      </c>
      <c r="C146" s="242">
        <v>5000</v>
      </c>
      <c r="D146" s="244">
        <v>2000</v>
      </c>
      <c r="E146" s="242">
        <v>1000</v>
      </c>
      <c r="F146" s="242">
        <v>1000</v>
      </c>
    </row>
    <row r="147" spans="1:6" s="94" customFormat="1" x14ac:dyDescent="0.25">
      <c r="A147" s="52" t="s">
        <v>353</v>
      </c>
      <c r="B147" s="244">
        <v>208000</v>
      </c>
      <c r="C147" s="242">
        <v>208000</v>
      </c>
      <c r="D147" s="244">
        <v>208000</v>
      </c>
      <c r="E147" s="242">
        <v>208000</v>
      </c>
      <c r="F147" s="242">
        <v>208000</v>
      </c>
    </row>
    <row r="148" spans="1:6" s="95" customFormat="1" x14ac:dyDescent="0.25">
      <c r="A148" s="52" t="s">
        <v>721</v>
      </c>
      <c r="B148" s="244">
        <v>120</v>
      </c>
      <c r="C148" s="242">
        <v>120</v>
      </c>
      <c r="D148" s="244">
        <v>120</v>
      </c>
      <c r="E148" s="242">
        <v>120</v>
      </c>
      <c r="F148" s="242">
        <v>84</v>
      </c>
    </row>
    <row r="149" spans="1:6" s="95" customFormat="1" x14ac:dyDescent="0.25">
      <c r="A149" s="52" t="s">
        <v>259</v>
      </c>
      <c r="B149" s="244"/>
      <c r="C149" s="244"/>
      <c r="D149" s="244"/>
      <c r="E149" s="244"/>
      <c r="F149" s="253"/>
    </row>
    <row r="150" spans="1:6" s="94" customFormat="1" x14ac:dyDescent="0.25">
      <c r="A150" s="28" t="s">
        <v>94</v>
      </c>
      <c r="B150" s="243">
        <f>SUM(B146:B148)</f>
        <v>210920</v>
      </c>
      <c r="C150" s="243">
        <f>SUM(C146:C149)</f>
        <v>213120</v>
      </c>
      <c r="D150" s="243">
        <f t="shared" ref="D150:F150" si="11">SUM(D146:D149)</f>
        <v>210120</v>
      </c>
      <c r="E150" s="243">
        <f t="shared" si="11"/>
        <v>209120</v>
      </c>
      <c r="F150" s="243">
        <f t="shared" si="11"/>
        <v>209084</v>
      </c>
    </row>
    <row r="151" spans="1:6" s="95" customFormat="1" x14ac:dyDescent="0.25">
      <c r="A151" s="28"/>
      <c r="B151" s="244"/>
      <c r="C151" s="244"/>
      <c r="D151" s="244"/>
      <c r="E151" s="244"/>
      <c r="F151" s="253"/>
    </row>
    <row r="152" spans="1:6" s="95" customFormat="1" x14ac:dyDescent="0.25">
      <c r="A152" s="45" t="s">
        <v>951</v>
      </c>
      <c r="B152" s="244">
        <v>0</v>
      </c>
      <c r="C152" s="244"/>
      <c r="D152" s="244"/>
      <c r="E152" s="244"/>
      <c r="F152" s="253"/>
    </row>
    <row r="153" spans="1:6" s="94" customFormat="1" x14ac:dyDescent="0.25">
      <c r="A153" s="52" t="s">
        <v>637</v>
      </c>
      <c r="B153" s="244">
        <v>20000</v>
      </c>
      <c r="C153" s="242">
        <v>15100</v>
      </c>
      <c r="D153" s="244">
        <v>15000</v>
      </c>
      <c r="E153" s="242">
        <v>10000</v>
      </c>
      <c r="F153" s="242">
        <v>15000</v>
      </c>
    </row>
    <row r="154" spans="1:6" s="94" customFormat="1" x14ac:dyDescent="0.25">
      <c r="A154" s="28" t="s">
        <v>687</v>
      </c>
      <c r="B154" s="243">
        <f>SUM(B153)</f>
        <v>20000</v>
      </c>
      <c r="C154" s="243">
        <f>C153</f>
        <v>15100</v>
      </c>
      <c r="D154" s="243">
        <f t="shared" ref="D154:F154" si="12">D153</f>
        <v>15000</v>
      </c>
      <c r="E154" s="243">
        <f t="shared" si="12"/>
        <v>10000</v>
      </c>
      <c r="F154" s="243">
        <f t="shared" si="12"/>
        <v>15000</v>
      </c>
    </row>
    <row r="155" spans="1:6" s="94" customFormat="1" x14ac:dyDescent="0.25">
      <c r="A155" s="45" t="s">
        <v>508</v>
      </c>
      <c r="B155" s="243">
        <f>B169+B180+B190+B200+B205</f>
        <v>747200</v>
      </c>
      <c r="C155" s="243">
        <f>C169+C190+C180+C200</f>
        <v>923230</v>
      </c>
      <c r="D155" s="243">
        <f>D169+D190+D180+D200</f>
        <v>984470</v>
      </c>
      <c r="E155" s="243">
        <f>E169+E190+E180+E200</f>
        <v>1001670</v>
      </c>
      <c r="F155" s="243">
        <f>F169+F190+F180+F200+F205</f>
        <v>1055390</v>
      </c>
    </row>
    <row r="156" spans="1:6" s="95" customFormat="1" x14ac:dyDescent="0.25">
      <c r="A156" s="45" t="s">
        <v>95</v>
      </c>
      <c r="B156" s="244">
        <v>0</v>
      </c>
      <c r="C156" s="244"/>
      <c r="D156" s="244"/>
      <c r="E156" s="244"/>
      <c r="F156" s="253"/>
    </row>
    <row r="157" spans="1:6" s="95" customFormat="1" x14ac:dyDescent="0.25">
      <c r="A157" s="52" t="s">
        <v>555</v>
      </c>
      <c r="B157" s="244">
        <v>500</v>
      </c>
      <c r="C157" s="242">
        <v>300</v>
      </c>
      <c r="D157" s="244">
        <v>300</v>
      </c>
      <c r="E157" s="242">
        <v>200</v>
      </c>
      <c r="F157" s="242">
        <v>200</v>
      </c>
    </row>
    <row r="158" spans="1:6" s="95" customFormat="1" x14ac:dyDescent="0.25">
      <c r="A158" s="52" t="s">
        <v>508</v>
      </c>
      <c r="B158" s="244">
        <v>1000</v>
      </c>
      <c r="C158" s="242">
        <v>7060</v>
      </c>
      <c r="D158" s="244">
        <v>0</v>
      </c>
      <c r="E158" s="242">
        <v>5000</v>
      </c>
      <c r="F158" s="242">
        <v>5000</v>
      </c>
    </row>
    <row r="159" spans="1:6" s="95" customFormat="1" x14ac:dyDescent="0.25">
      <c r="A159" s="52" t="s">
        <v>96</v>
      </c>
      <c r="B159" s="244">
        <v>10000</v>
      </c>
      <c r="C159" s="242">
        <v>40000</v>
      </c>
      <c r="D159" s="244">
        <v>35000</v>
      </c>
      <c r="E159" s="242">
        <v>20000</v>
      </c>
      <c r="F159" s="242">
        <v>20000</v>
      </c>
    </row>
    <row r="160" spans="1:6" s="95" customFormat="1" x14ac:dyDescent="0.25">
      <c r="A160" s="52" t="s">
        <v>97</v>
      </c>
      <c r="B160" s="244">
        <v>55000</v>
      </c>
      <c r="C160" s="242">
        <v>0</v>
      </c>
      <c r="D160" s="244">
        <v>0</v>
      </c>
      <c r="E160" s="242">
        <v>0</v>
      </c>
      <c r="F160" s="242">
        <v>0</v>
      </c>
    </row>
    <row r="161" spans="1:6" s="95" customFormat="1" x14ac:dyDescent="0.25">
      <c r="A161" s="52" t="s">
        <v>556</v>
      </c>
      <c r="B161" s="244">
        <v>2000</v>
      </c>
      <c r="C161" s="242">
        <v>2000</v>
      </c>
      <c r="D161" s="244">
        <v>1500</v>
      </c>
      <c r="E161" s="242">
        <v>1500</v>
      </c>
      <c r="F161" s="242">
        <v>2000</v>
      </c>
    </row>
    <row r="162" spans="1:6" s="91" customFormat="1" x14ac:dyDescent="0.25">
      <c r="A162" s="52" t="s">
        <v>98</v>
      </c>
      <c r="B162" s="244">
        <v>13000</v>
      </c>
      <c r="C162" s="242">
        <v>13000</v>
      </c>
      <c r="D162" s="244">
        <v>13000</v>
      </c>
      <c r="E162" s="242">
        <v>16500</v>
      </c>
      <c r="F162" s="242">
        <v>16500</v>
      </c>
    </row>
    <row r="163" spans="1:6" s="95" customFormat="1" x14ac:dyDescent="0.25">
      <c r="A163" s="52" t="s">
        <v>638</v>
      </c>
      <c r="B163" s="244">
        <v>0</v>
      </c>
      <c r="C163" s="242">
        <v>9000</v>
      </c>
      <c r="D163" s="244">
        <v>12000</v>
      </c>
      <c r="E163" s="242">
        <v>12000</v>
      </c>
      <c r="F163" s="242">
        <v>5000</v>
      </c>
    </row>
    <row r="164" spans="1:6" s="95" customFormat="1" x14ac:dyDescent="0.25">
      <c r="A164" s="52" t="s">
        <v>99</v>
      </c>
      <c r="B164" s="244">
        <v>0</v>
      </c>
      <c r="C164" s="242">
        <v>160000</v>
      </c>
      <c r="D164" s="244">
        <v>170000</v>
      </c>
      <c r="E164" s="242">
        <v>170000</v>
      </c>
      <c r="F164" s="242">
        <v>180000</v>
      </c>
    </row>
    <row r="165" spans="1:6" s="95" customFormat="1" x14ac:dyDescent="0.25">
      <c r="A165" s="52" t="s">
        <v>688</v>
      </c>
      <c r="B165" s="244">
        <v>0</v>
      </c>
      <c r="C165" s="242">
        <v>0</v>
      </c>
      <c r="D165" s="244">
        <v>0</v>
      </c>
      <c r="E165" s="242">
        <v>20000</v>
      </c>
      <c r="F165" s="242">
        <v>0</v>
      </c>
    </row>
    <row r="166" spans="1:6" s="95" customFormat="1" x14ac:dyDescent="0.25">
      <c r="A166" s="52" t="s">
        <v>943</v>
      </c>
      <c r="B166" s="244">
        <v>0</v>
      </c>
      <c r="C166" s="242">
        <v>0</v>
      </c>
      <c r="D166" s="244">
        <v>0</v>
      </c>
      <c r="E166" s="242">
        <v>0</v>
      </c>
      <c r="F166" s="242">
        <v>10000</v>
      </c>
    </row>
    <row r="167" spans="1:6" s="95" customFormat="1" x14ac:dyDescent="0.25">
      <c r="A167" s="52" t="s">
        <v>938</v>
      </c>
      <c r="B167" s="244">
        <v>0</v>
      </c>
      <c r="C167" s="242">
        <v>0</v>
      </c>
      <c r="D167" s="244">
        <v>0</v>
      </c>
      <c r="E167" s="242">
        <v>0</v>
      </c>
      <c r="F167" s="242">
        <v>100</v>
      </c>
    </row>
    <row r="168" spans="1:6" s="94" customFormat="1" x14ac:dyDescent="0.25">
      <c r="A168" s="52" t="s">
        <v>639</v>
      </c>
      <c r="B168" s="244">
        <v>0</v>
      </c>
      <c r="C168" s="242">
        <v>0</v>
      </c>
      <c r="D168" s="244">
        <v>0</v>
      </c>
      <c r="E168" s="242">
        <v>0</v>
      </c>
      <c r="F168" s="242">
        <v>20000</v>
      </c>
    </row>
    <row r="169" spans="1:6" s="94" customFormat="1" x14ac:dyDescent="0.25">
      <c r="A169" s="28" t="s">
        <v>100</v>
      </c>
      <c r="B169" s="243">
        <f>SUM(B157:B168)</f>
        <v>81500</v>
      </c>
      <c r="C169" s="243">
        <f>SUM(C157:C168)</f>
        <v>231360</v>
      </c>
      <c r="D169" s="243">
        <f>SUM(D157:D168)</f>
        <v>231800</v>
      </c>
      <c r="E169" s="243">
        <f>SUM(E157:E168)</f>
        <v>245200</v>
      </c>
      <c r="F169" s="243">
        <f>SUM(F157:F168)</f>
        <v>258800</v>
      </c>
    </row>
    <row r="170" spans="1:6" s="95" customFormat="1" x14ac:dyDescent="0.25">
      <c r="A170" s="28"/>
      <c r="B170" s="244"/>
      <c r="C170" s="244"/>
      <c r="D170" s="244"/>
      <c r="E170" s="244"/>
      <c r="F170" s="253"/>
    </row>
    <row r="171" spans="1:6" s="95" customFormat="1" x14ac:dyDescent="0.25">
      <c r="A171" s="45" t="s">
        <v>643</v>
      </c>
      <c r="B171" s="244">
        <v>0</v>
      </c>
      <c r="C171" s="244"/>
      <c r="D171" s="244"/>
      <c r="E171" s="244"/>
      <c r="F171" s="253"/>
    </row>
    <row r="172" spans="1:6" s="95" customFormat="1" x14ac:dyDescent="0.25">
      <c r="A172" s="52" t="s">
        <v>523</v>
      </c>
      <c r="B172" s="244">
        <v>90000</v>
      </c>
      <c r="C172" s="244">
        <v>100000</v>
      </c>
      <c r="D172" s="244">
        <v>100000</v>
      </c>
      <c r="E172" s="242">
        <v>120000</v>
      </c>
      <c r="F172" s="242">
        <v>120000</v>
      </c>
    </row>
    <row r="173" spans="1:6" s="95" customFormat="1" x14ac:dyDescent="0.25">
      <c r="A173" s="52" t="s">
        <v>561</v>
      </c>
      <c r="B173" s="244">
        <v>18000</v>
      </c>
      <c r="C173" s="244">
        <v>20000</v>
      </c>
      <c r="D173" s="244">
        <v>25000</v>
      </c>
      <c r="E173" s="242">
        <v>25000</v>
      </c>
      <c r="F173" s="242">
        <v>30000</v>
      </c>
    </row>
    <row r="174" spans="1:6" s="95" customFormat="1" x14ac:dyDescent="0.25">
      <c r="A174" s="52" t="s">
        <v>562</v>
      </c>
      <c r="B174" s="244">
        <v>120</v>
      </c>
      <c r="C174" s="244">
        <v>50</v>
      </c>
      <c r="D174" s="244">
        <v>50</v>
      </c>
      <c r="E174" s="242">
        <v>50</v>
      </c>
      <c r="F174" s="242">
        <v>10</v>
      </c>
    </row>
    <row r="175" spans="1:6" s="95" customFormat="1" x14ac:dyDescent="0.25">
      <c r="A175" s="52" t="s">
        <v>101</v>
      </c>
      <c r="B175" s="244">
        <v>10000</v>
      </c>
      <c r="C175" s="244">
        <v>10000</v>
      </c>
      <c r="D175" s="244">
        <v>10000</v>
      </c>
      <c r="E175" s="242">
        <v>12000</v>
      </c>
      <c r="F175" s="242">
        <v>14000</v>
      </c>
    </row>
    <row r="176" spans="1:6" s="95" customFormat="1" x14ac:dyDescent="0.25">
      <c r="A176" s="52" t="s">
        <v>257</v>
      </c>
      <c r="B176" s="244">
        <v>4800</v>
      </c>
      <c r="C176" s="244">
        <v>4800</v>
      </c>
      <c r="D176" s="244">
        <v>4800</v>
      </c>
      <c r="E176" s="242">
        <v>4800</v>
      </c>
      <c r="F176" s="242">
        <v>4800</v>
      </c>
    </row>
    <row r="177" spans="1:6" s="95" customFormat="1" x14ac:dyDescent="0.25">
      <c r="A177" s="52" t="s">
        <v>565</v>
      </c>
      <c r="B177" s="244">
        <v>28000</v>
      </c>
      <c r="C177" s="244">
        <v>28000</v>
      </c>
      <c r="D177" s="244">
        <v>28000</v>
      </c>
      <c r="E177" s="242">
        <v>28000</v>
      </c>
      <c r="F177" s="242">
        <v>0</v>
      </c>
    </row>
    <row r="178" spans="1:6" s="95" customFormat="1" x14ac:dyDescent="0.25">
      <c r="A178" s="52" t="s">
        <v>258</v>
      </c>
      <c r="B178" s="244">
        <v>5500</v>
      </c>
      <c r="C178" s="244">
        <v>3500</v>
      </c>
      <c r="D178" s="244">
        <v>4000</v>
      </c>
      <c r="E178" s="242">
        <v>4000</v>
      </c>
      <c r="F178" s="242">
        <v>0</v>
      </c>
    </row>
    <row r="179" spans="1:6" s="95" customFormat="1" x14ac:dyDescent="0.25">
      <c r="A179" s="52" t="s">
        <v>402</v>
      </c>
      <c r="B179" s="244">
        <v>3000</v>
      </c>
      <c r="C179" s="244">
        <v>3500</v>
      </c>
      <c r="D179" s="244">
        <v>4000</v>
      </c>
      <c r="E179" s="242">
        <v>5000</v>
      </c>
      <c r="F179" s="242">
        <v>5000</v>
      </c>
    </row>
    <row r="180" spans="1:6" s="94" customFormat="1" x14ac:dyDescent="0.25">
      <c r="A180" s="28" t="s">
        <v>644</v>
      </c>
      <c r="B180" s="243">
        <f>SUM(B172:B179)</f>
        <v>159420</v>
      </c>
      <c r="C180" s="243">
        <f>SUM(C172:C179)</f>
        <v>169850</v>
      </c>
      <c r="D180" s="243">
        <f t="shared" ref="D180:F180" si="13">SUM(D172:D179)</f>
        <v>175850</v>
      </c>
      <c r="E180" s="243">
        <f t="shared" si="13"/>
        <v>198850</v>
      </c>
      <c r="F180" s="243">
        <f t="shared" si="13"/>
        <v>173810</v>
      </c>
    </row>
    <row r="181" spans="1:6" s="95" customFormat="1" ht="17.25" customHeight="1" x14ac:dyDescent="0.25">
      <c r="A181" s="23"/>
      <c r="B181" s="244"/>
      <c r="C181" s="244"/>
      <c r="D181" s="244"/>
      <c r="E181" s="244"/>
      <c r="F181" s="253"/>
    </row>
    <row r="182" spans="1:6" s="95" customFormat="1" ht="17.25" customHeight="1" x14ac:dyDescent="0.25">
      <c r="A182" s="28" t="s">
        <v>649</v>
      </c>
      <c r="B182" s="244"/>
      <c r="C182" s="244"/>
      <c r="D182" s="244"/>
      <c r="E182" s="244"/>
      <c r="F182" s="253"/>
    </row>
    <row r="183" spans="1:6" s="95" customFormat="1" ht="17.25" customHeight="1" x14ac:dyDescent="0.25">
      <c r="A183" s="52" t="s">
        <v>565</v>
      </c>
      <c r="B183" s="244"/>
      <c r="C183" s="244"/>
      <c r="D183" s="244"/>
      <c r="E183" s="244"/>
      <c r="F183" s="253"/>
    </row>
    <row r="184" spans="1:6" s="95" customFormat="1" ht="17.25" customHeight="1" x14ac:dyDescent="0.25">
      <c r="A184" s="52" t="s">
        <v>261</v>
      </c>
      <c r="B184" s="244"/>
      <c r="C184" s="244"/>
      <c r="D184" s="244"/>
      <c r="E184" s="244"/>
      <c r="F184" s="253"/>
    </row>
    <row r="185" spans="1:6" s="95" customFormat="1" ht="17.25" customHeight="1" x14ac:dyDescent="0.25">
      <c r="A185" s="28" t="s">
        <v>650</v>
      </c>
      <c r="B185" s="244"/>
      <c r="C185" s="253">
        <f t="shared" ref="C185:F185" si="14">SUM(C182:C184)</f>
        <v>0</v>
      </c>
      <c r="D185" s="253">
        <f t="shared" si="14"/>
        <v>0</v>
      </c>
      <c r="E185" s="253">
        <f t="shared" si="14"/>
        <v>0</v>
      </c>
      <c r="F185" s="253">
        <f t="shared" si="14"/>
        <v>0</v>
      </c>
    </row>
    <row r="186" spans="1:6" s="95" customFormat="1" ht="17.25" customHeight="1" x14ac:dyDescent="0.25">
      <c r="A186" s="23"/>
      <c r="B186" s="244"/>
      <c r="C186" s="244"/>
      <c r="D186" s="244"/>
      <c r="E186" s="244"/>
      <c r="F186" s="253"/>
    </row>
    <row r="187" spans="1:6" s="95" customFormat="1" x14ac:dyDescent="0.25">
      <c r="A187" s="45" t="s">
        <v>645</v>
      </c>
      <c r="B187" s="244">
        <v>0</v>
      </c>
      <c r="C187" s="244"/>
      <c r="D187" s="244"/>
      <c r="E187" s="244"/>
      <c r="F187" s="253"/>
    </row>
    <row r="188" spans="1:6" s="95" customFormat="1" x14ac:dyDescent="0.25">
      <c r="A188" s="52" t="s">
        <v>1607</v>
      </c>
      <c r="B188" s="244">
        <v>780</v>
      </c>
      <c r="C188" s="244">
        <v>780</v>
      </c>
      <c r="D188" s="244">
        <v>780</v>
      </c>
      <c r="E188" s="244">
        <v>780</v>
      </c>
      <c r="F188" s="244">
        <v>780</v>
      </c>
    </row>
    <row r="189" spans="1:6" s="95" customFormat="1" x14ac:dyDescent="0.25">
      <c r="A189" s="52" t="s">
        <v>971</v>
      </c>
      <c r="B189" s="244"/>
      <c r="C189" s="244"/>
      <c r="D189" s="244"/>
      <c r="E189" s="244"/>
      <c r="F189" s="244"/>
    </row>
    <row r="190" spans="1:6" s="95" customFormat="1" x14ac:dyDescent="0.25">
      <c r="A190" s="28" t="s">
        <v>646</v>
      </c>
      <c r="B190" s="243">
        <f>SUM(B188)</f>
        <v>780</v>
      </c>
      <c r="C190" s="244">
        <f>C188</f>
        <v>780</v>
      </c>
      <c r="D190" s="244">
        <f t="shared" ref="D190:F190" si="15">D188</f>
        <v>780</v>
      </c>
      <c r="E190" s="244">
        <f t="shared" si="15"/>
        <v>780</v>
      </c>
      <c r="F190" s="244">
        <f t="shared" si="15"/>
        <v>780</v>
      </c>
    </row>
    <row r="191" spans="1:6" s="95" customFormat="1" x14ac:dyDescent="0.25">
      <c r="A191" s="28"/>
      <c r="B191" s="244"/>
      <c r="C191" s="244"/>
      <c r="D191" s="244"/>
      <c r="E191" s="244"/>
      <c r="F191" s="253"/>
    </row>
    <row r="192" spans="1:6" s="95" customFormat="1" x14ac:dyDescent="0.25">
      <c r="A192" s="45" t="s">
        <v>647</v>
      </c>
      <c r="B192" s="244">
        <v>0</v>
      </c>
      <c r="C192" s="244"/>
      <c r="D192" s="244"/>
      <c r="E192" s="244"/>
      <c r="F192" s="253"/>
    </row>
    <row r="193" spans="1:6" s="95" customFormat="1" x14ac:dyDescent="0.25">
      <c r="A193" s="52" t="s">
        <v>403</v>
      </c>
      <c r="B193" s="244">
        <v>19240</v>
      </c>
      <c r="C193" s="244">
        <v>19240</v>
      </c>
      <c r="D193" s="244">
        <v>27040</v>
      </c>
      <c r="E193" s="242">
        <v>21840</v>
      </c>
      <c r="F193" s="242">
        <v>20000</v>
      </c>
    </row>
    <row r="194" spans="1:6" s="94" customFormat="1" x14ac:dyDescent="0.25">
      <c r="A194" s="52" t="s">
        <v>566</v>
      </c>
      <c r="B194" s="244">
        <v>350000</v>
      </c>
      <c r="C194" s="244">
        <v>390000</v>
      </c>
      <c r="D194" s="244">
        <v>400000</v>
      </c>
      <c r="E194" s="242">
        <v>400000</v>
      </c>
      <c r="F194" s="242">
        <v>420000</v>
      </c>
    </row>
    <row r="195" spans="1:6" s="95" customFormat="1" x14ac:dyDescent="0.25">
      <c r="A195" s="52" t="s">
        <v>567</v>
      </c>
      <c r="B195" s="244">
        <v>0</v>
      </c>
      <c r="C195" s="244">
        <v>0</v>
      </c>
      <c r="D195" s="244">
        <v>0</v>
      </c>
      <c r="E195" s="242">
        <v>0</v>
      </c>
      <c r="F195" s="242">
        <v>0</v>
      </c>
    </row>
    <row r="196" spans="1:6" s="95" customFormat="1" x14ac:dyDescent="0.25">
      <c r="A196" s="52" t="s">
        <v>260</v>
      </c>
      <c r="B196" s="244">
        <v>100000</v>
      </c>
      <c r="C196" s="244">
        <v>100000</v>
      </c>
      <c r="D196" s="244">
        <v>120000</v>
      </c>
      <c r="E196" s="242">
        <v>120000</v>
      </c>
      <c r="F196" s="242">
        <v>130000</v>
      </c>
    </row>
    <row r="197" spans="1:6" s="95" customFormat="1" x14ac:dyDescent="0.25">
      <c r="A197" s="52" t="s">
        <v>507</v>
      </c>
      <c r="B197" s="244">
        <v>60</v>
      </c>
      <c r="C197" s="254">
        <v>0</v>
      </c>
      <c r="D197" s="244">
        <v>15000</v>
      </c>
      <c r="E197" s="242">
        <v>0</v>
      </c>
      <c r="F197" s="242">
        <v>0</v>
      </c>
    </row>
    <row r="198" spans="1:6" s="94" customFormat="1" x14ac:dyDescent="0.25">
      <c r="A198" s="52" t="s">
        <v>636</v>
      </c>
      <c r="B198" s="244">
        <v>36000</v>
      </c>
      <c r="C198" s="244">
        <v>12000</v>
      </c>
      <c r="D198" s="244">
        <v>14000</v>
      </c>
      <c r="E198" s="244">
        <v>15000</v>
      </c>
      <c r="F198" s="242">
        <v>20000</v>
      </c>
    </row>
    <row r="199" spans="1:6" s="94" customFormat="1" x14ac:dyDescent="0.25">
      <c r="A199" s="52" t="s">
        <v>611</v>
      </c>
      <c r="B199" s="244">
        <v>200</v>
      </c>
      <c r="C199" s="244">
        <v>0</v>
      </c>
      <c r="D199" s="244">
        <v>0</v>
      </c>
      <c r="E199" s="244">
        <v>0</v>
      </c>
      <c r="F199" s="242">
        <v>0</v>
      </c>
    </row>
    <row r="200" spans="1:6" s="94" customFormat="1" x14ac:dyDescent="0.25">
      <c r="A200" s="28" t="s">
        <v>648</v>
      </c>
      <c r="B200" s="243">
        <f>SUM(B193:B199)</f>
        <v>505500</v>
      </c>
      <c r="C200" s="243">
        <f>SUM(C193:C199)</f>
        <v>521240</v>
      </c>
      <c r="D200" s="243">
        <f t="shared" ref="D200:F200" si="16">SUM(D193:D199)</f>
        <v>576040</v>
      </c>
      <c r="E200" s="243">
        <f t="shared" si="16"/>
        <v>556840</v>
      </c>
      <c r="F200" s="243">
        <f t="shared" si="16"/>
        <v>590000</v>
      </c>
    </row>
    <row r="201" spans="1:6" s="95" customFormat="1" x14ac:dyDescent="0.25">
      <c r="A201" s="23"/>
      <c r="B201" s="244"/>
      <c r="C201" s="244"/>
      <c r="D201" s="244"/>
      <c r="E201" s="244"/>
      <c r="F201" s="253"/>
    </row>
    <row r="202" spans="1:6" s="94" customFormat="1" x14ac:dyDescent="0.25">
      <c r="A202" s="45" t="s">
        <v>649</v>
      </c>
      <c r="B202" s="244">
        <v>0</v>
      </c>
      <c r="C202" s="244"/>
      <c r="D202" s="244"/>
      <c r="E202" s="244"/>
      <c r="F202" s="245"/>
    </row>
    <row r="203" spans="1:6" s="95" customFormat="1" x14ac:dyDescent="0.25">
      <c r="A203" s="52" t="s">
        <v>565</v>
      </c>
      <c r="B203" s="244">
        <v>0</v>
      </c>
      <c r="C203" s="244">
        <v>28000</v>
      </c>
      <c r="D203" s="244"/>
      <c r="E203" s="244"/>
      <c r="F203" s="242">
        <v>28000</v>
      </c>
    </row>
    <row r="204" spans="1:6" s="95" customFormat="1" x14ac:dyDescent="0.25">
      <c r="A204" s="52" t="s">
        <v>261</v>
      </c>
      <c r="B204" s="244">
        <v>0</v>
      </c>
      <c r="C204" s="244">
        <v>3500</v>
      </c>
      <c r="D204" s="244"/>
      <c r="E204" s="244"/>
      <c r="F204" s="242">
        <v>4000</v>
      </c>
    </row>
    <row r="205" spans="1:6" s="95" customFormat="1" x14ac:dyDescent="0.25">
      <c r="A205" s="28" t="s">
        <v>650</v>
      </c>
      <c r="B205" s="243">
        <f>SUM(B203:B204)</f>
        <v>0</v>
      </c>
      <c r="C205" s="244">
        <f>SUM(C203:C204)</f>
        <v>31500</v>
      </c>
      <c r="D205" s="244">
        <f t="shared" ref="D205:F205" si="17">SUM(D203:D204)</f>
        <v>0</v>
      </c>
      <c r="E205" s="244">
        <f t="shared" si="17"/>
        <v>0</v>
      </c>
      <c r="F205" s="244">
        <f t="shared" si="17"/>
        <v>32000</v>
      </c>
    </row>
    <row r="206" spans="1:6" s="94" customFormat="1" x14ac:dyDescent="0.25">
      <c r="A206" s="28"/>
      <c r="B206" s="244"/>
      <c r="C206" s="243"/>
      <c r="D206" s="243"/>
      <c r="E206" s="243"/>
      <c r="F206" s="245"/>
    </row>
    <row r="207" spans="1:6" s="94" customFormat="1" x14ac:dyDescent="0.25">
      <c r="A207" s="28" t="s">
        <v>651</v>
      </c>
      <c r="B207" s="243">
        <f>B18+B35+B37</f>
        <v>9291000</v>
      </c>
      <c r="C207" s="243">
        <f>C18+C35+C37</f>
        <v>10413530</v>
      </c>
      <c r="D207" s="243">
        <f>D18+D35+D37</f>
        <v>11451770</v>
      </c>
      <c r="E207" s="243">
        <f>E18+E35+E37</f>
        <v>11338670</v>
      </c>
      <c r="F207" s="243">
        <f>F18+F35+F37</f>
        <v>11871704</v>
      </c>
    </row>
    <row r="208" spans="1:6" s="95" customFormat="1" x14ac:dyDescent="0.25">
      <c r="A208" s="45" t="s">
        <v>262</v>
      </c>
      <c r="B208" s="244">
        <v>0</v>
      </c>
      <c r="C208" s="244"/>
      <c r="D208" s="244"/>
      <c r="E208" s="244"/>
      <c r="F208" s="253"/>
    </row>
    <row r="209" spans="1:6" s="95" customFormat="1" x14ac:dyDescent="0.25">
      <c r="A209" s="53" t="s">
        <v>98</v>
      </c>
      <c r="B209" s="244"/>
      <c r="C209" s="244"/>
      <c r="D209" s="244"/>
      <c r="E209" s="244"/>
      <c r="F209" s="253"/>
    </row>
    <row r="210" spans="1:6" s="95" customFormat="1" x14ac:dyDescent="0.25">
      <c r="A210" s="52" t="s">
        <v>610</v>
      </c>
      <c r="B210" s="244">
        <v>5000</v>
      </c>
      <c r="C210" s="244">
        <v>5000</v>
      </c>
      <c r="D210" s="244">
        <v>10000</v>
      </c>
      <c r="E210" s="244">
        <v>15000</v>
      </c>
      <c r="F210" s="242">
        <v>15000</v>
      </c>
    </row>
    <row r="211" spans="1:6" s="95" customFormat="1" x14ac:dyDescent="0.25">
      <c r="A211" s="53" t="s">
        <v>468</v>
      </c>
      <c r="B211" s="244">
        <v>150000</v>
      </c>
      <c r="C211" s="244">
        <v>150000</v>
      </c>
      <c r="D211" s="244">
        <v>125000</v>
      </c>
      <c r="E211" s="244">
        <v>130000</v>
      </c>
      <c r="F211" s="242">
        <v>150000</v>
      </c>
    </row>
    <row r="212" spans="1:6" s="95" customFormat="1" x14ac:dyDescent="0.25">
      <c r="A212" s="52" t="s">
        <v>834</v>
      </c>
      <c r="B212" s="244">
        <v>12000</v>
      </c>
      <c r="C212" s="244">
        <v>11000</v>
      </c>
      <c r="D212" s="244">
        <v>0</v>
      </c>
      <c r="E212" s="244">
        <v>0</v>
      </c>
      <c r="F212" s="242">
        <v>0</v>
      </c>
    </row>
    <row r="213" spans="1:6" s="95" customFormat="1" x14ac:dyDescent="0.25">
      <c r="A213" s="53" t="s">
        <v>97</v>
      </c>
      <c r="B213" s="244">
        <v>10000</v>
      </c>
      <c r="C213" s="244">
        <v>0</v>
      </c>
      <c r="D213" s="244">
        <v>50000</v>
      </c>
      <c r="E213" s="244">
        <v>50000</v>
      </c>
      <c r="F213" s="242">
        <v>50000</v>
      </c>
    </row>
    <row r="214" spans="1:6" s="95" customFormat="1" x14ac:dyDescent="0.25">
      <c r="A214" s="53" t="s">
        <v>102</v>
      </c>
      <c r="B214" s="244">
        <v>0</v>
      </c>
      <c r="C214" s="244">
        <v>7000</v>
      </c>
      <c r="D214" s="244">
        <v>7000</v>
      </c>
      <c r="E214" s="244">
        <v>8000</v>
      </c>
      <c r="F214" s="242">
        <v>0</v>
      </c>
    </row>
    <row r="215" spans="1:6" s="95" customFormat="1" x14ac:dyDescent="0.25">
      <c r="A215" s="53" t="s">
        <v>652</v>
      </c>
      <c r="B215" s="244">
        <v>0</v>
      </c>
      <c r="C215" s="244">
        <v>0</v>
      </c>
      <c r="D215" s="244">
        <v>45000</v>
      </c>
      <c r="E215" s="244">
        <v>47250</v>
      </c>
      <c r="F215" s="244">
        <v>47250</v>
      </c>
    </row>
    <row r="216" spans="1:6" s="94" customFormat="1" x14ac:dyDescent="0.25">
      <c r="A216" s="53" t="s">
        <v>2977</v>
      </c>
      <c r="B216" s="244">
        <v>0</v>
      </c>
      <c r="C216" s="244">
        <v>3000</v>
      </c>
      <c r="D216" s="244">
        <v>5000</v>
      </c>
      <c r="E216" s="244">
        <v>6000</v>
      </c>
      <c r="F216" s="244">
        <v>6000</v>
      </c>
    </row>
    <row r="217" spans="1:6" s="95" customFormat="1" x14ac:dyDescent="0.25">
      <c r="A217" s="53" t="s">
        <v>653</v>
      </c>
      <c r="B217" s="244">
        <v>0</v>
      </c>
      <c r="C217" s="244">
        <v>0</v>
      </c>
      <c r="D217" s="244">
        <v>0</v>
      </c>
      <c r="E217" s="244">
        <v>0</v>
      </c>
      <c r="F217" s="244">
        <v>0</v>
      </c>
    </row>
    <row r="218" spans="1:6" s="95" customFormat="1" x14ac:dyDescent="0.25">
      <c r="A218" s="53" t="s">
        <v>654</v>
      </c>
      <c r="B218" s="244">
        <v>0</v>
      </c>
      <c r="C218" s="244">
        <v>0</v>
      </c>
      <c r="D218" s="244">
        <v>0</v>
      </c>
      <c r="E218" s="244">
        <v>0</v>
      </c>
      <c r="F218" s="244">
        <v>0</v>
      </c>
    </row>
    <row r="219" spans="1:6" s="94" customFormat="1" x14ac:dyDescent="0.25">
      <c r="A219" s="17" t="s">
        <v>263</v>
      </c>
      <c r="B219" s="243">
        <f>SUM(B210:B218)</f>
        <v>177000</v>
      </c>
      <c r="C219" s="243">
        <f>SUM(C210:C218)</f>
        <v>176000</v>
      </c>
      <c r="D219" s="243">
        <f>SUM(D210:D218)</f>
        <v>242000</v>
      </c>
      <c r="E219" s="243">
        <f t="shared" ref="E219:F219" si="18">SUM(E210:E218)</f>
        <v>256250</v>
      </c>
      <c r="F219" s="243">
        <f t="shared" si="18"/>
        <v>268250</v>
      </c>
    </row>
    <row r="220" spans="1:6" s="117" customFormat="1" x14ac:dyDescent="0.25">
      <c r="A220" s="45" t="s">
        <v>960</v>
      </c>
      <c r="B220" s="244">
        <v>0</v>
      </c>
      <c r="C220" s="243"/>
      <c r="D220" s="243"/>
      <c r="E220" s="243"/>
      <c r="F220" s="255"/>
    </row>
    <row r="221" spans="1:6" s="95" customFormat="1" x14ac:dyDescent="0.25">
      <c r="A221" s="52" t="s">
        <v>395</v>
      </c>
      <c r="B221" s="244">
        <v>185000</v>
      </c>
      <c r="C221" s="244"/>
      <c r="D221" s="244"/>
      <c r="E221" s="244"/>
      <c r="F221" s="253"/>
    </row>
    <row r="222" spans="1:6" s="95" customFormat="1" x14ac:dyDescent="0.25">
      <c r="A222" s="52" t="s">
        <v>404</v>
      </c>
      <c r="B222" s="244">
        <v>850000</v>
      </c>
      <c r="C222" s="244"/>
      <c r="D222" s="244"/>
      <c r="E222" s="244"/>
      <c r="F222" s="253"/>
    </row>
    <row r="223" spans="1:6" s="95" customFormat="1" x14ac:dyDescent="0.25">
      <c r="A223" s="17" t="s">
        <v>954</v>
      </c>
      <c r="B223" s="243">
        <f>SUM(B221:B222)</f>
        <v>1035000</v>
      </c>
      <c r="C223" s="244"/>
      <c r="D223" s="244"/>
      <c r="E223" s="244"/>
      <c r="F223" s="253"/>
    </row>
    <row r="224" spans="1:6" s="94" customFormat="1" x14ac:dyDescent="0.25">
      <c r="A224" s="17"/>
      <c r="B224" s="244"/>
      <c r="C224" s="244"/>
      <c r="D224" s="244"/>
      <c r="E224" s="244"/>
      <c r="F224" s="245"/>
    </row>
    <row r="225" spans="1:6" x14ac:dyDescent="0.25">
      <c r="A225" s="28"/>
      <c r="B225" s="241"/>
      <c r="C225" s="243"/>
      <c r="D225" s="241"/>
      <c r="E225" s="241"/>
      <c r="F225" s="241"/>
    </row>
    <row r="226" spans="1:6" ht="15.75" thickBot="1" x14ac:dyDescent="0.3">
      <c r="A226" s="42" t="s">
        <v>131</v>
      </c>
      <c r="B226" s="246">
        <f>B219+B207+B223</f>
        <v>10503000</v>
      </c>
      <c r="C226" s="246">
        <f>C219+C207</f>
        <v>10589530</v>
      </c>
      <c r="D226" s="246">
        <f>D219+D207</f>
        <v>11693770</v>
      </c>
      <c r="E226" s="246">
        <f>E219+E207</f>
        <v>11594920</v>
      </c>
      <c r="F226" s="246">
        <f t="shared" ref="F226" si="19">F219+F207</f>
        <v>12139954</v>
      </c>
    </row>
    <row r="227" spans="1:6" ht="15.75" thickTop="1" x14ac:dyDescent="0.25"/>
    <row r="228" spans="1:6" x14ac:dyDescent="0.25">
      <c r="A228" s="13" t="s">
        <v>1613</v>
      </c>
    </row>
    <row r="229" spans="1:6" x14ac:dyDescent="0.25">
      <c r="A229" s="12"/>
      <c r="B229" s="12"/>
      <c r="D229" s="13"/>
      <c r="E229" s="13"/>
    </row>
    <row r="230" spans="1:6" x14ac:dyDescent="0.25">
      <c r="D230" s="13"/>
      <c r="E230" s="13"/>
    </row>
  </sheetData>
  <mergeCells count="8">
    <mergeCell ref="A9:A10"/>
    <mergeCell ref="B9:F9"/>
    <mergeCell ref="A2:E2"/>
    <mergeCell ref="A3:E3"/>
    <mergeCell ref="A4:E4"/>
    <mergeCell ref="A5:E5"/>
    <mergeCell ref="A6:E6"/>
    <mergeCell ref="A7:E7"/>
  </mergeCells>
  <pageMargins left="0.7" right="0.7" top="0.75" bottom="0.75" header="0.3" footer="0.3"/>
  <pageSetup orientation="portrait" r:id="rId1"/>
  <ignoredErrors>
    <ignoredError sqref="B70:C70 B129:B150 B169:B181 B200:B205 B223:B225"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G297"/>
  <sheetViews>
    <sheetView showGridLines="0" topLeftCell="A279" zoomScale="73" zoomScaleNormal="73" workbookViewId="0">
      <selection activeCell="A297" sqref="A297"/>
    </sheetView>
  </sheetViews>
  <sheetFormatPr baseColWidth="10" defaultColWidth="11.42578125" defaultRowHeight="15" x14ac:dyDescent="0.25"/>
  <cols>
    <col min="1" max="1" width="86.85546875" style="13" customWidth="1"/>
    <col min="2" max="7" width="16.42578125" style="90" bestFit="1" customWidth="1"/>
    <col min="8" max="16384" width="11.42578125" style="90"/>
  </cols>
  <sheetData>
    <row r="1" spans="1:7" x14ac:dyDescent="0.25">
      <c r="A1" s="23"/>
    </row>
    <row r="2" spans="1:7" ht="21" x14ac:dyDescent="0.25">
      <c r="A2" s="352" t="s">
        <v>948</v>
      </c>
      <c r="B2" s="353"/>
      <c r="C2" s="353"/>
      <c r="D2" s="353"/>
      <c r="E2" s="353"/>
      <c r="F2" s="353"/>
      <c r="G2" s="353"/>
    </row>
    <row r="3" spans="1:7" ht="18.75" x14ac:dyDescent="0.25">
      <c r="A3" s="354" t="s">
        <v>949</v>
      </c>
      <c r="B3" s="355"/>
      <c r="C3" s="355"/>
      <c r="D3" s="355"/>
      <c r="E3" s="355"/>
      <c r="F3" s="355"/>
      <c r="G3" s="355"/>
    </row>
    <row r="4" spans="1:7" x14ac:dyDescent="0.25">
      <c r="A4" s="356" t="s">
        <v>8</v>
      </c>
      <c r="B4" s="357"/>
      <c r="C4" s="357"/>
      <c r="D4" s="357"/>
      <c r="E4" s="357"/>
      <c r="F4" s="357"/>
      <c r="G4" s="357"/>
    </row>
    <row r="5" spans="1:7" x14ac:dyDescent="0.25">
      <c r="A5" s="358" t="s">
        <v>9</v>
      </c>
      <c r="B5" s="359"/>
      <c r="C5" s="359"/>
      <c r="D5" s="359"/>
      <c r="E5" s="359"/>
      <c r="F5" s="359"/>
      <c r="G5" s="359"/>
    </row>
    <row r="6" spans="1:7" x14ac:dyDescent="0.25">
      <c r="A6" s="358" t="s">
        <v>1608</v>
      </c>
      <c r="B6" s="359"/>
      <c r="C6" s="359"/>
      <c r="D6" s="359"/>
      <c r="E6" s="359"/>
      <c r="F6" s="359"/>
      <c r="G6" s="359"/>
    </row>
    <row r="7" spans="1:7" x14ac:dyDescent="0.25">
      <c r="A7" s="360" t="s">
        <v>10</v>
      </c>
      <c r="B7" s="360"/>
      <c r="C7" s="360"/>
      <c r="D7" s="360"/>
      <c r="E7" s="360"/>
      <c r="F7" s="360"/>
      <c r="G7" s="360"/>
    </row>
    <row r="8" spans="1:7" x14ac:dyDescent="0.25">
      <c r="A8" s="23"/>
    </row>
    <row r="9" spans="1:7" ht="15.75" x14ac:dyDescent="0.25">
      <c r="A9" s="348" t="s">
        <v>7</v>
      </c>
      <c r="B9" s="351"/>
      <c r="C9" s="351"/>
      <c r="D9" s="351"/>
      <c r="E9" s="351"/>
      <c r="F9" s="351"/>
      <c r="G9" s="351"/>
    </row>
    <row r="10" spans="1:7" x14ac:dyDescent="0.25">
      <c r="A10" s="349" t="s">
        <v>4</v>
      </c>
      <c r="B10" s="112">
        <v>1941</v>
      </c>
      <c r="C10" s="112">
        <v>1942</v>
      </c>
      <c r="D10" s="112">
        <v>1943</v>
      </c>
      <c r="E10" s="112">
        <v>1944</v>
      </c>
      <c r="F10" s="112">
        <v>1945</v>
      </c>
      <c r="G10" s="112">
        <v>1946</v>
      </c>
    </row>
    <row r="11" spans="1:7" s="94" customFormat="1" x14ac:dyDescent="0.25">
      <c r="A11" s="12" t="s">
        <v>58</v>
      </c>
      <c r="B11" s="240">
        <v>2950000</v>
      </c>
      <c r="C11" s="240">
        <v>2800000</v>
      </c>
      <c r="D11" s="240">
        <v>2500000</v>
      </c>
      <c r="E11" s="240">
        <v>2800000</v>
      </c>
      <c r="F11" s="240">
        <v>2800000</v>
      </c>
      <c r="G11" s="240">
        <v>3200000</v>
      </c>
    </row>
    <row r="12" spans="1:7" s="94" customFormat="1" x14ac:dyDescent="0.25">
      <c r="A12" s="13"/>
      <c r="B12" s="241"/>
      <c r="C12" s="242"/>
      <c r="D12" s="242"/>
      <c r="E12" s="242"/>
      <c r="F12" s="242"/>
      <c r="G12" s="242"/>
    </row>
    <row r="13" spans="1:7" s="94" customFormat="1" x14ac:dyDescent="0.25">
      <c r="A13" s="110" t="s">
        <v>242</v>
      </c>
      <c r="B13" s="242">
        <v>60000</v>
      </c>
      <c r="C13" s="242">
        <v>60000</v>
      </c>
      <c r="D13" s="242">
        <v>30000</v>
      </c>
      <c r="E13" s="242">
        <v>40000</v>
      </c>
      <c r="F13" s="242">
        <v>95000</v>
      </c>
      <c r="G13" s="242">
        <v>100000</v>
      </c>
    </row>
    <row r="14" spans="1:7" x14ac:dyDescent="0.25">
      <c r="A14" s="110" t="s">
        <v>554</v>
      </c>
      <c r="B14" s="242">
        <v>0</v>
      </c>
      <c r="C14" s="242">
        <v>0</v>
      </c>
      <c r="D14" s="242">
        <v>0</v>
      </c>
      <c r="E14" s="242">
        <v>0</v>
      </c>
      <c r="F14" s="242">
        <v>0</v>
      </c>
      <c r="G14" s="242">
        <v>0</v>
      </c>
    </row>
    <row r="15" spans="1:7" s="95" customFormat="1" x14ac:dyDescent="0.25">
      <c r="A15" s="110" t="s">
        <v>363</v>
      </c>
      <c r="B15" s="242">
        <v>0</v>
      </c>
      <c r="C15" s="242">
        <v>0</v>
      </c>
      <c r="D15" s="242">
        <v>0</v>
      </c>
      <c r="E15" s="242">
        <v>0</v>
      </c>
      <c r="F15" s="242">
        <v>0</v>
      </c>
      <c r="G15" s="242">
        <v>0</v>
      </c>
    </row>
    <row r="16" spans="1:7" s="95" customFormat="1" ht="17.25" customHeight="1" x14ac:dyDescent="0.25">
      <c r="A16" s="110" t="s">
        <v>352</v>
      </c>
      <c r="B16" s="242">
        <v>0</v>
      </c>
      <c r="C16" s="242">
        <v>0</v>
      </c>
      <c r="D16" s="242">
        <v>0</v>
      </c>
      <c r="E16" s="242">
        <v>0</v>
      </c>
      <c r="F16" s="242">
        <v>0</v>
      </c>
      <c r="G16" s="242">
        <v>0</v>
      </c>
    </row>
    <row r="17" spans="1:7" s="95" customFormat="1" x14ac:dyDescent="0.25">
      <c r="A17" s="111" t="s">
        <v>59</v>
      </c>
      <c r="B17" s="240">
        <f t="shared" ref="B17:G17" si="0">SUM(B13:B16)</f>
        <v>60000</v>
      </c>
      <c r="C17" s="240">
        <f t="shared" si="0"/>
        <v>60000</v>
      </c>
      <c r="D17" s="240">
        <f t="shared" si="0"/>
        <v>30000</v>
      </c>
      <c r="E17" s="240">
        <f t="shared" si="0"/>
        <v>40000</v>
      </c>
      <c r="F17" s="240">
        <f t="shared" si="0"/>
        <v>95000</v>
      </c>
      <c r="G17" s="240">
        <f t="shared" si="0"/>
        <v>100000</v>
      </c>
    </row>
    <row r="18" spans="1:7" s="95" customFormat="1" x14ac:dyDescent="0.25">
      <c r="A18" s="28" t="s">
        <v>60</v>
      </c>
      <c r="B18" s="243">
        <f t="shared" ref="B18:G18" si="1">B11+B17</f>
        <v>3010000</v>
      </c>
      <c r="C18" s="243">
        <f t="shared" si="1"/>
        <v>2860000</v>
      </c>
      <c r="D18" s="243">
        <f t="shared" si="1"/>
        <v>2530000</v>
      </c>
      <c r="E18" s="243">
        <f t="shared" si="1"/>
        <v>2840000</v>
      </c>
      <c r="F18" s="243">
        <f t="shared" si="1"/>
        <v>2895000</v>
      </c>
      <c r="G18" s="243">
        <f t="shared" si="1"/>
        <v>3300000</v>
      </c>
    </row>
    <row r="19" spans="1:7" s="95" customFormat="1" x14ac:dyDescent="0.25">
      <c r="A19" s="28"/>
      <c r="B19" s="253"/>
      <c r="C19" s="253"/>
      <c r="D19" s="253"/>
      <c r="E19" s="253"/>
      <c r="F19" s="253"/>
      <c r="G19" s="253"/>
    </row>
    <row r="20" spans="1:7" s="95" customFormat="1" x14ac:dyDescent="0.25">
      <c r="A20" s="28" t="s">
        <v>70</v>
      </c>
      <c r="B20" s="253"/>
      <c r="C20" s="253"/>
      <c r="D20" s="253"/>
      <c r="E20" s="253"/>
      <c r="F20" s="253"/>
      <c r="G20" s="253"/>
    </row>
    <row r="21" spans="1:7" s="95" customFormat="1" x14ac:dyDescent="0.25">
      <c r="A21" s="45" t="s">
        <v>934</v>
      </c>
      <c r="B21" s="253"/>
      <c r="C21" s="253"/>
      <c r="D21" s="253"/>
      <c r="E21" s="253"/>
      <c r="F21" s="253"/>
      <c r="G21" s="253"/>
    </row>
    <row r="22" spans="1:7" s="95" customFormat="1" x14ac:dyDescent="0.25">
      <c r="A22" s="52"/>
      <c r="B22" s="253"/>
      <c r="C22" s="253"/>
      <c r="D22" s="253"/>
      <c r="E22" s="253"/>
      <c r="F22" s="253"/>
      <c r="G22" s="253"/>
    </row>
    <row r="23" spans="1:7" s="95" customFormat="1" x14ac:dyDescent="0.25">
      <c r="A23" s="110" t="s">
        <v>56</v>
      </c>
      <c r="B23" s="242">
        <v>1500000</v>
      </c>
      <c r="C23" s="242">
        <v>1500000</v>
      </c>
      <c r="D23" s="242">
        <v>1200000</v>
      </c>
      <c r="E23" s="242">
        <v>1560000</v>
      </c>
      <c r="F23" s="242">
        <v>2000000</v>
      </c>
      <c r="G23" s="242">
        <v>2325000</v>
      </c>
    </row>
    <row r="24" spans="1:7" s="91" customFormat="1" x14ac:dyDescent="0.25">
      <c r="A24" s="110" t="s">
        <v>464</v>
      </c>
      <c r="B24" s="242">
        <v>50000</v>
      </c>
      <c r="C24" s="242">
        <v>25000</v>
      </c>
      <c r="D24" s="242">
        <v>17000</v>
      </c>
      <c r="E24" s="242">
        <v>19000</v>
      </c>
      <c r="F24" s="242">
        <v>19750</v>
      </c>
      <c r="G24" s="242">
        <v>18224.07</v>
      </c>
    </row>
    <row r="25" spans="1:7" s="95" customFormat="1" x14ac:dyDescent="0.25">
      <c r="A25" s="52" t="s">
        <v>396</v>
      </c>
      <c r="B25" s="242">
        <v>1100000</v>
      </c>
      <c r="C25" s="242">
        <v>1000000</v>
      </c>
      <c r="D25" s="242">
        <v>925000</v>
      </c>
      <c r="E25" s="242">
        <v>950000</v>
      </c>
      <c r="F25" s="244">
        <v>1085000</v>
      </c>
      <c r="G25" s="242">
        <v>1100000</v>
      </c>
    </row>
    <row r="26" spans="1:7" s="95" customFormat="1" x14ac:dyDescent="0.25">
      <c r="A26" s="110" t="s">
        <v>397</v>
      </c>
      <c r="B26" s="242"/>
      <c r="C26" s="242"/>
      <c r="D26" s="242"/>
      <c r="E26" s="242"/>
      <c r="F26" s="244"/>
      <c r="G26" s="242"/>
    </row>
    <row r="27" spans="1:7" s="95" customFormat="1" x14ac:dyDescent="0.25">
      <c r="A27" s="110" t="s">
        <v>61</v>
      </c>
      <c r="B27" s="242">
        <v>110000</v>
      </c>
      <c r="C27" s="242">
        <v>100000</v>
      </c>
      <c r="D27" s="242">
        <v>100000</v>
      </c>
      <c r="E27" s="242">
        <v>125000</v>
      </c>
      <c r="F27" s="244">
        <v>150000</v>
      </c>
      <c r="G27" s="242">
        <v>1150000</v>
      </c>
    </row>
    <row r="28" spans="1:7" s="94" customFormat="1" x14ac:dyDescent="0.25">
      <c r="A28" s="52" t="s">
        <v>63</v>
      </c>
      <c r="B28" s="242">
        <v>300000</v>
      </c>
      <c r="C28" s="242">
        <v>300000</v>
      </c>
      <c r="D28" s="242">
        <v>290000</v>
      </c>
      <c r="E28" s="242">
        <v>400000</v>
      </c>
      <c r="F28" s="244">
        <v>480000</v>
      </c>
      <c r="G28" s="242">
        <v>480000</v>
      </c>
    </row>
    <row r="29" spans="1:7" s="94" customFormat="1" x14ac:dyDescent="0.25">
      <c r="A29" s="52" t="s">
        <v>394</v>
      </c>
      <c r="B29" s="242">
        <v>100000</v>
      </c>
      <c r="C29" s="242">
        <v>90000</v>
      </c>
      <c r="D29" s="242">
        <v>110000</v>
      </c>
      <c r="E29" s="242">
        <v>111000</v>
      </c>
      <c r="F29" s="244">
        <v>220000</v>
      </c>
      <c r="G29" s="242">
        <v>250000</v>
      </c>
    </row>
    <row r="30" spans="1:7" s="94" customFormat="1" x14ac:dyDescent="0.25">
      <c r="A30" s="52" t="s">
        <v>398</v>
      </c>
      <c r="B30" s="245"/>
      <c r="C30" s="242">
        <v>0</v>
      </c>
      <c r="D30" s="242">
        <v>60</v>
      </c>
      <c r="E30" s="242">
        <v>500</v>
      </c>
      <c r="F30" s="244">
        <v>100</v>
      </c>
      <c r="G30" s="242">
        <v>20</v>
      </c>
    </row>
    <row r="31" spans="1:7" s="94" customFormat="1" x14ac:dyDescent="0.25">
      <c r="A31" s="110" t="s">
        <v>395</v>
      </c>
      <c r="B31" s="245"/>
      <c r="C31" s="242"/>
      <c r="D31" s="242"/>
      <c r="E31" s="242"/>
      <c r="F31" s="244"/>
      <c r="G31" s="242"/>
    </row>
    <row r="32" spans="1:7" s="94" customFormat="1" x14ac:dyDescent="0.25">
      <c r="A32" s="110" t="s">
        <v>506</v>
      </c>
      <c r="B32" s="242">
        <v>500</v>
      </c>
      <c r="C32" s="242"/>
      <c r="D32" s="242"/>
      <c r="E32" s="242"/>
      <c r="F32" s="244"/>
      <c r="G32" s="242"/>
    </row>
    <row r="33" spans="1:7" s="95" customFormat="1" x14ac:dyDescent="0.25">
      <c r="A33" s="52" t="s">
        <v>507</v>
      </c>
      <c r="B33" s="242">
        <v>600</v>
      </c>
      <c r="C33" s="242">
        <v>60</v>
      </c>
      <c r="D33" s="242">
        <v>100</v>
      </c>
      <c r="E33" s="242">
        <v>0</v>
      </c>
      <c r="F33" s="244">
        <v>0</v>
      </c>
      <c r="G33" s="242">
        <v>0</v>
      </c>
    </row>
    <row r="34" spans="1:7" s="95" customFormat="1" x14ac:dyDescent="0.25">
      <c r="A34" s="52" t="s">
        <v>961</v>
      </c>
      <c r="B34" s="244">
        <v>0</v>
      </c>
      <c r="C34" s="244">
        <v>0</v>
      </c>
      <c r="D34" s="242">
        <v>120000</v>
      </c>
      <c r="E34" s="242">
        <v>145000</v>
      </c>
      <c r="F34" s="244">
        <v>210000</v>
      </c>
      <c r="G34" s="242">
        <v>230000</v>
      </c>
    </row>
    <row r="35" spans="1:7" s="95" customFormat="1" x14ac:dyDescent="0.25">
      <c r="A35" s="52" t="s">
        <v>1076</v>
      </c>
      <c r="B35" s="244">
        <v>0</v>
      </c>
      <c r="C35" s="244">
        <v>0</v>
      </c>
      <c r="D35" s="242">
        <v>20000</v>
      </c>
      <c r="E35" s="242">
        <v>20000</v>
      </c>
      <c r="F35" s="244">
        <v>25000</v>
      </c>
      <c r="G35" s="242">
        <v>42000</v>
      </c>
    </row>
    <row r="36" spans="1:7" s="95" customFormat="1" x14ac:dyDescent="0.25">
      <c r="A36" s="52" t="s">
        <v>1077</v>
      </c>
      <c r="B36" s="244">
        <v>0</v>
      </c>
      <c r="C36" s="244">
        <v>0</v>
      </c>
      <c r="D36" s="242">
        <v>10000</v>
      </c>
      <c r="E36" s="242">
        <v>10000</v>
      </c>
      <c r="F36" s="244">
        <v>15000</v>
      </c>
      <c r="G36" s="242">
        <v>28000</v>
      </c>
    </row>
    <row r="37" spans="1:7" s="95" customFormat="1" x14ac:dyDescent="0.25">
      <c r="A37" s="52" t="s">
        <v>365</v>
      </c>
      <c r="B37" s="244">
        <v>0</v>
      </c>
      <c r="C37" s="244">
        <v>0</v>
      </c>
      <c r="D37" s="242">
        <v>300000</v>
      </c>
      <c r="E37" s="242">
        <v>300000</v>
      </c>
      <c r="F37" s="244">
        <v>420000</v>
      </c>
      <c r="G37" s="242">
        <v>500000</v>
      </c>
    </row>
    <row r="38" spans="1:7" s="95" customFormat="1" x14ac:dyDescent="0.25">
      <c r="A38" s="52" t="s">
        <v>83</v>
      </c>
      <c r="B38" s="244">
        <v>0</v>
      </c>
      <c r="C38" s="244">
        <v>0</v>
      </c>
      <c r="D38" s="242">
        <v>150000</v>
      </c>
      <c r="E38" s="242">
        <v>150000</v>
      </c>
      <c r="F38" s="244">
        <v>200000</v>
      </c>
      <c r="G38" s="242">
        <v>200000</v>
      </c>
    </row>
    <row r="39" spans="1:7" s="95" customFormat="1" x14ac:dyDescent="0.25">
      <c r="A39" s="52" t="s">
        <v>525</v>
      </c>
      <c r="B39" s="244">
        <v>0</v>
      </c>
      <c r="C39" s="244">
        <v>0</v>
      </c>
      <c r="D39" s="242">
        <v>45000</v>
      </c>
      <c r="E39" s="242">
        <v>45000</v>
      </c>
      <c r="F39" s="244">
        <v>62000</v>
      </c>
      <c r="G39" s="242">
        <v>70000</v>
      </c>
    </row>
    <row r="40" spans="1:7" s="95" customFormat="1" x14ac:dyDescent="0.25">
      <c r="A40" s="52" t="s">
        <v>369</v>
      </c>
      <c r="B40" s="244">
        <v>0</v>
      </c>
      <c r="C40" s="244">
        <v>0</v>
      </c>
      <c r="D40" s="242">
        <v>0</v>
      </c>
      <c r="E40" s="242">
        <v>0</v>
      </c>
      <c r="F40" s="244">
        <v>0</v>
      </c>
      <c r="G40" s="242">
        <v>20000</v>
      </c>
    </row>
    <row r="41" spans="1:7" s="95" customFormat="1" x14ac:dyDescent="0.25">
      <c r="A41" s="52" t="s">
        <v>835</v>
      </c>
      <c r="B41" s="244">
        <v>0</v>
      </c>
      <c r="C41" s="244">
        <v>0</v>
      </c>
      <c r="D41" s="242">
        <v>0</v>
      </c>
      <c r="E41" s="242">
        <v>0</v>
      </c>
      <c r="F41" s="244">
        <v>0</v>
      </c>
      <c r="G41" s="242">
        <v>70000</v>
      </c>
    </row>
    <row r="42" spans="1:7" s="95" customFormat="1" x14ac:dyDescent="0.25">
      <c r="A42" s="52" t="s">
        <v>976</v>
      </c>
      <c r="B42" s="244">
        <v>0</v>
      </c>
      <c r="C42" s="244">
        <v>0</v>
      </c>
      <c r="D42" s="242">
        <v>0</v>
      </c>
      <c r="E42" s="242">
        <v>0</v>
      </c>
      <c r="F42" s="244">
        <v>0</v>
      </c>
      <c r="G42" s="242">
        <v>100000</v>
      </c>
    </row>
    <row r="43" spans="1:7" s="95" customFormat="1" x14ac:dyDescent="0.25">
      <c r="A43" s="55" t="s">
        <v>1000</v>
      </c>
      <c r="B43" s="244">
        <v>0</v>
      </c>
      <c r="C43" s="244">
        <v>0</v>
      </c>
      <c r="D43" s="242">
        <v>0</v>
      </c>
      <c r="E43" s="242">
        <v>0</v>
      </c>
      <c r="F43" s="244">
        <v>0</v>
      </c>
      <c r="G43" s="242">
        <v>125000</v>
      </c>
    </row>
    <row r="44" spans="1:7" s="95" customFormat="1" x14ac:dyDescent="0.25">
      <c r="A44" s="52" t="s">
        <v>963</v>
      </c>
      <c r="B44" s="244">
        <v>0</v>
      </c>
      <c r="C44" s="244">
        <v>0</v>
      </c>
      <c r="D44" s="242">
        <v>0</v>
      </c>
      <c r="E44" s="242">
        <v>0</v>
      </c>
      <c r="F44" s="244">
        <v>0</v>
      </c>
      <c r="G44" s="242">
        <v>250000</v>
      </c>
    </row>
    <row r="45" spans="1:7" s="95" customFormat="1" x14ac:dyDescent="0.25">
      <c r="A45" s="52" t="s">
        <v>245</v>
      </c>
      <c r="B45" s="244">
        <v>0</v>
      </c>
      <c r="C45" s="244">
        <v>0</v>
      </c>
      <c r="D45" s="242">
        <v>0</v>
      </c>
      <c r="E45" s="242">
        <v>20</v>
      </c>
      <c r="F45" s="244">
        <v>0</v>
      </c>
      <c r="G45" s="242">
        <v>0</v>
      </c>
    </row>
    <row r="46" spans="1:7" s="95" customFormat="1" x14ac:dyDescent="0.25">
      <c r="A46" s="28" t="s">
        <v>935</v>
      </c>
      <c r="B46" s="243">
        <f t="shared" ref="B46:C46" si="2">SUM(B22:B45)</f>
        <v>3161100</v>
      </c>
      <c r="C46" s="243">
        <f t="shared" si="2"/>
        <v>3015060</v>
      </c>
      <c r="D46" s="243">
        <f>SUM(D18:D45)</f>
        <v>5817160</v>
      </c>
      <c r="E46" s="243">
        <f>SUM(E18:E45)</f>
        <v>6675520</v>
      </c>
      <c r="F46" s="243">
        <f>SUM(F18:F45)</f>
        <v>7781850</v>
      </c>
      <c r="G46" s="243">
        <f>SUM(G18:G45)</f>
        <v>10258244.07</v>
      </c>
    </row>
    <row r="47" spans="1:7" s="95" customFormat="1" x14ac:dyDescent="0.25">
      <c r="A47" s="23"/>
      <c r="B47" s="253"/>
      <c r="C47" s="253"/>
      <c r="D47" s="253"/>
      <c r="E47" s="253"/>
      <c r="F47" s="253"/>
      <c r="G47" s="253"/>
    </row>
    <row r="48" spans="1:7" s="95" customFormat="1" x14ac:dyDescent="0.25">
      <c r="A48" s="28" t="s">
        <v>936</v>
      </c>
      <c r="B48" s="243">
        <f>B86+B113+B130+B145+B152+B159+B166+B171+B170</f>
        <v>5974950</v>
      </c>
      <c r="C48" s="243">
        <f>C86+C113+C130+C145+C152+C159+C166+C171+C170</f>
        <v>6952614</v>
      </c>
      <c r="D48" s="243"/>
      <c r="E48" s="243">
        <f t="shared" ref="E48:G48" si="3">E86+E113+E130+E145+E152+E159+E166+E171+E170</f>
        <v>8525148</v>
      </c>
      <c r="F48" s="243">
        <f t="shared" si="3"/>
        <v>12359983.33</v>
      </c>
      <c r="G48" s="243">
        <f t="shared" si="3"/>
        <v>15098400</v>
      </c>
    </row>
    <row r="49" spans="1:7" s="95" customFormat="1" x14ac:dyDescent="0.25">
      <c r="A49" s="45" t="s">
        <v>511</v>
      </c>
      <c r="B49" s="253"/>
      <c r="C49" s="253"/>
      <c r="D49" s="253"/>
      <c r="E49" s="253"/>
      <c r="F49" s="253"/>
      <c r="G49" s="253"/>
    </row>
    <row r="50" spans="1:7" s="94" customFormat="1" x14ac:dyDescent="0.25">
      <c r="A50" s="45" t="s">
        <v>400</v>
      </c>
      <c r="B50" s="245"/>
      <c r="C50" s="245"/>
      <c r="D50" s="245"/>
      <c r="E50" s="245"/>
      <c r="F50" s="245"/>
      <c r="G50" s="245"/>
    </row>
    <row r="51" spans="1:7" s="94" customFormat="1" x14ac:dyDescent="0.25">
      <c r="A51" s="52" t="s">
        <v>401</v>
      </c>
      <c r="B51" s="242">
        <v>70000</v>
      </c>
      <c r="C51" s="242">
        <v>77000</v>
      </c>
      <c r="D51" s="242">
        <v>84000</v>
      </c>
      <c r="E51" s="242">
        <v>98000</v>
      </c>
      <c r="F51" s="244">
        <v>119000</v>
      </c>
      <c r="G51" s="242">
        <v>175000</v>
      </c>
    </row>
    <row r="52" spans="1:7" s="95" customFormat="1" x14ac:dyDescent="0.25">
      <c r="A52" s="52" t="s">
        <v>465</v>
      </c>
      <c r="B52" s="242">
        <v>5000</v>
      </c>
      <c r="C52" s="242">
        <v>4000</v>
      </c>
      <c r="D52" s="242">
        <v>4000</v>
      </c>
      <c r="E52" s="242">
        <v>4000</v>
      </c>
      <c r="F52" s="244">
        <v>17583.330000000002</v>
      </c>
      <c r="G52" s="242">
        <v>16700</v>
      </c>
    </row>
    <row r="53" spans="1:7" s="94" customFormat="1" x14ac:dyDescent="0.25">
      <c r="A53" s="52" t="s">
        <v>71</v>
      </c>
      <c r="B53" s="242">
        <v>10000</v>
      </c>
      <c r="C53" s="242">
        <v>14000</v>
      </c>
      <c r="D53" s="242">
        <v>8000</v>
      </c>
      <c r="E53" s="242">
        <v>9000</v>
      </c>
      <c r="F53" s="244">
        <v>5000</v>
      </c>
      <c r="G53" s="242">
        <v>5000</v>
      </c>
    </row>
    <row r="54" spans="1:7" s="95" customFormat="1" x14ac:dyDescent="0.25">
      <c r="A54" s="52" t="s">
        <v>66</v>
      </c>
      <c r="B54" s="242">
        <v>400000</v>
      </c>
      <c r="C54" s="242">
        <v>450000</v>
      </c>
      <c r="D54" s="242">
        <v>600000</v>
      </c>
      <c r="E54" s="242">
        <v>720000</v>
      </c>
      <c r="F54" s="244">
        <v>720000</v>
      </c>
      <c r="G54" s="242">
        <v>850000</v>
      </c>
    </row>
    <row r="55" spans="1:7" s="95" customFormat="1" x14ac:dyDescent="0.25">
      <c r="A55" s="110" t="s">
        <v>822</v>
      </c>
      <c r="B55" s="242"/>
      <c r="C55" s="242"/>
      <c r="D55" s="242">
        <v>40000</v>
      </c>
      <c r="E55" s="242">
        <v>30000</v>
      </c>
      <c r="F55" s="244">
        <v>30000</v>
      </c>
      <c r="G55" s="242">
        <v>30000</v>
      </c>
    </row>
    <row r="56" spans="1:7" s="95" customFormat="1" x14ac:dyDescent="0.25">
      <c r="A56" s="110" t="s">
        <v>964</v>
      </c>
      <c r="B56" s="242"/>
      <c r="C56" s="242"/>
      <c r="D56" s="242"/>
      <c r="E56" s="242">
        <v>80000</v>
      </c>
      <c r="F56" s="244">
        <v>100000</v>
      </c>
      <c r="G56" s="242">
        <v>150000</v>
      </c>
    </row>
    <row r="57" spans="1:7" s="95" customFormat="1" x14ac:dyDescent="0.25">
      <c r="A57" s="110" t="s">
        <v>980</v>
      </c>
      <c r="B57" s="242"/>
      <c r="C57" s="242"/>
      <c r="D57" s="242"/>
      <c r="E57" s="253"/>
      <c r="F57" s="244">
        <v>0</v>
      </c>
      <c r="G57" s="242">
        <v>3000</v>
      </c>
    </row>
    <row r="58" spans="1:7" s="95" customFormat="1" x14ac:dyDescent="0.25">
      <c r="A58" s="52" t="s">
        <v>67</v>
      </c>
      <c r="B58" s="242">
        <v>60000</v>
      </c>
      <c r="C58" s="242">
        <v>65000</v>
      </c>
      <c r="D58" s="242">
        <v>80000</v>
      </c>
      <c r="E58" s="244">
        <v>80000</v>
      </c>
      <c r="F58" s="244">
        <v>105000</v>
      </c>
      <c r="G58" s="242">
        <v>160000</v>
      </c>
    </row>
    <row r="59" spans="1:7" s="95" customFormat="1" x14ac:dyDescent="0.25">
      <c r="A59" s="52" t="s">
        <v>72</v>
      </c>
      <c r="B59" s="242">
        <v>475000</v>
      </c>
      <c r="C59" s="242">
        <v>475000</v>
      </c>
      <c r="D59" s="242">
        <v>600000</v>
      </c>
      <c r="E59" s="244">
        <v>660000</v>
      </c>
      <c r="F59" s="244">
        <v>900000</v>
      </c>
      <c r="G59" s="242">
        <v>1200000</v>
      </c>
    </row>
    <row r="60" spans="1:7" s="91" customFormat="1" x14ac:dyDescent="0.25">
      <c r="A60" s="52" t="s">
        <v>73</v>
      </c>
      <c r="B60" s="242">
        <v>75000</v>
      </c>
      <c r="C60" s="242">
        <v>75000</v>
      </c>
      <c r="D60" s="242">
        <v>75000</v>
      </c>
      <c r="E60" s="244">
        <v>75000</v>
      </c>
      <c r="F60" s="244">
        <v>80000</v>
      </c>
      <c r="G60" s="242">
        <v>80000</v>
      </c>
    </row>
    <row r="61" spans="1:7" s="91" customFormat="1" x14ac:dyDescent="0.25">
      <c r="A61" s="52" t="s">
        <v>513</v>
      </c>
      <c r="B61" s="242">
        <v>140000</v>
      </c>
      <c r="C61" s="242">
        <v>130000</v>
      </c>
      <c r="D61" s="242">
        <v>175000</v>
      </c>
      <c r="E61" s="244">
        <v>140000</v>
      </c>
      <c r="F61" s="244">
        <v>155000</v>
      </c>
      <c r="G61" s="242">
        <v>190000</v>
      </c>
    </row>
    <row r="62" spans="1:7" s="87" customFormat="1" x14ac:dyDescent="0.25">
      <c r="A62" s="52" t="s">
        <v>364</v>
      </c>
      <c r="B62" s="242">
        <v>0</v>
      </c>
      <c r="C62" s="242">
        <v>0</v>
      </c>
      <c r="D62" s="256"/>
      <c r="E62" s="256"/>
      <c r="F62" s="256"/>
      <c r="G62" s="256"/>
    </row>
    <row r="63" spans="1:7" s="94" customFormat="1" x14ac:dyDescent="0.25">
      <c r="A63" s="52" t="s">
        <v>68</v>
      </c>
      <c r="B63" s="242">
        <v>0</v>
      </c>
      <c r="C63" s="242">
        <v>0</v>
      </c>
      <c r="D63" s="245"/>
      <c r="E63" s="245"/>
      <c r="F63" s="245"/>
      <c r="G63" s="245"/>
    </row>
    <row r="64" spans="1:7" s="95" customFormat="1" x14ac:dyDescent="0.25">
      <c r="A64" s="52" t="s">
        <v>243</v>
      </c>
      <c r="B64" s="242">
        <v>0</v>
      </c>
      <c r="C64" s="242">
        <v>0</v>
      </c>
      <c r="D64" s="253"/>
      <c r="E64" s="253"/>
      <c r="F64" s="253"/>
      <c r="G64" s="253"/>
    </row>
    <row r="65" spans="1:7" s="94" customFormat="1" x14ac:dyDescent="0.25">
      <c r="A65" s="52" t="s">
        <v>515</v>
      </c>
      <c r="B65" s="242">
        <v>0</v>
      </c>
      <c r="C65" s="242">
        <v>0</v>
      </c>
      <c r="D65" s="245"/>
      <c r="E65" s="245"/>
      <c r="F65" s="245"/>
      <c r="G65" s="245"/>
    </row>
    <row r="66" spans="1:7" s="95" customFormat="1" x14ac:dyDescent="0.25">
      <c r="A66" s="52" t="s">
        <v>69</v>
      </c>
      <c r="B66" s="242">
        <v>0</v>
      </c>
      <c r="C66" s="242">
        <v>0</v>
      </c>
      <c r="D66" s="253"/>
      <c r="E66" s="253"/>
      <c r="F66" s="253"/>
      <c r="G66" s="253"/>
    </row>
    <row r="67" spans="1:7" s="94" customFormat="1" x14ac:dyDescent="0.25">
      <c r="A67" s="52" t="s">
        <v>74</v>
      </c>
      <c r="B67" s="242">
        <v>280000</v>
      </c>
      <c r="C67" s="242">
        <v>350000</v>
      </c>
      <c r="D67" s="242">
        <v>270000</v>
      </c>
      <c r="E67" s="244">
        <v>200000</v>
      </c>
      <c r="F67" s="244">
        <v>250000</v>
      </c>
      <c r="G67" s="242">
        <v>240000</v>
      </c>
    </row>
    <row r="68" spans="1:7" s="94" customFormat="1" x14ac:dyDescent="0.25">
      <c r="A68" s="110" t="s">
        <v>370</v>
      </c>
      <c r="B68" s="242"/>
      <c r="C68" s="242"/>
      <c r="D68" s="242">
        <v>250000</v>
      </c>
      <c r="E68" s="244">
        <v>200000</v>
      </c>
      <c r="F68" s="244">
        <v>400000</v>
      </c>
      <c r="G68" s="242">
        <v>480000</v>
      </c>
    </row>
    <row r="69" spans="1:7" s="95" customFormat="1" x14ac:dyDescent="0.25">
      <c r="A69" s="52" t="s">
        <v>75</v>
      </c>
      <c r="B69" s="242">
        <v>0</v>
      </c>
      <c r="C69" s="242">
        <v>0</v>
      </c>
      <c r="D69" s="253"/>
      <c r="E69" s="244">
        <v>0</v>
      </c>
      <c r="F69" s="253"/>
      <c r="G69" s="253"/>
    </row>
    <row r="70" spans="1:7" s="94" customFormat="1" x14ac:dyDescent="0.25">
      <c r="A70" s="52" t="s">
        <v>76</v>
      </c>
      <c r="B70" s="242">
        <v>2400</v>
      </c>
      <c r="C70" s="242">
        <v>4000</v>
      </c>
      <c r="D70" s="242">
        <v>4000</v>
      </c>
      <c r="E70" s="244">
        <v>6000</v>
      </c>
      <c r="F70" s="244">
        <v>10000</v>
      </c>
      <c r="G70" s="242">
        <v>10000</v>
      </c>
    </row>
    <row r="71" spans="1:7" s="94" customFormat="1" x14ac:dyDescent="0.25">
      <c r="A71" s="52" t="s">
        <v>405</v>
      </c>
      <c r="B71" s="242"/>
      <c r="C71" s="242"/>
      <c r="D71" s="242"/>
      <c r="E71" s="244"/>
      <c r="F71" s="244">
        <v>140000</v>
      </c>
      <c r="G71" s="242">
        <v>180000</v>
      </c>
    </row>
    <row r="72" spans="1:7" s="94" customFormat="1" x14ac:dyDescent="0.25">
      <c r="A72" s="52" t="s">
        <v>1206</v>
      </c>
      <c r="B72" s="242"/>
      <c r="C72" s="242"/>
      <c r="D72" s="242"/>
      <c r="E72" s="244"/>
      <c r="F72" s="244">
        <v>25000</v>
      </c>
      <c r="G72" s="242">
        <v>25000</v>
      </c>
    </row>
    <row r="73" spans="1:7" s="94" customFormat="1" x14ac:dyDescent="0.25">
      <c r="A73" s="52" t="s">
        <v>623</v>
      </c>
      <c r="B73" s="242">
        <v>0</v>
      </c>
      <c r="C73" s="242">
        <v>0</v>
      </c>
      <c r="D73" s="245"/>
      <c r="E73" s="245"/>
      <c r="F73" s="245"/>
      <c r="G73" s="245"/>
    </row>
    <row r="74" spans="1:7" s="94" customFormat="1" x14ac:dyDescent="0.25">
      <c r="A74" s="110" t="s">
        <v>614</v>
      </c>
      <c r="B74" s="242"/>
      <c r="C74" s="242"/>
      <c r="D74" s="242">
        <v>820000</v>
      </c>
      <c r="E74" s="244">
        <v>950000</v>
      </c>
      <c r="F74" s="244">
        <v>1460000</v>
      </c>
      <c r="G74" s="242">
        <v>1460000</v>
      </c>
    </row>
    <row r="75" spans="1:7" s="95" customFormat="1" x14ac:dyDescent="0.25">
      <c r="A75" s="52" t="s">
        <v>613</v>
      </c>
      <c r="B75" s="242">
        <v>950000</v>
      </c>
      <c r="C75" s="242">
        <v>1600000</v>
      </c>
      <c r="D75" s="242">
        <v>1200000</v>
      </c>
      <c r="E75" s="244">
        <v>2150000</v>
      </c>
      <c r="F75" s="244">
        <v>3900000</v>
      </c>
      <c r="G75" s="242">
        <v>5050000</v>
      </c>
    </row>
    <row r="76" spans="1:7" x14ac:dyDescent="0.25">
      <c r="A76" s="52" t="s">
        <v>77</v>
      </c>
      <c r="B76" s="242">
        <v>67000</v>
      </c>
      <c r="C76" s="242">
        <v>75000</v>
      </c>
      <c r="D76" s="242">
        <v>50000</v>
      </c>
      <c r="E76" s="244">
        <v>40000</v>
      </c>
      <c r="F76" s="244">
        <v>75000</v>
      </c>
      <c r="G76" s="242">
        <v>100000</v>
      </c>
    </row>
    <row r="77" spans="1:7" s="95" customFormat="1" x14ac:dyDescent="0.25">
      <c r="A77" s="52" t="s">
        <v>399</v>
      </c>
      <c r="B77" s="242">
        <v>200000</v>
      </c>
      <c r="C77" s="242">
        <v>500000</v>
      </c>
      <c r="D77" s="242">
        <v>500000</v>
      </c>
      <c r="E77" s="244">
        <v>600000</v>
      </c>
      <c r="F77" s="244">
        <v>1010000</v>
      </c>
      <c r="G77" s="242">
        <v>1250000</v>
      </c>
    </row>
    <row r="78" spans="1:7" s="95" customFormat="1" x14ac:dyDescent="0.25">
      <c r="A78" s="52" t="s">
        <v>955</v>
      </c>
      <c r="B78" s="242">
        <v>200000</v>
      </c>
      <c r="C78" s="242">
        <v>0</v>
      </c>
      <c r="D78" s="242">
        <v>30000</v>
      </c>
      <c r="E78" s="244">
        <v>50000</v>
      </c>
      <c r="F78" s="253"/>
      <c r="G78" s="253"/>
    </row>
    <row r="79" spans="1:7" s="95" customFormat="1" x14ac:dyDescent="0.25">
      <c r="A79" s="52" t="s">
        <v>79</v>
      </c>
      <c r="B79" s="242">
        <v>20000</v>
      </c>
      <c r="C79" s="242">
        <v>50000</v>
      </c>
      <c r="D79" s="242">
        <v>60000</v>
      </c>
      <c r="E79" s="244">
        <v>0</v>
      </c>
      <c r="F79" s="253"/>
      <c r="G79" s="253"/>
    </row>
    <row r="80" spans="1:7" s="95" customFormat="1" x14ac:dyDescent="0.25">
      <c r="A80" s="52" t="s">
        <v>80</v>
      </c>
      <c r="B80" s="242">
        <v>0</v>
      </c>
      <c r="C80" s="242">
        <v>30000</v>
      </c>
      <c r="D80" s="242">
        <v>60000</v>
      </c>
      <c r="E80" s="244">
        <v>60000</v>
      </c>
      <c r="F80" s="244">
        <v>50000</v>
      </c>
      <c r="G80" s="253"/>
    </row>
    <row r="81" spans="1:7" s="95" customFormat="1" x14ac:dyDescent="0.25">
      <c r="A81" s="110" t="s">
        <v>407</v>
      </c>
      <c r="B81" s="242"/>
      <c r="C81" s="242"/>
      <c r="D81" s="242">
        <v>5000</v>
      </c>
      <c r="E81" s="244">
        <v>5000</v>
      </c>
      <c r="F81" s="244">
        <v>5000</v>
      </c>
      <c r="G81" s="242">
        <v>5000</v>
      </c>
    </row>
    <row r="82" spans="1:7" s="95" customFormat="1" x14ac:dyDescent="0.25">
      <c r="A82" s="110" t="s">
        <v>836</v>
      </c>
      <c r="B82" s="242"/>
      <c r="C82" s="242"/>
      <c r="D82" s="253"/>
      <c r="E82" s="244">
        <v>3000</v>
      </c>
      <c r="F82" s="244">
        <v>3000</v>
      </c>
      <c r="G82" s="242">
        <v>3000</v>
      </c>
    </row>
    <row r="83" spans="1:7" s="95" customFormat="1" x14ac:dyDescent="0.25">
      <c r="A83" s="110" t="s">
        <v>408</v>
      </c>
      <c r="B83" s="242"/>
      <c r="C83" s="242"/>
      <c r="D83" s="253"/>
      <c r="E83" s="244">
        <v>1000</v>
      </c>
      <c r="F83" s="244">
        <v>200</v>
      </c>
      <c r="G83" s="242">
        <v>200</v>
      </c>
    </row>
    <row r="84" spans="1:7" s="95" customFormat="1" x14ac:dyDescent="0.25">
      <c r="A84" s="110" t="s">
        <v>409</v>
      </c>
      <c r="B84" s="242"/>
      <c r="C84" s="242"/>
      <c r="D84" s="253"/>
      <c r="E84" s="244">
        <v>10000</v>
      </c>
      <c r="F84" s="244">
        <v>20000</v>
      </c>
      <c r="G84" s="253"/>
    </row>
    <row r="85" spans="1:7" s="95" customFormat="1" x14ac:dyDescent="0.25">
      <c r="A85" s="110" t="s">
        <v>987</v>
      </c>
      <c r="B85" s="242"/>
      <c r="C85" s="242"/>
      <c r="D85" s="253"/>
      <c r="E85" s="244">
        <v>0</v>
      </c>
      <c r="F85" s="244">
        <v>60000</v>
      </c>
      <c r="G85" s="253"/>
    </row>
    <row r="86" spans="1:7" s="94" customFormat="1" x14ac:dyDescent="0.25">
      <c r="A86" s="28" t="s">
        <v>520</v>
      </c>
      <c r="B86" s="243">
        <f>SUM(B51:B85)</f>
        <v>2954400</v>
      </c>
      <c r="C86" s="243">
        <f>SUM(C51:C85)</f>
        <v>3899000</v>
      </c>
      <c r="D86" s="243">
        <f t="shared" ref="D86:F86" si="4">SUM(D51:D85)</f>
        <v>4915000</v>
      </c>
      <c r="E86" s="243">
        <f t="shared" si="4"/>
        <v>6171000</v>
      </c>
      <c r="F86" s="243">
        <f t="shared" si="4"/>
        <v>9639783.3300000001</v>
      </c>
      <c r="G86" s="243">
        <f>SUM(G51:G85)</f>
        <v>11662900</v>
      </c>
    </row>
    <row r="87" spans="1:7" s="94" customFormat="1" x14ac:dyDescent="0.25">
      <c r="A87" s="12" t="s">
        <v>105</v>
      </c>
      <c r="B87" s="245"/>
      <c r="C87" s="245"/>
      <c r="D87" s="245">
        <f>D113+D130+D145+D152+D159+D166+D230+D245+D196+D209+D220</f>
        <v>2484160</v>
      </c>
      <c r="E87" s="245">
        <f>E113+E130+E145+E152+E159+E166+E230+E245+E196+E209+E220+E225</f>
        <v>2801548</v>
      </c>
      <c r="F87" s="245">
        <f>F113+F130+F145+F152+F159+F166+F230+F245+F196+F209+F220+F225</f>
        <v>3280000</v>
      </c>
      <c r="G87" s="245">
        <f>G113+G130+G145+G152+G159+G166+G230+G196+G209+G220+G225</f>
        <v>4100500</v>
      </c>
    </row>
    <row r="88" spans="1:7" s="95" customFormat="1" x14ac:dyDescent="0.25">
      <c r="A88" s="45" t="s">
        <v>81</v>
      </c>
      <c r="B88" s="253"/>
      <c r="C88" s="253"/>
      <c r="D88" s="253"/>
      <c r="E88" s="253"/>
      <c r="F88" s="253"/>
      <c r="G88" s="253"/>
    </row>
    <row r="89" spans="1:7" s="95" customFormat="1" x14ac:dyDescent="0.25">
      <c r="A89" s="23"/>
      <c r="B89" s="253"/>
      <c r="C89" s="253"/>
      <c r="D89" s="253"/>
      <c r="E89" s="253"/>
      <c r="F89" s="253"/>
      <c r="G89" s="253"/>
    </row>
    <row r="90" spans="1:7" s="95" customFormat="1" x14ac:dyDescent="0.25">
      <c r="A90" s="52" t="s">
        <v>82</v>
      </c>
      <c r="B90" s="242">
        <v>350000</v>
      </c>
      <c r="C90" s="242">
        <v>360000</v>
      </c>
      <c r="D90" s="242">
        <v>380000</v>
      </c>
      <c r="E90" s="244">
        <v>400000</v>
      </c>
      <c r="F90" s="244">
        <v>450000</v>
      </c>
      <c r="G90" s="242">
        <v>490000</v>
      </c>
    </row>
    <row r="91" spans="1:7" s="95" customFormat="1" x14ac:dyDescent="0.25">
      <c r="A91" s="52" t="s">
        <v>365</v>
      </c>
      <c r="B91" s="242">
        <v>290000</v>
      </c>
      <c r="C91" s="242">
        <v>290000</v>
      </c>
      <c r="D91" s="242">
        <v>0</v>
      </c>
      <c r="E91" s="253"/>
      <c r="F91" s="244">
        <v>0</v>
      </c>
      <c r="G91" s="242">
        <v>0</v>
      </c>
    </row>
    <row r="92" spans="1:7" s="95" customFormat="1" x14ac:dyDescent="0.25">
      <c r="A92" s="52" t="s">
        <v>83</v>
      </c>
      <c r="B92" s="242">
        <v>100000</v>
      </c>
      <c r="C92" s="242">
        <v>100000</v>
      </c>
      <c r="D92" s="242">
        <v>0</v>
      </c>
      <c r="E92" s="253"/>
      <c r="F92" s="244">
        <v>0</v>
      </c>
      <c r="G92" s="242">
        <v>0</v>
      </c>
    </row>
    <row r="93" spans="1:7" s="95" customFormat="1" x14ac:dyDescent="0.25">
      <c r="A93" s="52" t="s">
        <v>525</v>
      </c>
      <c r="B93" s="242">
        <v>70000</v>
      </c>
      <c r="C93" s="242">
        <v>70000</v>
      </c>
      <c r="D93" s="242">
        <v>38000</v>
      </c>
      <c r="E93" s="244">
        <v>40000</v>
      </c>
      <c r="F93" s="244">
        <v>45000</v>
      </c>
      <c r="G93" s="242">
        <v>48000</v>
      </c>
    </row>
    <row r="94" spans="1:7" s="95" customFormat="1" x14ac:dyDescent="0.25">
      <c r="A94" s="52" t="s">
        <v>244</v>
      </c>
      <c r="B94" s="242">
        <v>12000</v>
      </c>
      <c r="C94" s="242">
        <v>12000</v>
      </c>
      <c r="D94" s="242">
        <v>20000</v>
      </c>
      <c r="E94" s="244">
        <v>25000</v>
      </c>
      <c r="F94" s="244">
        <v>25000</v>
      </c>
      <c r="G94" s="242">
        <v>35000</v>
      </c>
    </row>
    <row r="95" spans="1:7" s="95" customFormat="1" x14ac:dyDescent="0.25">
      <c r="A95" s="52" t="s">
        <v>84</v>
      </c>
      <c r="B95" s="242">
        <v>9000</v>
      </c>
      <c r="C95" s="242">
        <v>6000</v>
      </c>
      <c r="D95" s="242">
        <v>4000</v>
      </c>
      <c r="E95" s="244">
        <v>5000</v>
      </c>
      <c r="F95" s="244">
        <v>5000</v>
      </c>
      <c r="G95" s="242">
        <v>5000</v>
      </c>
    </row>
    <row r="96" spans="1:7" s="95" customFormat="1" x14ac:dyDescent="0.25">
      <c r="A96" s="52" t="s">
        <v>245</v>
      </c>
      <c r="B96" s="242">
        <v>30</v>
      </c>
      <c r="C96" s="242">
        <v>0</v>
      </c>
      <c r="D96" s="242">
        <v>0</v>
      </c>
      <c r="E96" s="253"/>
      <c r="F96" s="244">
        <v>0</v>
      </c>
      <c r="G96" s="242">
        <v>100</v>
      </c>
    </row>
    <row r="97" spans="1:7" s="77" customFormat="1" x14ac:dyDescent="0.25">
      <c r="A97" s="52" t="s">
        <v>527</v>
      </c>
      <c r="B97" s="242">
        <v>46</v>
      </c>
      <c r="C97" s="242">
        <v>50</v>
      </c>
      <c r="D97" s="242">
        <v>500</v>
      </c>
      <c r="E97" s="244">
        <v>1000</v>
      </c>
      <c r="F97" s="244">
        <v>1000</v>
      </c>
      <c r="G97" s="242">
        <v>3000</v>
      </c>
    </row>
    <row r="98" spans="1:7" s="95" customFormat="1" x14ac:dyDescent="0.25">
      <c r="A98" s="52" t="s">
        <v>528</v>
      </c>
      <c r="B98" s="242">
        <v>2500</v>
      </c>
      <c r="C98" s="242">
        <v>2500</v>
      </c>
      <c r="D98" s="242">
        <v>2000</v>
      </c>
      <c r="E98" s="244">
        <v>2500</v>
      </c>
      <c r="F98" s="244">
        <v>2500</v>
      </c>
      <c r="G98" s="242">
        <v>2500</v>
      </c>
    </row>
    <row r="99" spans="1:7" s="95" customFormat="1" x14ac:dyDescent="0.25">
      <c r="A99" s="52" t="s">
        <v>832</v>
      </c>
      <c r="B99" s="242">
        <v>1000</v>
      </c>
      <c r="C99" s="242">
        <v>600</v>
      </c>
      <c r="D99" s="242">
        <v>300</v>
      </c>
      <c r="E99" s="244">
        <v>500</v>
      </c>
      <c r="F99" s="244">
        <v>1000</v>
      </c>
      <c r="G99" s="242">
        <v>1000</v>
      </c>
    </row>
    <row r="100" spans="1:7" s="95" customFormat="1" x14ac:dyDescent="0.25">
      <c r="A100" s="52" t="s">
        <v>625</v>
      </c>
      <c r="B100" s="242">
        <v>1000</v>
      </c>
      <c r="C100" s="242">
        <v>1000</v>
      </c>
      <c r="D100" s="242">
        <v>500</v>
      </c>
      <c r="E100" s="244">
        <v>1000</v>
      </c>
      <c r="F100" s="244">
        <v>1000</v>
      </c>
      <c r="G100" s="242">
        <v>1000</v>
      </c>
    </row>
    <row r="101" spans="1:7" s="95" customFormat="1" x14ac:dyDescent="0.25">
      <c r="A101" s="52" t="s">
        <v>246</v>
      </c>
      <c r="B101" s="242">
        <v>25000</v>
      </c>
      <c r="C101" s="242">
        <v>20000</v>
      </c>
      <c r="D101" s="242">
        <v>30000</v>
      </c>
      <c r="E101" s="244">
        <v>35000</v>
      </c>
      <c r="F101" s="244">
        <v>45000</v>
      </c>
      <c r="G101" s="242">
        <v>55000</v>
      </c>
    </row>
    <row r="102" spans="1:7" s="95" customFormat="1" x14ac:dyDescent="0.25">
      <c r="A102" s="52" t="s">
        <v>626</v>
      </c>
      <c r="B102" s="242">
        <v>3500</v>
      </c>
      <c r="C102" s="242">
        <v>6500</v>
      </c>
      <c r="D102" s="242">
        <v>1000</v>
      </c>
      <c r="E102" s="244">
        <v>2000</v>
      </c>
      <c r="F102" s="244">
        <v>5000</v>
      </c>
      <c r="G102" s="242">
        <v>5000</v>
      </c>
    </row>
    <row r="103" spans="1:7" s="95" customFormat="1" x14ac:dyDescent="0.25">
      <c r="A103" s="52" t="s">
        <v>627</v>
      </c>
      <c r="B103" s="242">
        <v>108000</v>
      </c>
      <c r="C103" s="242">
        <v>108000</v>
      </c>
      <c r="D103" s="242">
        <v>90000</v>
      </c>
      <c r="E103" s="244">
        <v>96000</v>
      </c>
      <c r="F103" s="244">
        <v>125000</v>
      </c>
      <c r="G103" s="242">
        <v>150000</v>
      </c>
    </row>
    <row r="104" spans="1:7" s="95" customFormat="1" x14ac:dyDescent="0.25">
      <c r="A104" s="52" t="s">
        <v>624</v>
      </c>
      <c r="B104" s="242">
        <v>190000</v>
      </c>
      <c r="C104" s="242">
        <v>180000</v>
      </c>
      <c r="D104" s="242">
        <v>150000</v>
      </c>
      <c r="E104" s="244">
        <v>180000</v>
      </c>
      <c r="F104" s="244">
        <v>150000</v>
      </c>
      <c r="G104" s="244">
        <v>140000</v>
      </c>
    </row>
    <row r="105" spans="1:7" s="94" customFormat="1" x14ac:dyDescent="0.25">
      <c r="A105" s="52" t="s">
        <v>247</v>
      </c>
      <c r="B105" s="242">
        <v>0</v>
      </c>
      <c r="C105" s="242">
        <v>0</v>
      </c>
      <c r="D105" s="242">
        <v>0</v>
      </c>
      <c r="E105" s="244">
        <v>0</v>
      </c>
      <c r="F105" s="244">
        <v>500</v>
      </c>
      <c r="G105" s="244">
        <v>500</v>
      </c>
    </row>
    <row r="106" spans="1:7" s="94" customFormat="1" x14ac:dyDescent="0.25">
      <c r="A106" s="52" t="s">
        <v>248</v>
      </c>
      <c r="B106" s="242">
        <v>750</v>
      </c>
      <c r="C106" s="242">
        <v>600</v>
      </c>
      <c r="D106" s="242">
        <v>500</v>
      </c>
      <c r="E106" s="244">
        <v>500</v>
      </c>
      <c r="F106" s="244">
        <v>27000</v>
      </c>
      <c r="G106" s="244">
        <v>35000</v>
      </c>
    </row>
    <row r="107" spans="1:7" s="95" customFormat="1" x14ac:dyDescent="0.25">
      <c r="A107" s="52" t="s">
        <v>249</v>
      </c>
      <c r="B107" s="242">
        <v>22000</v>
      </c>
      <c r="C107" s="242">
        <v>24000</v>
      </c>
      <c r="D107" s="242">
        <v>30000</v>
      </c>
      <c r="E107" s="244">
        <v>27000</v>
      </c>
      <c r="F107" s="244">
        <v>200</v>
      </c>
      <c r="G107" s="244">
        <v>200</v>
      </c>
    </row>
    <row r="108" spans="1:7" s="95" customFormat="1" x14ac:dyDescent="0.25">
      <c r="A108" s="52" t="s">
        <v>628</v>
      </c>
      <c r="B108" s="242">
        <v>0</v>
      </c>
      <c r="C108" s="242">
        <v>200</v>
      </c>
      <c r="D108" s="242">
        <v>200</v>
      </c>
      <c r="E108" s="244">
        <v>200</v>
      </c>
      <c r="F108" s="244">
        <v>30000</v>
      </c>
      <c r="G108" s="244">
        <v>30000</v>
      </c>
    </row>
    <row r="109" spans="1:7" s="95" customFormat="1" x14ac:dyDescent="0.25">
      <c r="A109" s="52" t="s">
        <v>570</v>
      </c>
      <c r="B109" s="242">
        <v>0</v>
      </c>
      <c r="C109" s="242">
        <v>1000</v>
      </c>
      <c r="D109" s="242">
        <v>100</v>
      </c>
      <c r="E109" s="244">
        <v>20000</v>
      </c>
      <c r="F109" s="244">
        <v>0</v>
      </c>
      <c r="G109" s="244">
        <v>0</v>
      </c>
    </row>
    <row r="110" spans="1:7" s="95" customFormat="1" x14ac:dyDescent="0.25">
      <c r="A110" s="110" t="s">
        <v>107</v>
      </c>
      <c r="B110" s="242"/>
      <c r="C110" s="242"/>
      <c r="D110" s="242">
        <v>100</v>
      </c>
      <c r="E110" s="244">
        <v>100</v>
      </c>
      <c r="F110" s="244">
        <v>100</v>
      </c>
      <c r="G110" s="244">
        <v>100</v>
      </c>
    </row>
    <row r="111" spans="1:7" s="95" customFormat="1" x14ac:dyDescent="0.25">
      <c r="A111" s="52" t="s">
        <v>998</v>
      </c>
      <c r="B111" s="242"/>
      <c r="C111" s="242"/>
      <c r="D111" s="242"/>
      <c r="E111" s="244">
        <v>300</v>
      </c>
      <c r="F111" s="244">
        <v>100</v>
      </c>
      <c r="G111" s="244">
        <v>100</v>
      </c>
    </row>
    <row r="112" spans="1:7" s="95" customFormat="1" x14ac:dyDescent="0.25">
      <c r="A112" s="52" t="s">
        <v>965</v>
      </c>
      <c r="B112" s="242"/>
      <c r="C112" s="242"/>
      <c r="D112" s="242"/>
      <c r="E112" s="244">
        <v>2500</v>
      </c>
      <c r="F112" s="244">
        <v>2500</v>
      </c>
      <c r="G112" s="244">
        <v>5000</v>
      </c>
    </row>
    <row r="113" spans="1:7" s="94" customFormat="1" x14ac:dyDescent="0.25">
      <c r="A113" s="28" t="s">
        <v>85</v>
      </c>
      <c r="B113" s="243">
        <f t="shared" ref="B113:C113" si="5">SUM(B90:B110)</f>
        <v>1184826</v>
      </c>
      <c r="C113" s="243">
        <f t="shared" si="5"/>
        <v>1182450</v>
      </c>
      <c r="D113" s="243">
        <f>SUM(D90:D112)</f>
        <v>747200</v>
      </c>
      <c r="E113" s="243">
        <f>SUM(E90:E112)</f>
        <v>838600</v>
      </c>
      <c r="F113" s="243">
        <f>SUM(F90:F112)</f>
        <v>915900</v>
      </c>
      <c r="G113" s="243">
        <f>SUM(G90:G112)</f>
        <v>1006500</v>
      </c>
    </row>
    <row r="114" spans="1:7" s="95" customFormat="1" x14ac:dyDescent="0.25">
      <c r="A114" s="23"/>
      <c r="B114" s="253"/>
      <c r="C114" s="253"/>
      <c r="D114" s="253"/>
      <c r="E114" s="242"/>
      <c r="F114" s="253"/>
      <c r="G114" s="253"/>
    </row>
    <row r="115" spans="1:7" s="95" customFormat="1" x14ac:dyDescent="0.25">
      <c r="A115" s="45" t="s">
        <v>629</v>
      </c>
      <c r="B115" s="253"/>
      <c r="C115" s="253"/>
      <c r="D115" s="253"/>
      <c r="E115" s="242"/>
      <c r="F115" s="253"/>
      <c r="G115" s="253"/>
    </row>
    <row r="116" spans="1:7" s="95" customFormat="1" x14ac:dyDescent="0.25">
      <c r="A116" s="23"/>
      <c r="B116" s="253"/>
      <c r="C116" s="253"/>
      <c r="D116" s="253"/>
      <c r="E116" s="253"/>
      <c r="F116" s="253"/>
      <c r="G116" s="253"/>
    </row>
    <row r="117" spans="1:7" s="95" customFormat="1" x14ac:dyDescent="0.25">
      <c r="A117" s="52" t="s">
        <v>86</v>
      </c>
      <c r="B117" s="242">
        <v>8500</v>
      </c>
      <c r="C117" s="242">
        <v>8500</v>
      </c>
      <c r="D117" s="242">
        <v>8000</v>
      </c>
      <c r="E117" s="244">
        <v>10000</v>
      </c>
      <c r="F117" s="244">
        <v>15000</v>
      </c>
      <c r="G117" s="244">
        <v>20000</v>
      </c>
    </row>
    <row r="118" spans="1:7" s="95" customFormat="1" x14ac:dyDescent="0.25">
      <c r="A118" s="52" t="s">
        <v>529</v>
      </c>
      <c r="B118" s="242">
        <v>5500</v>
      </c>
      <c r="C118" s="242">
        <v>5500</v>
      </c>
      <c r="D118" s="242">
        <v>6000</v>
      </c>
      <c r="E118" s="244">
        <v>6000</v>
      </c>
      <c r="F118" s="244">
        <v>6000</v>
      </c>
      <c r="G118" s="244">
        <v>8000</v>
      </c>
    </row>
    <row r="119" spans="1:7" s="95" customFormat="1" x14ac:dyDescent="0.25">
      <c r="A119" s="52" t="s">
        <v>366</v>
      </c>
      <c r="B119" s="242">
        <v>100</v>
      </c>
      <c r="C119" s="242">
        <v>100</v>
      </c>
      <c r="D119" s="242">
        <v>100</v>
      </c>
      <c r="E119" s="244">
        <v>100</v>
      </c>
      <c r="F119" s="244">
        <v>100</v>
      </c>
      <c r="G119" s="244">
        <v>100</v>
      </c>
    </row>
    <row r="120" spans="1:7" s="95" customFormat="1" x14ac:dyDescent="0.25">
      <c r="A120" s="52" t="s">
        <v>630</v>
      </c>
      <c r="B120" s="242">
        <v>3000</v>
      </c>
      <c r="C120" s="242">
        <v>3500</v>
      </c>
      <c r="D120" s="242">
        <v>2000</v>
      </c>
      <c r="E120" s="244">
        <v>2000</v>
      </c>
      <c r="F120" s="244">
        <v>2000</v>
      </c>
      <c r="G120" s="244">
        <v>6000</v>
      </c>
    </row>
    <row r="121" spans="1:7" s="95" customFormat="1" x14ac:dyDescent="0.25">
      <c r="A121" s="52" t="s">
        <v>833</v>
      </c>
      <c r="B121" s="242">
        <v>0</v>
      </c>
      <c r="C121" s="242">
        <v>0</v>
      </c>
      <c r="D121" s="242">
        <v>0</v>
      </c>
      <c r="E121" s="244">
        <v>0</v>
      </c>
      <c r="F121" s="244">
        <v>0</v>
      </c>
      <c r="G121" s="244">
        <v>0</v>
      </c>
    </row>
    <row r="122" spans="1:7" s="95" customFormat="1" x14ac:dyDescent="0.25">
      <c r="A122" s="52" t="s">
        <v>87</v>
      </c>
      <c r="B122" s="242">
        <v>4000</v>
      </c>
      <c r="C122" s="242">
        <v>4000</v>
      </c>
      <c r="D122" s="242">
        <v>4000</v>
      </c>
      <c r="E122" s="244">
        <v>4000</v>
      </c>
      <c r="F122" s="244">
        <v>3000</v>
      </c>
      <c r="G122" s="244">
        <v>3000</v>
      </c>
    </row>
    <row r="123" spans="1:7" s="95" customFormat="1" x14ac:dyDescent="0.25">
      <c r="A123" s="52" t="s">
        <v>941</v>
      </c>
      <c r="B123" s="242">
        <v>20000</v>
      </c>
      <c r="C123" s="242">
        <v>20000</v>
      </c>
      <c r="D123" s="242">
        <v>25000</v>
      </c>
      <c r="E123" s="244">
        <v>30000</v>
      </c>
      <c r="F123" s="244">
        <v>30000</v>
      </c>
      <c r="G123" s="244">
        <v>50000</v>
      </c>
    </row>
    <row r="124" spans="1:7" s="95" customFormat="1" x14ac:dyDescent="0.25">
      <c r="A124" s="52" t="s">
        <v>531</v>
      </c>
      <c r="B124" s="242">
        <v>16000</v>
      </c>
      <c r="C124" s="242">
        <v>20000</v>
      </c>
      <c r="D124" s="242">
        <v>20000</v>
      </c>
      <c r="E124" s="244">
        <v>20000</v>
      </c>
      <c r="F124" s="244">
        <v>20000</v>
      </c>
      <c r="G124" s="244">
        <v>0</v>
      </c>
    </row>
    <row r="125" spans="1:7" s="94" customFormat="1" x14ac:dyDescent="0.25">
      <c r="A125" s="52" t="s">
        <v>367</v>
      </c>
      <c r="B125" s="242">
        <v>500</v>
      </c>
      <c r="C125" s="242">
        <v>3000</v>
      </c>
      <c r="D125" s="242">
        <v>1000</v>
      </c>
      <c r="E125" s="244">
        <v>1000</v>
      </c>
      <c r="F125" s="244">
        <v>1000</v>
      </c>
      <c r="G125" s="244">
        <v>1000</v>
      </c>
    </row>
    <row r="126" spans="1:7" s="95" customFormat="1" x14ac:dyDescent="0.25">
      <c r="A126" s="52" t="s">
        <v>250</v>
      </c>
      <c r="B126" s="242">
        <v>100</v>
      </c>
      <c r="C126" s="242">
        <v>0</v>
      </c>
      <c r="D126" s="242">
        <v>0</v>
      </c>
      <c r="E126" s="244">
        <v>0</v>
      </c>
      <c r="F126" s="244">
        <v>0</v>
      </c>
      <c r="G126" s="244">
        <v>500</v>
      </c>
    </row>
    <row r="127" spans="1:7" s="94" customFormat="1" x14ac:dyDescent="0.25">
      <c r="A127" s="52" t="s">
        <v>368</v>
      </c>
      <c r="B127" s="242">
        <v>50</v>
      </c>
      <c r="C127" s="242">
        <v>0</v>
      </c>
      <c r="D127" s="242">
        <v>0</v>
      </c>
      <c r="E127" s="244">
        <v>0</v>
      </c>
      <c r="F127" s="244">
        <v>0</v>
      </c>
      <c r="G127" s="244">
        <v>0</v>
      </c>
    </row>
    <row r="128" spans="1:7" s="94" customFormat="1" x14ac:dyDescent="0.25">
      <c r="A128" s="52" t="s">
        <v>108</v>
      </c>
      <c r="B128" s="245"/>
      <c r="C128" s="245"/>
      <c r="D128" s="242">
        <v>0</v>
      </c>
      <c r="E128" s="244">
        <v>0</v>
      </c>
      <c r="F128" s="244">
        <v>10000</v>
      </c>
      <c r="G128" s="244">
        <v>10000</v>
      </c>
    </row>
    <row r="129" spans="1:7" s="94" customFormat="1" x14ac:dyDescent="0.25">
      <c r="A129" s="52" t="s">
        <v>290</v>
      </c>
      <c r="B129" s="245"/>
      <c r="C129" s="245"/>
      <c r="D129" s="242">
        <v>0</v>
      </c>
      <c r="E129" s="244">
        <v>0</v>
      </c>
      <c r="F129" s="244">
        <v>0</v>
      </c>
      <c r="G129" s="244">
        <v>6000</v>
      </c>
    </row>
    <row r="130" spans="1:7" s="94" customFormat="1" x14ac:dyDescent="0.25">
      <c r="A130" s="28" t="s">
        <v>631</v>
      </c>
      <c r="B130" s="243">
        <f t="shared" ref="B130:E130" si="6">SUM(B117:B129)</f>
        <v>57750</v>
      </c>
      <c r="C130" s="243">
        <f t="shared" si="6"/>
        <v>64600</v>
      </c>
      <c r="D130" s="243">
        <f t="shared" si="6"/>
        <v>66100</v>
      </c>
      <c r="E130" s="243">
        <f t="shared" si="6"/>
        <v>73100</v>
      </c>
      <c r="F130" s="243">
        <f>SUM(F117:F129)</f>
        <v>87100</v>
      </c>
      <c r="G130" s="243">
        <f>SUM(G117:G129)</f>
        <v>104600</v>
      </c>
    </row>
    <row r="131" spans="1:7" s="95" customFormat="1" x14ac:dyDescent="0.25">
      <c r="A131" s="23"/>
      <c r="B131" s="253"/>
      <c r="C131" s="253"/>
      <c r="D131" s="253"/>
      <c r="E131" s="253"/>
      <c r="F131" s="253"/>
      <c r="G131" s="244"/>
    </row>
    <row r="132" spans="1:7" s="95" customFormat="1" x14ac:dyDescent="0.25">
      <c r="A132" s="45" t="s">
        <v>466</v>
      </c>
      <c r="B132" s="253"/>
      <c r="C132" s="253"/>
      <c r="D132" s="253"/>
      <c r="E132" s="253"/>
      <c r="F132" s="253"/>
      <c r="G132" s="253"/>
    </row>
    <row r="133" spans="1:7" x14ac:dyDescent="0.25">
      <c r="A133" s="52" t="s">
        <v>88</v>
      </c>
      <c r="B133" s="242">
        <v>6000</v>
      </c>
      <c r="C133" s="242">
        <v>6500</v>
      </c>
      <c r="D133" s="242">
        <v>10000</v>
      </c>
      <c r="E133" s="244">
        <v>15000</v>
      </c>
      <c r="F133" s="244">
        <v>35000</v>
      </c>
      <c r="G133" s="244">
        <v>40000</v>
      </c>
    </row>
    <row r="134" spans="1:7" s="94" customFormat="1" x14ac:dyDescent="0.25">
      <c r="A134" s="52" t="s">
        <v>89</v>
      </c>
      <c r="B134" s="242">
        <v>8000</v>
      </c>
      <c r="C134" s="242">
        <v>8000</v>
      </c>
      <c r="D134" s="242">
        <v>3000</v>
      </c>
      <c r="E134" s="244">
        <v>5000</v>
      </c>
      <c r="F134" s="244">
        <v>10000</v>
      </c>
      <c r="G134" s="244">
        <v>10000</v>
      </c>
    </row>
    <row r="135" spans="1:7" s="95" customFormat="1" x14ac:dyDescent="0.25">
      <c r="A135" s="52" t="s">
        <v>90</v>
      </c>
      <c r="B135" s="242">
        <v>400</v>
      </c>
      <c r="C135" s="242">
        <v>400</v>
      </c>
      <c r="D135" s="242">
        <v>400</v>
      </c>
      <c r="E135" s="244">
        <v>400</v>
      </c>
      <c r="F135" s="244">
        <v>400</v>
      </c>
      <c r="G135" s="244">
        <v>400</v>
      </c>
    </row>
    <row r="136" spans="1:7" s="95" customFormat="1" x14ac:dyDescent="0.25">
      <c r="A136" s="52" t="s">
        <v>521</v>
      </c>
      <c r="B136" s="242">
        <v>1500</v>
      </c>
      <c r="C136" s="242">
        <v>1000</v>
      </c>
      <c r="D136" s="242">
        <v>1000</v>
      </c>
      <c r="E136" s="244">
        <v>1000</v>
      </c>
      <c r="F136" s="244">
        <v>2000</v>
      </c>
      <c r="G136" s="244">
        <v>5000</v>
      </c>
    </row>
    <row r="137" spans="1:7" s="94" customFormat="1" x14ac:dyDescent="0.25">
      <c r="A137" s="52" t="s">
        <v>91</v>
      </c>
      <c r="B137" s="242">
        <v>18000</v>
      </c>
      <c r="C137" s="242">
        <v>18000</v>
      </c>
      <c r="D137" s="242">
        <v>20000</v>
      </c>
      <c r="E137" s="244">
        <v>30000</v>
      </c>
      <c r="F137" s="244">
        <v>40000</v>
      </c>
      <c r="G137" s="244">
        <v>60000</v>
      </c>
    </row>
    <row r="138" spans="1:7" s="95" customFormat="1" x14ac:dyDescent="0.25">
      <c r="A138" s="52" t="s">
        <v>252</v>
      </c>
      <c r="B138" s="242">
        <v>8200</v>
      </c>
      <c r="C138" s="242">
        <v>9000</v>
      </c>
      <c r="D138" s="242">
        <v>9000</v>
      </c>
      <c r="E138" s="244">
        <v>10000</v>
      </c>
      <c r="F138" s="244">
        <v>10000</v>
      </c>
      <c r="G138" s="244">
        <v>10000</v>
      </c>
    </row>
    <row r="139" spans="1:7" s="95" customFormat="1" x14ac:dyDescent="0.25">
      <c r="A139" s="52" t="s">
        <v>536</v>
      </c>
      <c r="B139" s="242"/>
      <c r="C139" s="242"/>
      <c r="D139" s="242">
        <v>0</v>
      </c>
      <c r="E139" s="244">
        <v>200</v>
      </c>
      <c r="F139" s="244">
        <v>1000</v>
      </c>
      <c r="G139" s="244">
        <v>3000</v>
      </c>
    </row>
    <row r="140" spans="1:7" s="94" customFormat="1" ht="17.25" customHeight="1" x14ac:dyDescent="0.25">
      <c r="A140" s="52" t="s">
        <v>401</v>
      </c>
      <c r="B140" s="242">
        <v>1000</v>
      </c>
      <c r="C140" s="242">
        <v>2000</v>
      </c>
      <c r="D140" s="242">
        <v>2000</v>
      </c>
      <c r="E140" s="244">
        <v>3000</v>
      </c>
      <c r="F140" s="244">
        <v>3000</v>
      </c>
      <c r="G140" s="244">
        <v>3000</v>
      </c>
    </row>
    <row r="141" spans="1:7" s="94" customFormat="1" ht="17.25" customHeight="1" x14ac:dyDescent="0.25">
      <c r="A141" s="110" t="s">
        <v>371</v>
      </c>
      <c r="B141" s="242"/>
      <c r="C141" s="242"/>
      <c r="D141" s="242">
        <v>0</v>
      </c>
      <c r="E141" s="244">
        <v>200</v>
      </c>
      <c r="F141" s="244">
        <v>200</v>
      </c>
      <c r="G141" s="244">
        <v>200</v>
      </c>
    </row>
    <row r="142" spans="1:7" s="94" customFormat="1" ht="17.25" customHeight="1" x14ac:dyDescent="0.25">
      <c r="A142" s="110" t="s">
        <v>568</v>
      </c>
      <c r="B142" s="242"/>
      <c r="C142" s="242"/>
      <c r="D142" s="242">
        <v>15000</v>
      </c>
      <c r="E142" s="244">
        <v>20000</v>
      </c>
      <c r="F142" s="244">
        <v>30000</v>
      </c>
      <c r="G142" s="244">
        <v>20000</v>
      </c>
    </row>
    <row r="143" spans="1:7" s="94" customFormat="1" ht="17.25" customHeight="1" x14ac:dyDescent="0.25">
      <c r="A143" s="110" t="s">
        <v>109</v>
      </c>
      <c r="B143" s="242"/>
      <c r="C143" s="242"/>
      <c r="D143" s="242">
        <v>0</v>
      </c>
      <c r="E143" s="244">
        <v>100</v>
      </c>
      <c r="F143" s="244">
        <v>100</v>
      </c>
      <c r="G143" s="244">
        <v>100</v>
      </c>
    </row>
    <row r="144" spans="1:7" s="94" customFormat="1" ht="17.25" customHeight="1" x14ac:dyDescent="0.25">
      <c r="A144" s="110" t="s">
        <v>920</v>
      </c>
      <c r="B144" s="242"/>
      <c r="C144" s="242"/>
      <c r="D144" s="242">
        <v>0</v>
      </c>
      <c r="E144" s="244">
        <v>0</v>
      </c>
      <c r="F144" s="244">
        <v>0</v>
      </c>
      <c r="G144" s="244">
        <v>300</v>
      </c>
    </row>
    <row r="145" spans="1:7" s="94" customFormat="1" x14ac:dyDescent="0.25">
      <c r="A145" s="28" t="s">
        <v>467</v>
      </c>
      <c r="B145" s="243">
        <f t="shared" ref="B145:C145" si="7">SUM(B132:B140)</f>
        <v>43100</v>
      </c>
      <c r="C145" s="243">
        <f t="shared" si="7"/>
        <v>44900</v>
      </c>
      <c r="D145" s="243">
        <f>SUM(D132:D144)</f>
        <v>60400</v>
      </c>
      <c r="E145" s="243">
        <f t="shared" ref="E145:G145" si="8">SUM(E132:E144)</f>
        <v>84900</v>
      </c>
      <c r="F145" s="243">
        <f t="shared" si="8"/>
        <v>131700</v>
      </c>
      <c r="G145" s="243">
        <f t="shared" si="8"/>
        <v>152000</v>
      </c>
    </row>
    <row r="146" spans="1:7" s="95" customFormat="1" x14ac:dyDescent="0.25">
      <c r="A146" s="23"/>
      <c r="B146" s="253"/>
      <c r="C146" s="253"/>
      <c r="D146" s="253"/>
      <c r="E146" s="253"/>
      <c r="F146" s="253"/>
      <c r="G146" s="253"/>
    </row>
    <row r="147" spans="1:7" s="95" customFormat="1" x14ac:dyDescent="0.25">
      <c r="A147" s="45" t="s">
        <v>634</v>
      </c>
      <c r="B147" s="253"/>
      <c r="C147" s="253"/>
      <c r="D147" s="253"/>
      <c r="E147" s="253"/>
      <c r="F147" s="253"/>
      <c r="G147" s="253"/>
    </row>
    <row r="148" spans="1:7" s="95" customFormat="1" x14ac:dyDescent="0.25">
      <c r="A148" s="52" t="s">
        <v>632</v>
      </c>
      <c r="B148" s="242">
        <v>3000</v>
      </c>
      <c r="C148" s="242">
        <v>2500</v>
      </c>
      <c r="D148" s="242">
        <v>2000</v>
      </c>
      <c r="E148" s="244">
        <v>3000</v>
      </c>
      <c r="F148" s="244">
        <v>3000</v>
      </c>
      <c r="G148" s="244">
        <v>3000</v>
      </c>
    </row>
    <row r="149" spans="1:7" s="95" customFormat="1" x14ac:dyDescent="0.25">
      <c r="A149" s="52" t="s">
        <v>633</v>
      </c>
      <c r="B149" s="242">
        <v>100</v>
      </c>
      <c r="C149" s="242">
        <v>8000</v>
      </c>
      <c r="D149" s="242">
        <v>10000</v>
      </c>
      <c r="E149" s="244">
        <v>12000</v>
      </c>
      <c r="F149" s="244">
        <v>15000</v>
      </c>
      <c r="G149" s="244">
        <v>15000</v>
      </c>
    </row>
    <row r="150" spans="1:7" s="95" customFormat="1" x14ac:dyDescent="0.25">
      <c r="A150" s="52" t="s">
        <v>966</v>
      </c>
      <c r="B150" s="253"/>
      <c r="C150" s="242">
        <v>0</v>
      </c>
      <c r="D150" s="242">
        <v>0</v>
      </c>
      <c r="E150" s="244">
        <v>45000</v>
      </c>
      <c r="F150" s="244">
        <v>110000</v>
      </c>
      <c r="G150" s="244">
        <v>260000</v>
      </c>
    </row>
    <row r="151" spans="1:7" s="94" customFormat="1" x14ac:dyDescent="0.25">
      <c r="A151" s="52" t="s">
        <v>92</v>
      </c>
      <c r="B151" s="242">
        <v>1000</v>
      </c>
      <c r="C151" s="242">
        <v>5000</v>
      </c>
      <c r="D151" s="242">
        <v>10000</v>
      </c>
      <c r="E151" s="244">
        <v>0</v>
      </c>
      <c r="F151" s="244">
        <v>20000</v>
      </c>
      <c r="G151" s="244">
        <v>30000</v>
      </c>
    </row>
    <row r="152" spans="1:7" s="94" customFormat="1" x14ac:dyDescent="0.25">
      <c r="A152" s="28" t="s">
        <v>635</v>
      </c>
      <c r="B152" s="245">
        <f t="shared" ref="B152:F152" si="9">SUM(B148:B151)</f>
        <v>4100</v>
      </c>
      <c r="C152" s="245">
        <f t="shared" si="9"/>
        <v>15500</v>
      </c>
      <c r="D152" s="245">
        <f t="shared" si="9"/>
        <v>22000</v>
      </c>
      <c r="E152" s="245">
        <f t="shared" si="9"/>
        <v>60000</v>
      </c>
      <c r="F152" s="245">
        <f t="shared" si="9"/>
        <v>148000</v>
      </c>
      <c r="G152" s="245">
        <f>SUM(G148:G151)</f>
        <v>308000</v>
      </c>
    </row>
    <row r="153" spans="1:7" s="94" customFormat="1" x14ac:dyDescent="0.25">
      <c r="A153" s="23"/>
      <c r="B153" s="245"/>
      <c r="C153" s="245"/>
      <c r="D153" s="245"/>
      <c r="E153" s="245"/>
      <c r="F153" s="245"/>
      <c r="G153" s="245"/>
    </row>
    <row r="154" spans="1:7" s="95" customFormat="1" x14ac:dyDescent="0.25">
      <c r="A154" s="45" t="s">
        <v>253</v>
      </c>
      <c r="B154" s="253"/>
      <c r="C154" s="253"/>
      <c r="D154" s="253"/>
      <c r="E154" s="253"/>
      <c r="F154" s="253"/>
      <c r="G154" s="253"/>
    </row>
    <row r="155" spans="1:7" s="95" customFormat="1" x14ac:dyDescent="0.25">
      <c r="A155" s="52" t="s">
        <v>975</v>
      </c>
      <c r="B155" s="242">
        <v>100000</v>
      </c>
      <c r="C155" s="242">
        <v>156000</v>
      </c>
      <c r="D155" s="253"/>
      <c r="E155" s="253"/>
      <c r="F155" s="244"/>
      <c r="G155" s="244"/>
    </row>
    <row r="156" spans="1:7" s="95" customFormat="1" x14ac:dyDescent="0.25">
      <c r="A156" s="52" t="s">
        <v>560</v>
      </c>
      <c r="B156" s="242">
        <v>400</v>
      </c>
      <c r="C156" s="242">
        <v>400</v>
      </c>
      <c r="D156" s="242">
        <v>300</v>
      </c>
      <c r="E156" s="244">
        <v>500</v>
      </c>
      <c r="F156" s="244">
        <v>1000</v>
      </c>
      <c r="G156" s="244">
        <v>1000</v>
      </c>
    </row>
    <row r="157" spans="1:7" s="95" customFormat="1" x14ac:dyDescent="0.25">
      <c r="A157" s="52" t="s">
        <v>636</v>
      </c>
      <c r="B157" s="242">
        <v>65000</v>
      </c>
      <c r="C157" s="242">
        <v>65000</v>
      </c>
      <c r="D157" s="242">
        <v>40000</v>
      </c>
      <c r="E157" s="244">
        <v>35000</v>
      </c>
      <c r="F157" s="244">
        <v>35000</v>
      </c>
      <c r="G157" s="244">
        <v>35000</v>
      </c>
    </row>
    <row r="158" spans="1:7" s="95" customFormat="1" x14ac:dyDescent="0.25">
      <c r="A158" s="52" t="s">
        <v>937</v>
      </c>
      <c r="B158" s="242">
        <v>10000</v>
      </c>
      <c r="C158" s="242">
        <v>10000</v>
      </c>
      <c r="D158" s="242">
        <v>6000</v>
      </c>
      <c r="E158" s="244">
        <v>3000</v>
      </c>
      <c r="F158" s="244">
        <v>3000</v>
      </c>
      <c r="G158" s="244">
        <v>3000</v>
      </c>
    </row>
    <row r="159" spans="1:7" s="94" customFormat="1" x14ac:dyDescent="0.25">
      <c r="A159" s="28" t="s">
        <v>254</v>
      </c>
      <c r="B159" s="245">
        <f t="shared" ref="B159:G159" si="10">SUM(B155:B158)</f>
        <v>175400</v>
      </c>
      <c r="C159" s="245">
        <f t="shared" si="10"/>
        <v>231400</v>
      </c>
      <c r="D159" s="245">
        <f t="shared" si="10"/>
        <v>46300</v>
      </c>
      <c r="E159" s="245">
        <f t="shared" si="10"/>
        <v>38500</v>
      </c>
      <c r="F159" s="245">
        <f t="shared" si="10"/>
        <v>39000</v>
      </c>
      <c r="G159" s="245">
        <f t="shared" si="10"/>
        <v>39000</v>
      </c>
    </row>
    <row r="160" spans="1:7" s="95" customFormat="1" x14ac:dyDescent="0.25">
      <c r="A160" s="28"/>
      <c r="B160" s="253"/>
      <c r="C160" s="253"/>
      <c r="D160" s="253"/>
      <c r="E160" s="253"/>
      <c r="F160" s="253"/>
      <c r="G160" s="253"/>
    </row>
    <row r="161" spans="1:7" s="95" customFormat="1" x14ac:dyDescent="0.25">
      <c r="A161" s="45" t="s">
        <v>62</v>
      </c>
      <c r="B161" s="253"/>
      <c r="C161" s="253"/>
      <c r="D161" s="242">
        <v>0</v>
      </c>
      <c r="E161" s="253"/>
      <c r="F161" s="253"/>
      <c r="G161" s="253"/>
    </row>
    <row r="162" spans="1:7" s="95" customFormat="1" x14ac:dyDescent="0.25">
      <c r="A162" s="52" t="s">
        <v>93</v>
      </c>
      <c r="B162" s="242">
        <v>1100</v>
      </c>
      <c r="C162" s="242">
        <v>2000</v>
      </c>
      <c r="D162" s="242">
        <v>1500</v>
      </c>
      <c r="E162" s="244">
        <v>1500</v>
      </c>
      <c r="F162" s="244">
        <v>1500</v>
      </c>
      <c r="G162" s="244">
        <v>4000</v>
      </c>
    </row>
    <row r="163" spans="1:7" s="94" customFormat="1" x14ac:dyDescent="0.25">
      <c r="A163" s="52" t="s">
        <v>353</v>
      </c>
      <c r="B163" s="242">
        <v>208000</v>
      </c>
      <c r="C163" s="242">
        <v>230000</v>
      </c>
      <c r="D163" s="242">
        <v>230000</v>
      </c>
      <c r="E163" s="244">
        <v>230000</v>
      </c>
      <c r="F163" s="244">
        <v>240000</v>
      </c>
      <c r="G163" s="244">
        <v>240000</v>
      </c>
    </row>
    <row r="164" spans="1:7" s="95" customFormat="1" x14ac:dyDescent="0.25">
      <c r="A164" s="52" t="s">
        <v>721</v>
      </c>
      <c r="B164" s="242">
        <v>84</v>
      </c>
      <c r="C164" s="242">
        <v>84</v>
      </c>
      <c r="D164" s="242">
        <v>60</v>
      </c>
      <c r="E164" s="244">
        <v>48</v>
      </c>
      <c r="F164" s="244">
        <v>0</v>
      </c>
      <c r="G164" s="244">
        <v>0</v>
      </c>
    </row>
    <row r="165" spans="1:7" s="95" customFormat="1" x14ac:dyDescent="0.25">
      <c r="A165" s="52" t="s">
        <v>259</v>
      </c>
      <c r="B165" s="253"/>
      <c r="C165" s="253"/>
      <c r="D165" s="242">
        <v>700</v>
      </c>
      <c r="E165" s="244">
        <v>0</v>
      </c>
      <c r="F165" s="244">
        <v>0</v>
      </c>
      <c r="G165" s="244">
        <v>0</v>
      </c>
    </row>
    <row r="166" spans="1:7" s="94" customFormat="1" x14ac:dyDescent="0.25">
      <c r="A166" s="28" t="s">
        <v>94</v>
      </c>
      <c r="B166" s="243">
        <f t="shared" ref="B166:G166" si="11">SUM(B162:B165)</f>
        <v>209184</v>
      </c>
      <c r="C166" s="243">
        <f t="shared" si="11"/>
        <v>232084</v>
      </c>
      <c r="D166" s="243">
        <f t="shared" si="11"/>
        <v>232260</v>
      </c>
      <c r="E166" s="243">
        <f t="shared" si="11"/>
        <v>231548</v>
      </c>
      <c r="F166" s="243">
        <f t="shared" si="11"/>
        <v>241500</v>
      </c>
      <c r="G166" s="243">
        <f t="shared" si="11"/>
        <v>244000</v>
      </c>
    </row>
    <row r="167" spans="1:7" s="95" customFormat="1" x14ac:dyDescent="0.25">
      <c r="A167" s="28"/>
      <c r="B167" s="253"/>
      <c r="C167" s="253"/>
      <c r="D167" s="253"/>
      <c r="E167" s="253"/>
      <c r="F167" s="253"/>
      <c r="G167" s="253"/>
    </row>
    <row r="168" spans="1:7" s="95" customFormat="1" x14ac:dyDescent="0.25">
      <c r="A168" s="45" t="s">
        <v>951</v>
      </c>
      <c r="B168" s="253"/>
      <c r="C168" s="253"/>
      <c r="D168" s="253"/>
      <c r="E168" s="253"/>
      <c r="F168" s="253"/>
      <c r="G168" s="253"/>
    </row>
    <row r="169" spans="1:7" s="94" customFormat="1" x14ac:dyDescent="0.25">
      <c r="A169" s="52" t="s">
        <v>637</v>
      </c>
      <c r="B169" s="242">
        <v>16000</v>
      </c>
      <c r="C169" s="245"/>
      <c r="D169" s="245"/>
      <c r="E169" s="245"/>
      <c r="F169" s="245"/>
      <c r="G169" s="245"/>
    </row>
    <row r="170" spans="1:7" s="95" customFormat="1" x14ac:dyDescent="0.25">
      <c r="A170" s="28" t="s">
        <v>687</v>
      </c>
      <c r="B170" s="244">
        <f t="shared" ref="B170:G170" si="12">B169</f>
        <v>16000</v>
      </c>
      <c r="C170" s="244">
        <f t="shared" si="12"/>
        <v>0</v>
      </c>
      <c r="D170" s="244">
        <f t="shared" si="12"/>
        <v>0</v>
      </c>
      <c r="E170" s="244">
        <f t="shared" si="12"/>
        <v>0</v>
      </c>
      <c r="F170" s="244">
        <f t="shared" si="12"/>
        <v>0</v>
      </c>
      <c r="G170" s="244">
        <f t="shared" si="12"/>
        <v>0</v>
      </c>
    </row>
    <row r="171" spans="1:7" s="94" customFormat="1" x14ac:dyDescent="0.25">
      <c r="A171" s="45" t="s">
        <v>508</v>
      </c>
      <c r="B171" s="245">
        <f>B196+B220+B240+B230</f>
        <v>1330190</v>
      </c>
      <c r="C171" s="245">
        <f>C196+C220+C240+C230+C245</f>
        <v>1282680</v>
      </c>
      <c r="D171" s="245">
        <f t="shared" ref="D171:G171" si="13">D196+D220+D240+D230</f>
        <v>966900</v>
      </c>
      <c r="E171" s="245">
        <f t="shared" si="13"/>
        <v>1027500</v>
      </c>
      <c r="F171" s="245">
        <f t="shared" si="13"/>
        <v>1157000</v>
      </c>
      <c r="G171" s="245">
        <f t="shared" si="13"/>
        <v>1581400</v>
      </c>
    </row>
    <row r="172" spans="1:7" s="95" customFormat="1" x14ac:dyDescent="0.25">
      <c r="A172" s="45" t="s">
        <v>95</v>
      </c>
      <c r="B172" s="253"/>
      <c r="C172" s="253"/>
      <c r="D172" s="253"/>
      <c r="E172" s="253"/>
      <c r="F172" s="253"/>
      <c r="G172" s="253"/>
    </row>
    <row r="173" spans="1:7" s="95" customFormat="1" x14ac:dyDescent="0.25">
      <c r="A173" s="52" t="s">
        <v>555</v>
      </c>
      <c r="B173" s="242">
        <v>200</v>
      </c>
      <c r="C173" s="242">
        <v>300</v>
      </c>
      <c r="D173" s="253"/>
      <c r="E173" s="253"/>
      <c r="F173" s="253"/>
      <c r="G173" s="253"/>
    </row>
    <row r="174" spans="1:7" s="95" customFormat="1" x14ac:dyDescent="0.25">
      <c r="A174" s="52" t="s">
        <v>508</v>
      </c>
      <c r="B174" s="242">
        <v>5000</v>
      </c>
      <c r="C174" s="242">
        <v>5000</v>
      </c>
      <c r="D174" s="253"/>
      <c r="E174" s="253"/>
      <c r="F174" s="253"/>
      <c r="G174" s="253"/>
    </row>
    <row r="175" spans="1:7" s="95" customFormat="1" x14ac:dyDescent="0.25">
      <c r="A175" s="52" t="s">
        <v>96</v>
      </c>
      <c r="B175" s="242">
        <v>15000</v>
      </c>
      <c r="C175" s="242">
        <v>6000</v>
      </c>
      <c r="D175" s="253"/>
      <c r="E175" s="253"/>
      <c r="F175" s="253"/>
      <c r="G175" s="253"/>
    </row>
    <row r="176" spans="1:7" s="95" customFormat="1" x14ac:dyDescent="0.25">
      <c r="A176" s="52" t="s">
        <v>97</v>
      </c>
      <c r="B176" s="242">
        <v>0</v>
      </c>
      <c r="C176" s="242">
        <v>0</v>
      </c>
      <c r="D176" s="253"/>
      <c r="E176" s="253"/>
      <c r="F176" s="253"/>
      <c r="G176" s="253"/>
    </row>
    <row r="177" spans="1:7" s="95" customFormat="1" x14ac:dyDescent="0.25">
      <c r="A177" s="52" t="s">
        <v>556</v>
      </c>
      <c r="B177" s="242">
        <v>2000</v>
      </c>
      <c r="C177" s="242">
        <v>2000</v>
      </c>
      <c r="D177" s="253"/>
      <c r="E177" s="253"/>
      <c r="F177" s="253"/>
      <c r="G177" s="253"/>
    </row>
    <row r="178" spans="1:7" s="91" customFormat="1" x14ac:dyDescent="0.25">
      <c r="A178" s="52" t="s">
        <v>98</v>
      </c>
      <c r="B178" s="242">
        <v>17000</v>
      </c>
      <c r="C178" s="242">
        <v>35000</v>
      </c>
      <c r="D178" s="257"/>
      <c r="E178" s="257"/>
      <c r="F178" s="257"/>
      <c r="G178" s="257"/>
    </row>
    <row r="179" spans="1:7" s="95" customFormat="1" x14ac:dyDescent="0.25">
      <c r="A179" s="52" t="s">
        <v>638</v>
      </c>
      <c r="B179" s="242">
        <v>7000</v>
      </c>
      <c r="C179" s="242">
        <v>9000</v>
      </c>
      <c r="D179" s="253"/>
      <c r="E179" s="253"/>
      <c r="F179" s="253"/>
      <c r="G179" s="253"/>
    </row>
    <row r="180" spans="1:7" s="95" customFormat="1" x14ac:dyDescent="0.25">
      <c r="A180" s="52" t="s">
        <v>99</v>
      </c>
      <c r="B180" s="242">
        <v>190000</v>
      </c>
      <c r="C180" s="242">
        <v>200000</v>
      </c>
      <c r="D180" s="253"/>
      <c r="E180" s="253"/>
      <c r="F180" s="253"/>
      <c r="G180" s="253"/>
    </row>
    <row r="181" spans="1:7" s="95" customFormat="1" x14ac:dyDescent="0.25">
      <c r="A181" s="52" t="s">
        <v>688</v>
      </c>
      <c r="B181" s="242">
        <v>0</v>
      </c>
      <c r="C181" s="242">
        <v>0</v>
      </c>
      <c r="D181" s="253"/>
      <c r="E181" s="253"/>
      <c r="F181" s="253"/>
      <c r="G181" s="253"/>
    </row>
    <row r="182" spans="1:7" s="95" customFormat="1" x14ac:dyDescent="0.25">
      <c r="A182" s="52" t="s">
        <v>943</v>
      </c>
      <c r="B182" s="242">
        <v>10000</v>
      </c>
      <c r="C182" s="242">
        <v>15000</v>
      </c>
      <c r="D182" s="253"/>
      <c r="E182" s="253"/>
      <c r="F182" s="253"/>
      <c r="G182" s="253"/>
    </row>
    <row r="183" spans="1:7" s="95" customFormat="1" x14ac:dyDescent="0.25">
      <c r="A183" s="52" t="s">
        <v>938</v>
      </c>
      <c r="B183" s="242">
        <v>50</v>
      </c>
      <c r="C183" s="242">
        <v>100</v>
      </c>
      <c r="D183" s="253"/>
      <c r="E183" s="253"/>
      <c r="F183" s="253"/>
      <c r="G183" s="253"/>
    </row>
    <row r="184" spans="1:7" s="94" customFormat="1" x14ac:dyDescent="0.25">
      <c r="A184" s="52" t="s">
        <v>639</v>
      </c>
      <c r="B184" s="242">
        <v>40000</v>
      </c>
      <c r="C184" s="242">
        <v>50000</v>
      </c>
      <c r="D184" s="245"/>
      <c r="E184" s="245"/>
      <c r="F184" s="245"/>
      <c r="G184" s="245"/>
    </row>
    <row r="185" spans="1:7" s="95" customFormat="1" x14ac:dyDescent="0.25">
      <c r="A185" s="52" t="s">
        <v>640</v>
      </c>
      <c r="B185" s="242">
        <v>20000</v>
      </c>
      <c r="C185" s="242">
        <v>20000</v>
      </c>
      <c r="D185" s="253"/>
      <c r="E185" s="253"/>
      <c r="F185" s="253"/>
      <c r="G185" s="253"/>
    </row>
    <row r="186" spans="1:7" s="95" customFormat="1" x14ac:dyDescent="0.25">
      <c r="A186" s="52" t="s">
        <v>641</v>
      </c>
      <c r="B186" s="242">
        <v>400</v>
      </c>
      <c r="C186" s="242">
        <v>500</v>
      </c>
      <c r="D186" s="253"/>
      <c r="E186" s="253"/>
      <c r="F186" s="253"/>
      <c r="G186" s="253"/>
    </row>
    <row r="187" spans="1:7" s="94" customFormat="1" x14ac:dyDescent="0.25">
      <c r="A187" s="52" t="s">
        <v>255</v>
      </c>
      <c r="B187" s="242">
        <v>2750</v>
      </c>
      <c r="C187" s="242">
        <v>6000</v>
      </c>
      <c r="D187" s="245"/>
      <c r="E187" s="245"/>
      <c r="F187" s="245"/>
      <c r="G187" s="245"/>
    </row>
    <row r="188" spans="1:7" s="94" customFormat="1" x14ac:dyDescent="0.25">
      <c r="A188" s="52" t="s">
        <v>642</v>
      </c>
      <c r="B188" s="242">
        <v>200</v>
      </c>
      <c r="C188" s="242">
        <v>200</v>
      </c>
      <c r="D188" s="245"/>
      <c r="E188" s="245"/>
      <c r="F188" s="245"/>
      <c r="G188" s="245"/>
    </row>
    <row r="189" spans="1:7" s="94" customFormat="1" x14ac:dyDescent="0.25">
      <c r="A189" s="110" t="s">
        <v>557</v>
      </c>
      <c r="B189" s="242"/>
      <c r="C189" s="242"/>
      <c r="D189" s="242">
        <v>300</v>
      </c>
      <c r="E189" s="244">
        <v>300</v>
      </c>
      <c r="F189" s="244">
        <v>300</v>
      </c>
      <c r="G189" s="244">
        <v>300</v>
      </c>
    </row>
    <row r="190" spans="1:7" s="94" customFormat="1" x14ac:dyDescent="0.25">
      <c r="A190" s="110" t="s">
        <v>566</v>
      </c>
      <c r="B190" s="242"/>
      <c r="C190" s="242"/>
      <c r="D190" s="242">
        <v>490000</v>
      </c>
      <c r="E190" s="244">
        <v>500000</v>
      </c>
      <c r="F190" s="244">
        <v>530000</v>
      </c>
      <c r="G190" s="244">
        <v>1050000</v>
      </c>
    </row>
    <row r="191" spans="1:7" s="94" customFormat="1" x14ac:dyDescent="0.25">
      <c r="A191" s="110" t="s">
        <v>567</v>
      </c>
      <c r="B191" s="242"/>
      <c r="C191" s="242"/>
      <c r="D191" s="242">
        <v>90000</v>
      </c>
      <c r="E191" s="244">
        <v>100000</v>
      </c>
      <c r="F191" s="244">
        <v>115000</v>
      </c>
      <c r="G191" s="244">
        <v>0</v>
      </c>
    </row>
    <row r="192" spans="1:7" s="94" customFormat="1" x14ac:dyDescent="0.25">
      <c r="A192" s="110" t="s">
        <v>967</v>
      </c>
      <c r="B192" s="242"/>
      <c r="C192" s="242"/>
      <c r="D192" s="242">
        <v>0</v>
      </c>
      <c r="E192" s="244">
        <v>100</v>
      </c>
      <c r="F192" s="244">
        <v>100</v>
      </c>
      <c r="G192" s="244">
        <v>100</v>
      </c>
    </row>
    <row r="193" spans="1:7" s="94" customFormat="1" x14ac:dyDescent="0.25">
      <c r="A193" s="110" t="s">
        <v>403</v>
      </c>
      <c r="B193" s="242"/>
      <c r="C193" s="242"/>
      <c r="D193" s="242">
        <v>25000</v>
      </c>
      <c r="E193" s="244">
        <v>30000</v>
      </c>
      <c r="F193" s="244">
        <v>30000</v>
      </c>
      <c r="G193" s="244">
        <v>30000</v>
      </c>
    </row>
    <row r="194" spans="1:7" s="94" customFormat="1" x14ac:dyDescent="0.25">
      <c r="A194" s="110" t="s">
        <v>640</v>
      </c>
      <c r="B194" s="242"/>
      <c r="C194" s="242"/>
      <c r="D194" s="242">
        <v>30000</v>
      </c>
      <c r="E194" s="244">
        <v>30000</v>
      </c>
      <c r="F194" s="244">
        <v>25000</v>
      </c>
      <c r="G194" s="244">
        <v>25000</v>
      </c>
    </row>
    <row r="195" spans="1:7" s="94" customFormat="1" x14ac:dyDescent="0.25">
      <c r="A195" s="110" t="s">
        <v>968</v>
      </c>
      <c r="B195" s="242"/>
      <c r="C195" s="242"/>
      <c r="D195" s="242">
        <v>0</v>
      </c>
      <c r="E195" s="244">
        <v>1000</v>
      </c>
      <c r="F195" s="244">
        <v>1500</v>
      </c>
      <c r="G195" s="244">
        <v>1500</v>
      </c>
    </row>
    <row r="196" spans="1:7" s="94" customFormat="1" x14ac:dyDescent="0.25">
      <c r="A196" s="28" t="s">
        <v>100</v>
      </c>
      <c r="B196" s="243">
        <f t="shared" ref="B196:C196" si="14">SUM(B173:B195)</f>
        <v>309600</v>
      </c>
      <c r="C196" s="243">
        <f t="shared" si="14"/>
        <v>349100</v>
      </c>
      <c r="D196" s="243">
        <f>SUM(D173:D195)</f>
        <v>635300</v>
      </c>
      <c r="E196" s="243">
        <f t="shared" ref="E196:G196" si="15">SUM(E173:E195)</f>
        <v>661400</v>
      </c>
      <c r="F196" s="243">
        <f t="shared" si="15"/>
        <v>701900</v>
      </c>
      <c r="G196" s="243">
        <f t="shared" si="15"/>
        <v>1106900</v>
      </c>
    </row>
    <row r="197" spans="1:7" s="94" customFormat="1" x14ac:dyDescent="0.25">
      <c r="A197" s="28" t="s">
        <v>111</v>
      </c>
      <c r="B197" s="243"/>
      <c r="C197" s="243"/>
      <c r="D197" s="243"/>
      <c r="E197" s="243"/>
      <c r="F197" s="243"/>
      <c r="G197" s="243"/>
    </row>
    <row r="198" spans="1:7" s="94" customFormat="1" x14ac:dyDescent="0.25">
      <c r="A198" s="52" t="s">
        <v>112</v>
      </c>
      <c r="B198" s="243"/>
      <c r="C198" s="243"/>
      <c r="D198" s="242">
        <v>10000</v>
      </c>
      <c r="E198" s="244">
        <v>10000</v>
      </c>
      <c r="F198" s="244">
        <v>8000</v>
      </c>
      <c r="G198" s="244">
        <v>8000</v>
      </c>
    </row>
    <row r="199" spans="1:7" s="94" customFormat="1" x14ac:dyDescent="0.25">
      <c r="A199" s="52" t="s">
        <v>113</v>
      </c>
      <c r="B199" s="243"/>
      <c r="C199" s="243"/>
      <c r="D199" s="242">
        <v>200000</v>
      </c>
      <c r="E199" s="244">
        <v>280000</v>
      </c>
      <c r="F199" s="244">
        <v>365000</v>
      </c>
      <c r="G199" s="244">
        <v>420000</v>
      </c>
    </row>
    <row r="200" spans="1:7" s="94" customFormat="1" x14ac:dyDescent="0.25">
      <c r="A200" s="52" t="s">
        <v>96</v>
      </c>
      <c r="B200" s="243"/>
      <c r="C200" s="243"/>
      <c r="D200" s="242">
        <v>10000</v>
      </c>
      <c r="E200" s="244">
        <v>20000</v>
      </c>
      <c r="F200" s="244">
        <v>20000</v>
      </c>
      <c r="G200" s="244">
        <v>20000</v>
      </c>
    </row>
    <row r="201" spans="1:7" s="94" customFormat="1" x14ac:dyDescent="0.25">
      <c r="A201" s="52" t="s">
        <v>556</v>
      </c>
      <c r="B201" s="243"/>
      <c r="C201" s="243"/>
      <c r="D201" s="242">
        <v>300</v>
      </c>
      <c r="E201" s="244">
        <v>300</v>
      </c>
      <c r="F201" s="244">
        <v>300</v>
      </c>
      <c r="G201" s="244">
        <v>500</v>
      </c>
    </row>
    <row r="202" spans="1:7" s="94" customFormat="1" x14ac:dyDescent="0.25">
      <c r="A202" s="52" t="s">
        <v>508</v>
      </c>
      <c r="B202" s="243"/>
      <c r="C202" s="243"/>
      <c r="D202" s="242">
        <v>5000</v>
      </c>
      <c r="E202" s="244">
        <v>5100</v>
      </c>
      <c r="F202" s="244">
        <v>10000</v>
      </c>
      <c r="G202" s="244">
        <v>30000</v>
      </c>
    </row>
    <row r="203" spans="1:7" s="94" customFormat="1" x14ac:dyDescent="0.25">
      <c r="A203" s="52" t="s">
        <v>943</v>
      </c>
      <c r="B203" s="243"/>
      <c r="C203" s="243"/>
      <c r="D203" s="242">
        <v>10000</v>
      </c>
      <c r="E203" s="244">
        <v>10000</v>
      </c>
      <c r="F203" s="244">
        <v>15000</v>
      </c>
      <c r="G203" s="244">
        <v>20000</v>
      </c>
    </row>
    <row r="204" spans="1:7" s="94" customFormat="1" x14ac:dyDescent="0.25">
      <c r="A204" s="52" t="s">
        <v>639</v>
      </c>
      <c r="B204" s="243"/>
      <c r="C204" s="243"/>
      <c r="D204" s="242">
        <v>60000</v>
      </c>
      <c r="E204" s="244">
        <v>60000</v>
      </c>
      <c r="F204" s="244">
        <v>65000</v>
      </c>
      <c r="G204" s="244">
        <v>75000</v>
      </c>
    </row>
    <row r="205" spans="1:7" s="94" customFormat="1" x14ac:dyDescent="0.25">
      <c r="A205" s="52" t="s">
        <v>372</v>
      </c>
      <c r="B205" s="243"/>
      <c r="C205" s="243"/>
      <c r="D205" s="242">
        <v>2000</v>
      </c>
      <c r="E205" s="244">
        <v>2000</v>
      </c>
      <c r="F205" s="244">
        <v>500</v>
      </c>
      <c r="G205" s="244">
        <v>500</v>
      </c>
    </row>
    <row r="206" spans="1:7" s="94" customFormat="1" x14ac:dyDescent="0.25">
      <c r="A206" s="52" t="s">
        <v>999</v>
      </c>
      <c r="B206" s="243"/>
      <c r="C206" s="243"/>
      <c r="D206" s="242">
        <v>500</v>
      </c>
      <c r="E206" s="244">
        <v>2000</v>
      </c>
      <c r="F206" s="244">
        <v>1000</v>
      </c>
      <c r="G206" s="244">
        <v>1000</v>
      </c>
    </row>
    <row r="207" spans="1:7" s="94" customFormat="1" x14ac:dyDescent="0.25">
      <c r="A207" s="52" t="s">
        <v>255</v>
      </c>
      <c r="B207" s="243"/>
      <c r="C207" s="243"/>
      <c r="D207" s="242">
        <v>7000</v>
      </c>
      <c r="E207" s="244">
        <v>10000</v>
      </c>
      <c r="F207" s="244">
        <v>15000</v>
      </c>
      <c r="G207" s="244">
        <v>15000</v>
      </c>
    </row>
    <row r="208" spans="1:7" s="94" customFormat="1" x14ac:dyDescent="0.25">
      <c r="A208" s="52" t="s">
        <v>642</v>
      </c>
      <c r="B208" s="243"/>
      <c r="C208" s="243"/>
      <c r="D208" s="242">
        <v>200</v>
      </c>
      <c r="E208" s="244">
        <v>3000</v>
      </c>
      <c r="F208" s="244">
        <v>5000</v>
      </c>
      <c r="G208" s="244">
        <v>10000</v>
      </c>
    </row>
    <row r="209" spans="1:7" s="94" customFormat="1" x14ac:dyDescent="0.25">
      <c r="A209" s="28" t="s">
        <v>114</v>
      </c>
      <c r="B209" s="243">
        <f t="shared" ref="B209:F209" si="16">SUM(B198:B208)</f>
        <v>0</v>
      </c>
      <c r="C209" s="243">
        <f t="shared" si="16"/>
        <v>0</v>
      </c>
      <c r="D209" s="243">
        <f t="shared" si="16"/>
        <v>305000</v>
      </c>
      <c r="E209" s="243">
        <f t="shared" si="16"/>
        <v>402400</v>
      </c>
      <c r="F209" s="243">
        <f t="shared" si="16"/>
        <v>504800</v>
      </c>
      <c r="G209" s="243">
        <f>SUM(G198:G208)</f>
        <v>600000</v>
      </c>
    </row>
    <row r="210" spans="1:7" s="95" customFormat="1" x14ac:dyDescent="0.25">
      <c r="A210" s="28"/>
      <c r="B210" s="253"/>
      <c r="C210" s="253"/>
      <c r="D210" s="253"/>
      <c r="E210" s="253"/>
      <c r="F210" s="253"/>
      <c r="G210" s="253"/>
    </row>
    <row r="211" spans="1:7" s="95" customFormat="1" x14ac:dyDescent="0.25">
      <c r="A211" s="45" t="s">
        <v>643</v>
      </c>
      <c r="B211" s="253"/>
      <c r="C211" s="253"/>
      <c r="D211" s="253"/>
      <c r="E211" s="253"/>
      <c r="F211" s="253"/>
      <c r="G211" s="253"/>
    </row>
    <row r="212" spans="1:7" s="95" customFormat="1" x14ac:dyDescent="0.25">
      <c r="A212" s="52" t="s">
        <v>523</v>
      </c>
      <c r="B212" s="242">
        <v>130000</v>
      </c>
      <c r="C212" s="242">
        <v>120000</v>
      </c>
      <c r="D212" s="242">
        <v>110000</v>
      </c>
      <c r="E212" s="244">
        <v>120000</v>
      </c>
      <c r="F212" s="244">
        <v>170000</v>
      </c>
      <c r="G212" s="244">
        <v>180000</v>
      </c>
    </row>
    <row r="213" spans="1:7" s="95" customFormat="1" x14ac:dyDescent="0.25">
      <c r="A213" s="52" t="s">
        <v>561</v>
      </c>
      <c r="B213" s="242">
        <v>40000</v>
      </c>
      <c r="C213" s="242">
        <v>40000</v>
      </c>
      <c r="D213" s="242">
        <v>0</v>
      </c>
      <c r="E213" s="244">
        <v>500</v>
      </c>
      <c r="F213" s="244">
        <v>500</v>
      </c>
      <c r="G213" s="244">
        <v>500</v>
      </c>
    </row>
    <row r="214" spans="1:7" s="95" customFormat="1" x14ac:dyDescent="0.25">
      <c r="A214" s="52" t="s">
        <v>562</v>
      </c>
      <c r="B214" s="242">
        <v>10</v>
      </c>
      <c r="C214" s="242">
        <v>0</v>
      </c>
      <c r="D214" s="242">
        <v>45000</v>
      </c>
      <c r="E214" s="244">
        <v>45000</v>
      </c>
      <c r="F214" s="244">
        <v>70000</v>
      </c>
      <c r="G214" s="244">
        <v>70000</v>
      </c>
    </row>
    <row r="215" spans="1:7" s="95" customFormat="1" x14ac:dyDescent="0.25">
      <c r="A215" s="52" t="s">
        <v>101</v>
      </c>
      <c r="B215" s="242">
        <v>10000</v>
      </c>
      <c r="C215" s="242">
        <v>5000</v>
      </c>
      <c r="D215" s="242">
        <v>2000</v>
      </c>
      <c r="E215" s="244">
        <v>8000</v>
      </c>
      <c r="F215" s="244">
        <v>3000</v>
      </c>
      <c r="G215" s="244">
        <v>3000</v>
      </c>
    </row>
    <row r="216" spans="1:7" s="95" customFormat="1" x14ac:dyDescent="0.25">
      <c r="A216" s="52" t="s">
        <v>257</v>
      </c>
      <c r="B216" s="242">
        <v>4800</v>
      </c>
      <c r="C216" s="242">
        <v>4800</v>
      </c>
      <c r="D216" s="242">
        <v>4600</v>
      </c>
      <c r="E216" s="244">
        <v>4600</v>
      </c>
      <c r="F216" s="244">
        <v>4600</v>
      </c>
      <c r="G216" s="244">
        <v>5000</v>
      </c>
    </row>
    <row r="217" spans="1:7" s="95" customFormat="1" x14ac:dyDescent="0.25">
      <c r="A217" s="52" t="s">
        <v>565</v>
      </c>
      <c r="B217" s="242">
        <v>26000</v>
      </c>
      <c r="C217" s="242">
        <v>0</v>
      </c>
      <c r="D217" s="242">
        <v>5000</v>
      </c>
      <c r="E217" s="244">
        <v>8000</v>
      </c>
      <c r="F217" s="244">
        <v>10000</v>
      </c>
      <c r="G217" s="244">
        <v>15000</v>
      </c>
    </row>
    <row r="218" spans="1:7" s="95" customFormat="1" x14ac:dyDescent="0.25">
      <c r="A218" s="52" t="s">
        <v>258</v>
      </c>
      <c r="B218" s="242">
        <v>5000</v>
      </c>
      <c r="C218" s="242">
        <v>0</v>
      </c>
      <c r="D218" s="253"/>
      <c r="E218" s="253"/>
      <c r="F218" s="253"/>
      <c r="G218" s="253"/>
    </row>
    <row r="219" spans="1:7" s="95" customFormat="1" x14ac:dyDescent="0.25">
      <c r="A219" s="52" t="s">
        <v>402</v>
      </c>
      <c r="B219" s="242">
        <v>4000</v>
      </c>
      <c r="C219" s="242">
        <v>4000</v>
      </c>
      <c r="D219" s="253"/>
      <c r="E219" s="253"/>
      <c r="F219" s="253"/>
      <c r="G219" s="253"/>
    </row>
    <row r="220" spans="1:7" s="94" customFormat="1" x14ac:dyDescent="0.25">
      <c r="A220" s="28" t="s">
        <v>644</v>
      </c>
      <c r="B220" s="243">
        <f t="shared" ref="B220:G220" si="17">SUM(B212:B219)</f>
        <v>219810</v>
      </c>
      <c r="C220" s="243">
        <f t="shared" si="17"/>
        <v>173800</v>
      </c>
      <c r="D220" s="243">
        <f t="shared" si="17"/>
        <v>166600</v>
      </c>
      <c r="E220" s="243">
        <f t="shared" si="17"/>
        <v>186100</v>
      </c>
      <c r="F220" s="243">
        <f t="shared" si="17"/>
        <v>258100</v>
      </c>
      <c r="G220" s="243">
        <f t="shared" si="17"/>
        <v>273500</v>
      </c>
    </row>
    <row r="221" spans="1:7" s="95" customFormat="1" ht="17.25" customHeight="1" x14ac:dyDescent="0.25">
      <c r="A221" s="23"/>
      <c r="B221" s="253"/>
      <c r="C221" s="253"/>
      <c r="D221" s="253"/>
      <c r="E221" s="253"/>
      <c r="F221" s="253"/>
      <c r="G221" s="253"/>
    </row>
    <row r="222" spans="1:7" s="95" customFormat="1" ht="17.25" customHeight="1" x14ac:dyDescent="0.25">
      <c r="A222" s="28" t="s">
        <v>649</v>
      </c>
      <c r="B222" s="253"/>
      <c r="C222" s="253"/>
      <c r="D222" s="253"/>
      <c r="E222" s="253"/>
      <c r="F222" s="253"/>
      <c r="G222" s="244">
        <v>0</v>
      </c>
    </row>
    <row r="223" spans="1:7" s="95" customFormat="1" ht="17.25" customHeight="1" x14ac:dyDescent="0.25">
      <c r="A223" s="52" t="s">
        <v>565</v>
      </c>
      <c r="B223" s="253"/>
      <c r="C223" s="242">
        <v>26000</v>
      </c>
      <c r="D223" s="242">
        <v>30000</v>
      </c>
      <c r="E223" s="244">
        <v>35000</v>
      </c>
      <c r="F223" s="244">
        <v>45000</v>
      </c>
      <c r="G223" s="244">
        <v>50000</v>
      </c>
    </row>
    <row r="224" spans="1:7" s="95" customFormat="1" ht="17.25" customHeight="1" x14ac:dyDescent="0.25">
      <c r="A224" s="52" t="s">
        <v>261</v>
      </c>
      <c r="B224" s="253"/>
      <c r="C224" s="242">
        <v>6000</v>
      </c>
      <c r="D224" s="242">
        <v>8000</v>
      </c>
      <c r="E224" s="244">
        <v>10000</v>
      </c>
      <c r="F224" s="244">
        <v>10000</v>
      </c>
      <c r="G224" s="244">
        <v>15000</v>
      </c>
    </row>
    <row r="225" spans="1:7" s="95" customFormat="1" ht="17.25" customHeight="1" x14ac:dyDescent="0.25">
      <c r="A225" s="28" t="s">
        <v>650</v>
      </c>
      <c r="B225" s="253">
        <f t="shared" ref="B225:F225" si="18">SUM(B222:B224)</f>
        <v>0</v>
      </c>
      <c r="C225" s="253">
        <f t="shared" si="18"/>
        <v>32000</v>
      </c>
      <c r="D225" s="253">
        <f t="shared" si="18"/>
        <v>38000</v>
      </c>
      <c r="E225" s="253">
        <f t="shared" si="18"/>
        <v>45000</v>
      </c>
      <c r="F225" s="253">
        <f t="shared" si="18"/>
        <v>55000</v>
      </c>
      <c r="G225" s="253">
        <f>SUM(G222:G224)</f>
        <v>65000</v>
      </c>
    </row>
    <row r="226" spans="1:7" s="95" customFormat="1" ht="17.25" customHeight="1" x14ac:dyDescent="0.25">
      <c r="A226" s="23"/>
      <c r="B226" s="253"/>
      <c r="C226" s="253"/>
      <c r="D226" s="253"/>
      <c r="E226" s="253"/>
      <c r="F226" s="253"/>
      <c r="G226" s="253"/>
    </row>
    <row r="227" spans="1:7" s="95" customFormat="1" x14ac:dyDescent="0.25">
      <c r="A227" s="45" t="s">
        <v>645</v>
      </c>
      <c r="B227" s="253"/>
      <c r="C227" s="253"/>
      <c r="D227" s="253"/>
      <c r="E227" s="253"/>
      <c r="F227" s="253"/>
      <c r="G227" s="253"/>
    </row>
    <row r="228" spans="1:7" s="95" customFormat="1" x14ac:dyDescent="0.25">
      <c r="A228" s="52" t="s">
        <v>1607</v>
      </c>
      <c r="B228" s="244">
        <v>780</v>
      </c>
      <c r="C228" s="244">
        <v>780</v>
      </c>
      <c r="D228" s="244">
        <v>165000</v>
      </c>
      <c r="E228" s="244">
        <v>180000</v>
      </c>
      <c r="F228" s="244">
        <v>195000</v>
      </c>
      <c r="G228" s="244">
        <v>200000</v>
      </c>
    </row>
    <row r="229" spans="1:7" s="95" customFormat="1" x14ac:dyDescent="0.25">
      <c r="A229" s="52" t="s">
        <v>971</v>
      </c>
      <c r="B229" s="244"/>
      <c r="C229" s="244"/>
      <c r="D229" s="244"/>
      <c r="E229" s="244"/>
      <c r="F229" s="244">
        <v>2000</v>
      </c>
      <c r="G229" s="244">
        <v>1000</v>
      </c>
    </row>
    <row r="230" spans="1:7" s="94" customFormat="1" x14ac:dyDescent="0.25">
      <c r="A230" s="28" t="s">
        <v>646</v>
      </c>
      <c r="B230" s="243">
        <f t="shared" ref="B230:E230" si="19">B228</f>
        <v>780</v>
      </c>
      <c r="C230" s="243">
        <f t="shared" si="19"/>
        <v>780</v>
      </c>
      <c r="D230" s="243">
        <f t="shared" si="19"/>
        <v>165000</v>
      </c>
      <c r="E230" s="243">
        <f t="shared" si="19"/>
        <v>180000</v>
      </c>
      <c r="F230" s="243">
        <f>SUM(F228:F229)</f>
        <v>197000</v>
      </c>
      <c r="G230" s="243">
        <f>SUM(G228:G229)</f>
        <v>201000</v>
      </c>
    </row>
    <row r="231" spans="1:7" s="95" customFormat="1" x14ac:dyDescent="0.25">
      <c r="A231" s="28"/>
      <c r="B231" s="253"/>
      <c r="C231" s="253"/>
      <c r="D231" s="253"/>
      <c r="E231" s="253"/>
      <c r="F231" s="253"/>
      <c r="G231" s="253"/>
    </row>
    <row r="232" spans="1:7" s="95" customFormat="1" x14ac:dyDescent="0.25">
      <c r="A232" s="45" t="s">
        <v>647</v>
      </c>
      <c r="B232" s="253"/>
      <c r="C232" s="253"/>
      <c r="D232" s="253"/>
      <c r="E232" s="253"/>
      <c r="F232" s="253"/>
      <c r="G232" s="253"/>
    </row>
    <row r="233" spans="1:7" s="95" customFormat="1" x14ac:dyDescent="0.25">
      <c r="A233" s="52" t="s">
        <v>403</v>
      </c>
      <c r="B233" s="242">
        <v>20000</v>
      </c>
      <c r="C233" s="242">
        <v>22000</v>
      </c>
      <c r="D233" s="253"/>
      <c r="E233" s="253"/>
      <c r="F233" s="253"/>
      <c r="G233" s="253"/>
    </row>
    <row r="234" spans="1:7" s="94" customFormat="1" x14ac:dyDescent="0.25">
      <c r="A234" s="52" t="s">
        <v>566</v>
      </c>
      <c r="B234" s="242">
        <v>630000</v>
      </c>
      <c r="C234" s="242">
        <v>480000</v>
      </c>
      <c r="D234" s="245"/>
      <c r="E234" s="245"/>
      <c r="F234" s="245"/>
      <c r="G234" s="245"/>
    </row>
    <row r="235" spans="1:7" s="95" customFormat="1" x14ac:dyDescent="0.25">
      <c r="A235" s="52" t="s">
        <v>567</v>
      </c>
      <c r="B235" s="242">
        <v>0</v>
      </c>
      <c r="C235" s="242">
        <v>75000</v>
      </c>
      <c r="D235" s="253"/>
      <c r="E235" s="253"/>
      <c r="F235" s="253"/>
      <c r="G235" s="253"/>
    </row>
    <row r="236" spans="1:7" s="95" customFormat="1" x14ac:dyDescent="0.25">
      <c r="A236" s="52" t="s">
        <v>260</v>
      </c>
      <c r="B236" s="242">
        <v>150000</v>
      </c>
      <c r="C236" s="242">
        <v>150000</v>
      </c>
      <c r="D236" s="253"/>
      <c r="E236" s="253"/>
      <c r="F236" s="253"/>
      <c r="G236" s="253"/>
    </row>
    <row r="237" spans="1:7" s="95" customFormat="1" x14ac:dyDescent="0.25">
      <c r="A237" s="52" t="s">
        <v>507</v>
      </c>
      <c r="B237" s="242">
        <v>0</v>
      </c>
      <c r="C237" s="242" t="s">
        <v>3</v>
      </c>
      <c r="D237" s="253"/>
      <c r="E237" s="253"/>
      <c r="F237" s="253"/>
      <c r="G237" s="253"/>
    </row>
    <row r="238" spans="1:7" s="94" customFormat="1" x14ac:dyDescent="0.25">
      <c r="A238" s="52" t="s">
        <v>636</v>
      </c>
      <c r="B238" s="242">
        <v>0</v>
      </c>
      <c r="C238" s="242">
        <v>0</v>
      </c>
      <c r="D238" s="245"/>
      <c r="E238" s="245"/>
      <c r="F238" s="245"/>
      <c r="G238" s="245"/>
    </row>
    <row r="239" spans="1:7" s="94" customFormat="1" x14ac:dyDescent="0.25">
      <c r="A239" s="52" t="s">
        <v>611</v>
      </c>
      <c r="B239" s="242">
        <v>0</v>
      </c>
      <c r="C239" s="242">
        <v>0</v>
      </c>
      <c r="D239" s="245"/>
      <c r="E239" s="245"/>
      <c r="F239" s="245"/>
      <c r="G239" s="245"/>
    </row>
    <row r="240" spans="1:7" s="94" customFormat="1" x14ac:dyDescent="0.25">
      <c r="A240" s="28" t="s">
        <v>648</v>
      </c>
      <c r="B240" s="243">
        <f t="shared" ref="B240:G240" si="20">SUM(B233:B239)</f>
        <v>800000</v>
      </c>
      <c r="C240" s="243">
        <f t="shared" si="20"/>
        <v>727000</v>
      </c>
      <c r="D240" s="243">
        <f t="shared" si="20"/>
        <v>0</v>
      </c>
      <c r="E240" s="243">
        <f t="shared" si="20"/>
        <v>0</v>
      </c>
      <c r="F240" s="243">
        <f t="shared" si="20"/>
        <v>0</v>
      </c>
      <c r="G240" s="243">
        <f t="shared" si="20"/>
        <v>0</v>
      </c>
    </row>
    <row r="241" spans="1:7" s="95" customFormat="1" x14ac:dyDescent="0.25">
      <c r="A241" s="23"/>
      <c r="B241" s="253"/>
      <c r="C241" s="253"/>
      <c r="D241" s="253"/>
      <c r="E241" s="253"/>
      <c r="F241" s="253"/>
      <c r="G241" s="253"/>
    </row>
    <row r="242" spans="1:7" s="94" customFormat="1" x14ac:dyDescent="0.25">
      <c r="A242" s="45" t="s">
        <v>649</v>
      </c>
      <c r="B242" s="245"/>
      <c r="C242" s="245"/>
      <c r="D242" s="245"/>
      <c r="E242" s="245"/>
      <c r="F242" s="245"/>
      <c r="G242" s="245"/>
    </row>
    <row r="243" spans="1:7" s="95" customFormat="1" x14ac:dyDescent="0.25">
      <c r="A243" s="52" t="s">
        <v>565</v>
      </c>
      <c r="B243" s="253"/>
      <c r="C243" s="242">
        <v>26000</v>
      </c>
      <c r="D243" s="242">
        <v>30000</v>
      </c>
      <c r="E243" s="253"/>
      <c r="F243" s="253"/>
      <c r="G243" s="253"/>
    </row>
    <row r="244" spans="1:7" s="95" customFormat="1" x14ac:dyDescent="0.25">
      <c r="A244" s="52" t="s">
        <v>261</v>
      </c>
      <c r="B244" s="253"/>
      <c r="C244" s="242">
        <v>6000</v>
      </c>
      <c r="D244" s="242">
        <v>8000</v>
      </c>
      <c r="E244" s="253"/>
      <c r="F244" s="253"/>
      <c r="G244" s="253"/>
    </row>
    <row r="245" spans="1:7" s="94" customFormat="1" x14ac:dyDescent="0.25">
      <c r="A245" s="28" t="s">
        <v>650</v>
      </c>
      <c r="B245" s="243">
        <f t="shared" ref="B245:G245" si="21">SUM(B243:B244)</f>
        <v>0</v>
      </c>
      <c r="C245" s="243">
        <f t="shared" si="21"/>
        <v>32000</v>
      </c>
      <c r="D245" s="243">
        <f t="shared" si="21"/>
        <v>38000</v>
      </c>
      <c r="E245" s="243">
        <f t="shared" si="21"/>
        <v>0</v>
      </c>
      <c r="F245" s="243">
        <f t="shared" si="21"/>
        <v>0</v>
      </c>
      <c r="G245" s="243">
        <f t="shared" si="21"/>
        <v>0</v>
      </c>
    </row>
    <row r="246" spans="1:7" s="94" customFormat="1" x14ac:dyDescent="0.25">
      <c r="A246" s="28"/>
      <c r="B246" s="245"/>
      <c r="C246" s="245"/>
      <c r="D246" s="245"/>
      <c r="E246" s="245"/>
      <c r="F246" s="245"/>
      <c r="G246" s="245"/>
    </row>
    <row r="247" spans="1:7" s="94" customFormat="1" x14ac:dyDescent="0.25">
      <c r="A247" s="28" t="s">
        <v>651</v>
      </c>
      <c r="B247" s="243">
        <f>B18+B46+B48</f>
        <v>12146050</v>
      </c>
      <c r="C247" s="243">
        <f>C18+C46+C48</f>
        <v>12827674</v>
      </c>
      <c r="D247" s="243">
        <f>D86+D87</f>
        <v>7399160</v>
      </c>
      <c r="E247" s="243">
        <f>E86+E87</f>
        <v>8972548</v>
      </c>
      <c r="F247" s="243">
        <f>F86+F87</f>
        <v>12919783.33</v>
      </c>
      <c r="G247" s="243">
        <f>G86+G87</f>
        <v>15763400</v>
      </c>
    </row>
    <row r="248" spans="1:7" s="94" customFormat="1" x14ac:dyDescent="0.25">
      <c r="A248" s="17" t="s">
        <v>693</v>
      </c>
      <c r="B248" s="243"/>
      <c r="C248" s="243"/>
      <c r="D248" s="243">
        <f>D247+D46</f>
        <v>13216320</v>
      </c>
      <c r="E248" s="243">
        <f>E247+E46</f>
        <v>15648068</v>
      </c>
      <c r="F248" s="243">
        <f>F247+F46</f>
        <v>20701633.329999998</v>
      </c>
      <c r="G248" s="243">
        <f>G247+G46</f>
        <v>26021644.07</v>
      </c>
    </row>
    <row r="249" spans="1:7" s="94" customFormat="1" x14ac:dyDescent="0.25">
      <c r="A249" s="28"/>
      <c r="B249" s="243"/>
      <c r="C249" s="243"/>
      <c r="D249" s="243"/>
      <c r="E249" s="243"/>
      <c r="F249" s="243"/>
      <c r="G249" s="243"/>
    </row>
    <row r="250" spans="1:7" s="95" customFormat="1" x14ac:dyDescent="0.25">
      <c r="A250" s="45" t="s">
        <v>262</v>
      </c>
      <c r="B250" s="242">
        <v>0</v>
      </c>
      <c r="C250" s="242">
        <v>0</v>
      </c>
      <c r="D250" s="253"/>
      <c r="E250" s="244">
        <v>0</v>
      </c>
      <c r="F250" s="253"/>
      <c r="G250" s="253"/>
    </row>
    <row r="251" spans="1:7" s="95" customFormat="1" x14ac:dyDescent="0.25">
      <c r="A251" s="53" t="s">
        <v>972</v>
      </c>
      <c r="B251" s="242"/>
      <c r="C251" s="242"/>
      <c r="D251" s="253"/>
      <c r="E251" s="244"/>
      <c r="F251" s="244">
        <v>3000</v>
      </c>
      <c r="G251" s="244">
        <v>3000</v>
      </c>
    </row>
    <row r="252" spans="1:7" s="95" customFormat="1" x14ac:dyDescent="0.25">
      <c r="A252" s="53" t="s">
        <v>98</v>
      </c>
      <c r="B252" s="242"/>
      <c r="C252" s="242"/>
      <c r="D252" s="244">
        <v>35000</v>
      </c>
      <c r="E252" s="244">
        <v>35000</v>
      </c>
      <c r="F252" s="244">
        <v>35000</v>
      </c>
      <c r="G252" s="244">
        <v>35000</v>
      </c>
    </row>
    <row r="253" spans="1:7" s="95" customFormat="1" x14ac:dyDescent="0.25">
      <c r="A253" s="52" t="s">
        <v>610</v>
      </c>
      <c r="B253" s="242">
        <v>0</v>
      </c>
      <c r="C253" s="242">
        <v>0</v>
      </c>
      <c r="D253" s="244">
        <v>0</v>
      </c>
      <c r="E253" s="244">
        <v>0</v>
      </c>
      <c r="F253" s="244">
        <v>0</v>
      </c>
      <c r="G253" s="244">
        <v>0</v>
      </c>
    </row>
    <row r="254" spans="1:7" s="95" customFormat="1" x14ac:dyDescent="0.25">
      <c r="A254" s="53" t="s">
        <v>468</v>
      </c>
      <c r="B254" s="242">
        <v>0</v>
      </c>
      <c r="C254" s="244">
        <v>0</v>
      </c>
      <c r="D254" s="244">
        <v>0</v>
      </c>
      <c r="E254" s="244">
        <v>0</v>
      </c>
      <c r="F254" s="244">
        <v>0</v>
      </c>
      <c r="G254" s="244">
        <v>0</v>
      </c>
    </row>
    <row r="255" spans="1:7" s="95" customFormat="1" x14ac:dyDescent="0.25">
      <c r="A255" s="52" t="s">
        <v>834</v>
      </c>
      <c r="B255" s="242">
        <v>0</v>
      </c>
      <c r="C255" s="244">
        <v>0</v>
      </c>
      <c r="D255" s="244">
        <v>0</v>
      </c>
      <c r="E255" s="244">
        <v>0</v>
      </c>
      <c r="F255" s="244">
        <v>0</v>
      </c>
      <c r="G255" s="244">
        <v>0</v>
      </c>
    </row>
    <row r="256" spans="1:7" s="95" customFormat="1" x14ac:dyDescent="0.25">
      <c r="A256" s="53" t="s">
        <v>97</v>
      </c>
      <c r="B256" s="242">
        <v>0</v>
      </c>
      <c r="C256" s="244">
        <v>0</v>
      </c>
      <c r="D256" s="244">
        <v>0</v>
      </c>
      <c r="E256" s="244">
        <v>30000</v>
      </c>
      <c r="F256" s="244">
        <v>30000</v>
      </c>
      <c r="G256" s="244">
        <v>30000</v>
      </c>
    </row>
    <row r="257" spans="1:7" s="95" customFormat="1" x14ac:dyDescent="0.25">
      <c r="A257" s="53" t="s">
        <v>102</v>
      </c>
      <c r="B257" s="242">
        <v>0</v>
      </c>
      <c r="C257" s="244">
        <v>600</v>
      </c>
      <c r="D257" s="244">
        <v>0</v>
      </c>
      <c r="E257" s="244">
        <v>0</v>
      </c>
      <c r="F257" s="244">
        <v>10000</v>
      </c>
      <c r="G257" s="244">
        <v>20000</v>
      </c>
    </row>
    <row r="258" spans="1:7" s="95" customFormat="1" x14ac:dyDescent="0.25">
      <c r="A258" s="53" t="s">
        <v>652</v>
      </c>
      <c r="B258" s="242">
        <v>0</v>
      </c>
      <c r="C258" s="244">
        <v>0</v>
      </c>
      <c r="D258" s="244">
        <v>200</v>
      </c>
      <c r="E258" s="244">
        <v>0</v>
      </c>
      <c r="F258" s="244">
        <v>0</v>
      </c>
      <c r="G258" s="244">
        <v>0</v>
      </c>
    </row>
    <row r="259" spans="1:7" s="94" customFormat="1" x14ac:dyDescent="0.25">
      <c r="A259" s="53" t="s">
        <v>2977</v>
      </c>
      <c r="B259" s="242">
        <v>8000</v>
      </c>
      <c r="C259" s="244">
        <v>10000</v>
      </c>
      <c r="D259" s="244">
        <v>0</v>
      </c>
      <c r="E259" s="244">
        <v>0</v>
      </c>
      <c r="F259" s="244">
        <v>0</v>
      </c>
      <c r="G259" s="244">
        <v>0</v>
      </c>
    </row>
    <row r="260" spans="1:7" s="95" customFormat="1" x14ac:dyDescent="0.25">
      <c r="A260" s="53" t="s">
        <v>653</v>
      </c>
      <c r="B260" s="242">
        <v>13000</v>
      </c>
      <c r="C260" s="244">
        <v>0</v>
      </c>
      <c r="D260" s="244">
        <v>10000</v>
      </c>
      <c r="E260" s="244">
        <v>15000</v>
      </c>
      <c r="F260" s="244">
        <v>15000</v>
      </c>
      <c r="G260" s="244">
        <v>15000</v>
      </c>
    </row>
    <row r="261" spans="1:7" s="95" customFormat="1" x14ac:dyDescent="0.25">
      <c r="A261" s="53" t="s">
        <v>654</v>
      </c>
      <c r="B261" s="244">
        <v>0</v>
      </c>
      <c r="C261" s="244">
        <v>500</v>
      </c>
      <c r="D261" s="244">
        <v>500</v>
      </c>
      <c r="E261" s="244">
        <v>0</v>
      </c>
      <c r="F261" s="244">
        <v>0</v>
      </c>
      <c r="G261" s="244">
        <v>0</v>
      </c>
    </row>
    <row r="262" spans="1:7" s="95" customFormat="1" x14ac:dyDescent="0.25">
      <c r="A262" s="53" t="s">
        <v>115</v>
      </c>
      <c r="B262" s="244"/>
      <c r="C262" s="244"/>
      <c r="D262" s="244">
        <v>3000</v>
      </c>
      <c r="E262" s="244">
        <v>4000</v>
      </c>
      <c r="F262" s="244">
        <v>4000</v>
      </c>
      <c r="G262" s="244">
        <v>4000</v>
      </c>
    </row>
    <row r="263" spans="1:7" s="95" customFormat="1" x14ac:dyDescent="0.25">
      <c r="A263" s="53" t="s">
        <v>974</v>
      </c>
      <c r="B263" s="244"/>
      <c r="C263" s="244"/>
      <c r="D263" s="244"/>
      <c r="E263" s="244">
        <v>0</v>
      </c>
      <c r="F263" s="244">
        <v>30000</v>
      </c>
      <c r="G263" s="244">
        <v>3000</v>
      </c>
    </row>
    <row r="264" spans="1:7" s="95" customFormat="1" x14ac:dyDescent="0.25">
      <c r="A264" s="53" t="s">
        <v>1001</v>
      </c>
      <c r="B264" s="244"/>
      <c r="C264" s="244"/>
      <c r="D264" s="244"/>
      <c r="E264" s="244">
        <v>0</v>
      </c>
      <c r="F264" s="244">
        <v>14000</v>
      </c>
      <c r="G264" s="244">
        <v>14000</v>
      </c>
    </row>
    <row r="265" spans="1:7" s="95" customFormat="1" x14ac:dyDescent="0.25">
      <c r="A265" s="53" t="s">
        <v>265</v>
      </c>
      <c r="B265" s="244"/>
      <c r="C265" s="244"/>
      <c r="D265" s="244"/>
      <c r="E265" s="244">
        <v>0</v>
      </c>
      <c r="F265" s="244">
        <v>100000</v>
      </c>
      <c r="G265" s="244">
        <v>187500</v>
      </c>
    </row>
    <row r="266" spans="1:7" s="95" customFormat="1" x14ac:dyDescent="0.25">
      <c r="A266" s="53"/>
      <c r="B266" s="244"/>
      <c r="C266" s="244"/>
      <c r="D266" s="244"/>
      <c r="E266" s="244">
        <v>500</v>
      </c>
      <c r="F266" s="244">
        <v>500</v>
      </c>
      <c r="G266" s="244">
        <v>500</v>
      </c>
    </row>
    <row r="267" spans="1:7" s="94" customFormat="1" x14ac:dyDescent="0.25">
      <c r="A267" s="17" t="s">
        <v>263</v>
      </c>
      <c r="B267" s="243">
        <f>SUM(B253:B261)</f>
        <v>21000</v>
      </c>
      <c r="C267" s="243">
        <f>SUM(C253:C266)</f>
        <v>11100</v>
      </c>
      <c r="D267" s="243">
        <f>SUM(D252:D266)</f>
        <v>48700</v>
      </c>
      <c r="E267" s="243">
        <f>SUM(E252:E266)</f>
        <v>84500</v>
      </c>
      <c r="F267" s="243">
        <f>SUM(F251:F266)</f>
        <v>241500</v>
      </c>
      <c r="G267" s="243">
        <f>SUM(G251:G266)</f>
        <v>312000</v>
      </c>
    </row>
    <row r="268" spans="1:7" s="117" customFormat="1" x14ac:dyDescent="0.25">
      <c r="A268" s="45" t="s">
        <v>960</v>
      </c>
      <c r="B268" s="255"/>
      <c r="C268" s="255"/>
      <c r="D268" s="244"/>
      <c r="E268" s="255"/>
      <c r="F268" s="255"/>
      <c r="G268" s="255"/>
    </row>
    <row r="269" spans="1:7" s="95" customFormat="1" x14ac:dyDescent="0.25">
      <c r="A269" s="52" t="s">
        <v>395</v>
      </c>
      <c r="B269" s="253"/>
      <c r="C269" s="253"/>
      <c r="D269" s="244"/>
      <c r="E269" s="253"/>
      <c r="F269" s="253"/>
      <c r="G269" s="253"/>
    </row>
    <row r="270" spans="1:7" s="95" customFormat="1" x14ac:dyDescent="0.25">
      <c r="A270" s="52" t="s">
        <v>404</v>
      </c>
      <c r="B270" s="253"/>
      <c r="C270" s="253"/>
      <c r="D270" s="244"/>
      <c r="E270" s="253"/>
      <c r="F270" s="253"/>
      <c r="G270" s="253"/>
    </row>
    <row r="271" spans="1:7" s="95" customFormat="1" x14ac:dyDescent="0.25">
      <c r="A271" s="17" t="s">
        <v>954</v>
      </c>
      <c r="B271" s="253"/>
      <c r="C271" s="253"/>
      <c r="D271" s="244"/>
      <c r="E271" s="253"/>
      <c r="F271" s="253"/>
      <c r="G271" s="253"/>
    </row>
    <row r="272" spans="1:7" s="94" customFormat="1" x14ac:dyDescent="0.25">
      <c r="A272" s="17" t="s">
        <v>1521</v>
      </c>
      <c r="B272" s="245">
        <f>B271+B267+B247</f>
        <v>12167050</v>
      </c>
      <c r="C272" s="245">
        <f>C271+C267+C247</f>
        <v>12838774</v>
      </c>
      <c r="D272" s="245">
        <f>D267+D248</f>
        <v>13265020</v>
      </c>
      <c r="E272" s="245">
        <f>+E267+E248</f>
        <v>15732568</v>
      </c>
      <c r="F272" s="245">
        <f>F267+F248</f>
        <v>20943133.329999998</v>
      </c>
      <c r="G272" s="245">
        <f>G267+G248</f>
        <v>26333644.07</v>
      </c>
    </row>
    <row r="273" spans="1:7" s="95" customFormat="1" x14ac:dyDescent="0.25">
      <c r="A273" s="23"/>
      <c r="B273" s="253"/>
      <c r="C273" s="253"/>
      <c r="D273" s="244"/>
      <c r="E273" s="253"/>
      <c r="F273" s="253"/>
      <c r="G273" s="253"/>
    </row>
    <row r="274" spans="1:7" s="95" customFormat="1" x14ac:dyDescent="0.25">
      <c r="A274" s="28" t="s">
        <v>1527</v>
      </c>
      <c r="B274" s="253"/>
      <c r="C274" s="253"/>
      <c r="D274" s="244"/>
      <c r="E274" s="253"/>
      <c r="F274" s="253"/>
      <c r="G274" s="253"/>
    </row>
    <row r="275" spans="1:7" s="95" customFormat="1" x14ac:dyDescent="0.25">
      <c r="A275" s="28"/>
      <c r="B275" s="253"/>
      <c r="C275" s="253"/>
      <c r="D275" s="244"/>
      <c r="E275" s="253"/>
      <c r="F275" s="253"/>
      <c r="G275" s="253"/>
    </row>
    <row r="276" spans="1:7" s="95" customFormat="1" x14ac:dyDescent="0.25">
      <c r="A276" s="28" t="s">
        <v>1523</v>
      </c>
      <c r="B276" s="253"/>
      <c r="C276" s="253"/>
      <c r="D276" s="244"/>
      <c r="E276" s="253"/>
      <c r="F276" s="253"/>
      <c r="G276" s="253"/>
    </row>
    <row r="277" spans="1:7" s="95" customFormat="1" x14ac:dyDescent="0.25">
      <c r="A277" s="53" t="s">
        <v>1522</v>
      </c>
      <c r="B277" s="244">
        <v>200000</v>
      </c>
      <c r="C277" s="244">
        <v>225000</v>
      </c>
      <c r="D277" s="244">
        <v>153000</v>
      </c>
      <c r="E277" s="244">
        <v>166000</v>
      </c>
      <c r="F277" s="244">
        <v>172000</v>
      </c>
      <c r="G277" s="244">
        <v>164016.59</v>
      </c>
    </row>
    <row r="278" spans="1:7" s="95" customFormat="1" x14ac:dyDescent="0.25">
      <c r="A278" s="52"/>
      <c r="B278" s="253"/>
      <c r="C278" s="244"/>
      <c r="D278" s="244"/>
      <c r="E278" s="244"/>
      <c r="F278" s="244"/>
      <c r="G278" s="244"/>
    </row>
    <row r="279" spans="1:7" s="95" customFormat="1" x14ac:dyDescent="0.25">
      <c r="A279" s="28" t="s">
        <v>1524</v>
      </c>
      <c r="B279" s="253"/>
      <c r="C279" s="244">
        <v>0</v>
      </c>
      <c r="D279" s="244">
        <v>0</v>
      </c>
      <c r="E279" s="244">
        <v>0</v>
      </c>
      <c r="F279" s="244">
        <v>0</v>
      </c>
      <c r="G279" s="244">
        <v>0</v>
      </c>
    </row>
    <row r="280" spans="1:7" s="95" customFormat="1" x14ac:dyDescent="0.25">
      <c r="A280" s="53" t="s">
        <v>1522</v>
      </c>
      <c r="B280" s="244">
        <v>45000</v>
      </c>
      <c r="C280" s="244">
        <v>36000</v>
      </c>
      <c r="D280" s="244">
        <v>36000</v>
      </c>
      <c r="E280" s="244">
        <v>41000</v>
      </c>
      <c r="F280" s="244">
        <v>164000</v>
      </c>
      <c r="G280" s="244">
        <v>150300</v>
      </c>
    </row>
    <row r="281" spans="1:7" s="95" customFormat="1" x14ac:dyDescent="0.25">
      <c r="A281" s="53" t="s">
        <v>627</v>
      </c>
      <c r="B281" s="244">
        <v>72000</v>
      </c>
      <c r="C281" s="244">
        <v>72000</v>
      </c>
      <c r="D281" s="244">
        <v>60000</v>
      </c>
      <c r="E281" s="244">
        <v>64000</v>
      </c>
      <c r="F281" s="244">
        <v>80000</v>
      </c>
      <c r="G281" s="244">
        <v>100000</v>
      </c>
    </row>
    <row r="282" spans="1:7" s="95" customFormat="1" x14ac:dyDescent="0.25">
      <c r="A282" s="53" t="s">
        <v>401</v>
      </c>
      <c r="B282" s="244">
        <v>30000</v>
      </c>
      <c r="C282" s="244">
        <v>33000</v>
      </c>
      <c r="D282" s="244">
        <v>36000</v>
      </c>
      <c r="E282" s="244">
        <v>42000</v>
      </c>
      <c r="F282" s="244">
        <v>51000</v>
      </c>
      <c r="G282" s="244">
        <v>75000</v>
      </c>
    </row>
    <row r="283" spans="1:7" s="95" customFormat="1" x14ac:dyDescent="0.25">
      <c r="A283" s="53" t="s">
        <v>1525</v>
      </c>
      <c r="B283" s="244">
        <v>3000</v>
      </c>
      <c r="C283" s="244">
        <v>3000</v>
      </c>
      <c r="D283" s="244">
        <v>2500</v>
      </c>
      <c r="E283" s="244">
        <v>0</v>
      </c>
      <c r="F283" s="244">
        <v>3000</v>
      </c>
      <c r="G283" s="244">
        <v>4000</v>
      </c>
    </row>
    <row r="284" spans="1:7" s="95" customFormat="1" x14ac:dyDescent="0.25">
      <c r="A284" s="53" t="s">
        <v>97</v>
      </c>
      <c r="B284" s="244">
        <v>50000</v>
      </c>
      <c r="C284" s="244">
        <v>51000</v>
      </c>
      <c r="D284" s="244"/>
      <c r="E284" s="244">
        <v>3000</v>
      </c>
      <c r="F284" s="244">
        <v>5000</v>
      </c>
      <c r="G284" s="244">
        <v>5000</v>
      </c>
    </row>
    <row r="285" spans="1:7" s="95" customFormat="1" x14ac:dyDescent="0.25">
      <c r="A285" s="53" t="s">
        <v>1530</v>
      </c>
      <c r="B285" s="253"/>
      <c r="C285" s="253"/>
      <c r="D285" s="244">
        <v>5000</v>
      </c>
      <c r="E285" s="244">
        <v>5000</v>
      </c>
      <c r="F285" s="253"/>
      <c r="G285" s="253"/>
    </row>
    <row r="286" spans="1:7" s="95" customFormat="1" x14ac:dyDescent="0.25">
      <c r="A286" s="17" t="s">
        <v>1526</v>
      </c>
      <c r="B286" s="243">
        <f>SUM(B277:B285)</f>
        <v>400000</v>
      </c>
      <c r="C286" s="243">
        <f t="shared" ref="C286:G286" si="22">SUM(C277:C285)</f>
        <v>420000</v>
      </c>
      <c r="D286" s="243">
        <f>SUM(D277:D285)</f>
        <v>292500</v>
      </c>
      <c r="E286" s="243">
        <f t="shared" si="22"/>
        <v>321000</v>
      </c>
      <c r="F286" s="243">
        <f t="shared" si="22"/>
        <v>475000</v>
      </c>
      <c r="G286" s="243">
        <f t="shared" si="22"/>
        <v>498316.58999999997</v>
      </c>
    </row>
    <row r="287" spans="1:7" s="95" customFormat="1" x14ac:dyDescent="0.25">
      <c r="A287" s="52"/>
      <c r="B287" s="253"/>
      <c r="C287" s="253"/>
      <c r="D287" s="244"/>
      <c r="E287" s="253"/>
      <c r="F287" s="253"/>
      <c r="G287" s="253"/>
    </row>
    <row r="288" spans="1:7" s="95" customFormat="1" x14ac:dyDescent="0.25">
      <c r="A288" s="28" t="s">
        <v>262</v>
      </c>
      <c r="B288" s="244">
        <v>0</v>
      </c>
      <c r="C288" s="244">
        <v>0</v>
      </c>
      <c r="D288" s="244">
        <v>0</v>
      </c>
      <c r="E288" s="244">
        <v>0</v>
      </c>
      <c r="F288" s="244">
        <v>0</v>
      </c>
      <c r="G288" s="244">
        <v>0</v>
      </c>
    </row>
    <row r="289" spans="1:7" s="95" customFormat="1" x14ac:dyDescent="0.25">
      <c r="A289" s="53" t="s">
        <v>1533</v>
      </c>
      <c r="B289" s="244">
        <v>0</v>
      </c>
      <c r="C289" s="244">
        <v>0</v>
      </c>
      <c r="D289" s="244">
        <v>40000</v>
      </c>
      <c r="E289" s="244">
        <v>0</v>
      </c>
      <c r="F289" s="244">
        <v>0</v>
      </c>
      <c r="G289" s="244">
        <v>0</v>
      </c>
    </row>
    <row r="290" spans="1:7" s="95" customFormat="1" x14ac:dyDescent="0.25">
      <c r="A290" s="17" t="s">
        <v>1534</v>
      </c>
      <c r="B290" s="244">
        <v>0</v>
      </c>
      <c r="C290" s="244">
        <v>0</v>
      </c>
      <c r="D290" s="243">
        <f>SUM(D289)</f>
        <v>40000</v>
      </c>
      <c r="E290" s="244">
        <v>0</v>
      </c>
      <c r="F290" s="244">
        <v>0</v>
      </c>
      <c r="G290" s="244">
        <v>0</v>
      </c>
    </row>
    <row r="291" spans="1:7" s="95" customFormat="1" x14ac:dyDescent="0.25">
      <c r="A291" s="17" t="s">
        <v>1535</v>
      </c>
      <c r="B291" s="244">
        <v>0</v>
      </c>
      <c r="C291" s="244">
        <v>0</v>
      </c>
      <c r="D291" s="243">
        <f>D286+D290</f>
        <v>332500</v>
      </c>
      <c r="E291" s="244">
        <v>0</v>
      </c>
      <c r="F291" s="244">
        <v>0</v>
      </c>
      <c r="G291" s="244">
        <v>0</v>
      </c>
    </row>
    <row r="292" spans="1:7" x14ac:dyDescent="0.25">
      <c r="A292" s="28"/>
      <c r="B292" s="241"/>
      <c r="C292" s="241"/>
      <c r="D292" s="241"/>
      <c r="E292" s="241"/>
      <c r="F292" s="241"/>
      <c r="G292" s="241"/>
    </row>
    <row r="293" spans="1:7" ht="15.75" thickBot="1" x14ac:dyDescent="0.3">
      <c r="A293" s="42" t="s">
        <v>131</v>
      </c>
      <c r="B293" s="246">
        <f>B286+B272</f>
        <v>12567050</v>
      </c>
      <c r="C293" s="246">
        <f>C286+C272</f>
        <v>13258774</v>
      </c>
      <c r="D293" s="246">
        <f>+D272+D291</f>
        <v>13597520</v>
      </c>
      <c r="E293" s="246">
        <f>E286+E272</f>
        <v>16053568</v>
      </c>
      <c r="F293" s="246">
        <f>F286+F272</f>
        <v>21418133.329999998</v>
      </c>
      <c r="G293" s="246">
        <f>G286+G272</f>
        <v>26831960.66</v>
      </c>
    </row>
    <row r="294" spans="1:7" ht="15.75" thickTop="1" x14ac:dyDescent="0.25"/>
    <row r="295" spans="1:7" x14ac:dyDescent="0.25">
      <c r="A295" s="13" t="s">
        <v>1601</v>
      </c>
    </row>
    <row r="296" spans="1:7" x14ac:dyDescent="0.25">
      <c r="A296" s="12" t="s">
        <v>1597</v>
      </c>
    </row>
    <row r="297" spans="1:7" x14ac:dyDescent="0.25">
      <c r="A297" s="13" t="s">
        <v>1622</v>
      </c>
    </row>
  </sheetData>
  <mergeCells count="8">
    <mergeCell ref="A9:A10"/>
    <mergeCell ref="B9:G9"/>
    <mergeCell ref="A2:G2"/>
    <mergeCell ref="A3:G3"/>
    <mergeCell ref="A4:G4"/>
    <mergeCell ref="A5:G5"/>
    <mergeCell ref="A6:G6"/>
    <mergeCell ref="A7:G7"/>
  </mergeCells>
  <pageMargins left="0.7" right="0.7" top="0.75" bottom="0.75" header="0.3" footer="0.3"/>
  <pageSetup orientation="portrait" r:id="rId1"/>
  <ignoredErrors>
    <ignoredError sqref="E272 D293 C171" formula="1"/>
    <ignoredError sqref="D16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2:F258"/>
  <sheetViews>
    <sheetView showGridLines="0" topLeftCell="A250" zoomScaleNormal="100" workbookViewId="0">
      <selection activeCell="A232" sqref="A232"/>
    </sheetView>
  </sheetViews>
  <sheetFormatPr baseColWidth="10" defaultColWidth="11.42578125" defaultRowHeight="15" x14ac:dyDescent="0.25"/>
  <cols>
    <col min="1" max="1" width="73.5703125" style="13" customWidth="1"/>
    <col min="2" max="2" width="21.5703125" style="118" bestFit="1" customWidth="1"/>
    <col min="3" max="16384" width="11.42578125" style="90"/>
  </cols>
  <sheetData>
    <row r="2" spans="1:6" ht="21" x14ac:dyDescent="0.25">
      <c r="A2" s="352" t="s">
        <v>948</v>
      </c>
      <c r="B2" s="353"/>
    </row>
    <row r="3" spans="1:6" ht="18.75" x14ac:dyDescent="0.25">
      <c r="A3" s="354" t="s">
        <v>949</v>
      </c>
      <c r="B3" s="355"/>
    </row>
    <row r="4" spans="1:6" x14ac:dyDescent="0.25">
      <c r="A4" s="356" t="s">
        <v>8</v>
      </c>
      <c r="B4" s="357"/>
    </row>
    <row r="5" spans="1:6" x14ac:dyDescent="0.25">
      <c r="A5" s="358" t="s">
        <v>9</v>
      </c>
      <c r="B5" s="359"/>
    </row>
    <row r="6" spans="1:6" x14ac:dyDescent="0.25">
      <c r="A6" s="358" t="s">
        <v>12</v>
      </c>
      <c r="B6" s="359"/>
    </row>
    <row r="7" spans="1:6" x14ac:dyDescent="0.25">
      <c r="A7" s="360" t="s">
        <v>10</v>
      </c>
      <c r="B7" s="360"/>
    </row>
    <row r="8" spans="1:6" ht="12" customHeight="1" x14ac:dyDescent="0.25">
      <c r="B8" s="130"/>
    </row>
    <row r="9" spans="1:6" x14ac:dyDescent="0.25">
      <c r="A9" s="365" t="s">
        <v>13</v>
      </c>
      <c r="B9" s="131" t="s">
        <v>1596</v>
      </c>
    </row>
    <row r="10" spans="1:6" x14ac:dyDescent="0.25">
      <c r="A10" s="366"/>
      <c r="B10" s="109">
        <v>1947</v>
      </c>
    </row>
    <row r="11" spans="1:6" x14ac:dyDescent="0.25">
      <c r="A11" s="12" t="s">
        <v>58</v>
      </c>
      <c r="B11" s="258">
        <v>4860000</v>
      </c>
    </row>
    <row r="12" spans="1:6" x14ac:dyDescent="0.25">
      <c r="B12" s="259"/>
    </row>
    <row r="13" spans="1:6" x14ac:dyDescent="0.25">
      <c r="A13" s="12" t="s">
        <v>70</v>
      </c>
      <c r="B13" s="259">
        <v>0</v>
      </c>
    </row>
    <row r="14" spans="1:6" x14ac:dyDescent="0.25">
      <c r="A14" s="12" t="s">
        <v>266</v>
      </c>
      <c r="B14" s="259">
        <v>0</v>
      </c>
      <c r="F14" s="90" t="s">
        <v>6</v>
      </c>
    </row>
    <row r="15" spans="1:6" x14ac:dyDescent="0.25">
      <c r="A15" s="98" t="s">
        <v>242</v>
      </c>
      <c r="B15" s="259">
        <v>100000</v>
      </c>
    </row>
    <row r="16" spans="1:6" x14ac:dyDescent="0.25">
      <c r="A16" s="98" t="s">
        <v>56</v>
      </c>
      <c r="B16" s="259">
        <v>3850000</v>
      </c>
    </row>
    <row r="17" spans="1:2" x14ac:dyDescent="0.25">
      <c r="A17" s="98" t="s">
        <v>464</v>
      </c>
      <c r="B17" s="259">
        <v>33000</v>
      </c>
    </row>
    <row r="18" spans="1:2" x14ac:dyDescent="0.25">
      <c r="A18" s="98" t="s">
        <v>396</v>
      </c>
      <c r="B18" s="259">
        <v>1300000</v>
      </c>
    </row>
    <row r="19" spans="1:2" x14ac:dyDescent="0.25">
      <c r="A19" s="98" t="s">
        <v>397</v>
      </c>
      <c r="B19" s="259">
        <v>1800000</v>
      </c>
    </row>
    <row r="20" spans="1:2" x14ac:dyDescent="0.25">
      <c r="A20" s="98" t="s">
        <v>63</v>
      </c>
      <c r="B20" s="259">
        <v>925000</v>
      </c>
    </row>
    <row r="21" spans="1:2" x14ac:dyDescent="0.25">
      <c r="A21" s="98" t="s">
        <v>394</v>
      </c>
      <c r="B21" s="259">
        <v>250000</v>
      </c>
    </row>
    <row r="22" spans="1:2" x14ac:dyDescent="0.25">
      <c r="A22" s="98" t="s">
        <v>398</v>
      </c>
      <c r="B22" s="259">
        <v>20</v>
      </c>
    </row>
    <row r="23" spans="1:2" x14ac:dyDescent="0.25">
      <c r="A23" s="98" t="s">
        <v>961</v>
      </c>
      <c r="B23" s="259">
        <v>270000</v>
      </c>
    </row>
    <row r="24" spans="1:2" x14ac:dyDescent="0.25">
      <c r="A24" s="98" t="s">
        <v>1076</v>
      </c>
      <c r="B24" s="259">
        <v>50000</v>
      </c>
    </row>
    <row r="25" spans="1:2" x14ac:dyDescent="0.25">
      <c r="A25" s="98" t="s">
        <v>1077</v>
      </c>
      <c r="B25" s="259">
        <v>30000</v>
      </c>
    </row>
    <row r="26" spans="1:2" x14ac:dyDescent="0.25">
      <c r="A26" s="98" t="s">
        <v>365</v>
      </c>
      <c r="B26" s="259">
        <v>750000</v>
      </c>
    </row>
    <row r="27" spans="1:2" x14ac:dyDescent="0.25">
      <c r="A27" s="98" t="s">
        <v>83</v>
      </c>
      <c r="B27" s="259">
        <v>350000</v>
      </c>
    </row>
    <row r="28" spans="1:2" x14ac:dyDescent="0.25">
      <c r="A28" s="98" t="s">
        <v>525</v>
      </c>
      <c r="B28" s="259">
        <v>110000</v>
      </c>
    </row>
    <row r="29" spans="1:2" x14ac:dyDescent="0.25">
      <c r="A29" s="98" t="s">
        <v>369</v>
      </c>
      <c r="B29" s="259">
        <v>20000</v>
      </c>
    </row>
    <row r="30" spans="1:2" x14ac:dyDescent="0.25">
      <c r="A30" s="98" t="s">
        <v>835</v>
      </c>
      <c r="B30" s="259">
        <v>200000</v>
      </c>
    </row>
    <row r="31" spans="1:2" x14ac:dyDescent="0.25">
      <c r="A31" s="98" t="s">
        <v>976</v>
      </c>
      <c r="B31" s="259">
        <v>180000</v>
      </c>
    </row>
    <row r="32" spans="1:2" x14ac:dyDescent="0.25">
      <c r="A32" s="98" t="s">
        <v>837</v>
      </c>
      <c r="B32" s="259">
        <v>2000</v>
      </c>
    </row>
    <row r="33" spans="1:2" x14ac:dyDescent="0.25">
      <c r="A33" s="98" t="s">
        <v>1000</v>
      </c>
      <c r="B33" s="259">
        <v>400000</v>
      </c>
    </row>
    <row r="34" spans="1:2" x14ac:dyDescent="0.25">
      <c r="A34" s="98" t="s">
        <v>963</v>
      </c>
      <c r="B34" s="259">
        <v>440000</v>
      </c>
    </row>
    <row r="35" spans="1:2" x14ac:dyDescent="0.25">
      <c r="A35" s="99" t="s">
        <v>534</v>
      </c>
      <c r="B35" s="259">
        <v>310000</v>
      </c>
    </row>
    <row r="36" spans="1:2" x14ac:dyDescent="0.25">
      <c r="A36" s="99" t="s">
        <v>952</v>
      </c>
      <c r="B36" s="259">
        <v>30000</v>
      </c>
    </row>
    <row r="37" spans="1:2" x14ac:dyDescent="0.25">
      <c r="A37" s="98" t="s">
        <v>1002</v>
      </c>
      <c r="B37" s="259">
        <v>200000</v>
      </c>
    </row>
    <row r="38" spans="1:2" x14ac:dyDescent="0.25">
      <c r="A38" s="98" t="s">
        <v>1003</v>
      </c>
      <c r="B38" s="259">
        <v>120000</v>
      </c>
    </row>
    <row r="39" spans="1:2" x14ac:dyDescent="0.25">
      <c r="A39" s="98" t="s">
        <v>1052</v>
      </c>
      <c r="B39" s="259">
        <v>15000</v>
      </c>
    </row>
    <row r="40" spans="1:2" x14ac:dyDescent="0.25">
      <c r="A40" s="99" t="s">
        <v>861</v>
      </c>
      <c r="B40" s="259">
        <v>6000</v>
      </c>
    </row>
    <row r="41" spans="1:2" x14ac:dyDescent="0.25">
      <c r="A41" s="99" t="s">
        <v>512</v>
      </c>
      <c r="B41" s="259">
        <v>5000</v>
      </c>
    </row>
    <row r="42" spans="1:2" x14ac:dyDescent="0.25">
      <c r="A42" s="12" t="s">
        <v>1096</v>
      </c>
      <c r="B42" s="259">
        <v>0</v>
      </c>
    </row>
    <row r="43" spans="1:2" x14ac:dyDescent="0.25">
      <c r="A43" s="98" t="s">
        <v>1044</v>
      </c>
      <c r="B43" s="259">
        <v>28000</v>
      </c>
    </row>
    <row r="44" spans="1:2" x14ac:dyDescent="0.25">
      <c r="A44" s="98" t="s">
        <v>1045</v>
      </c>
      <c r="B44" s="259">
        <v>50000</v>
      </c>
    </row>
    <row r="45" spans="1:2" x14ac:dyDescent="0.25">
      <c r="A45" s="98" t="s">
        <v>1046</v>
      </c>
      <c r="B45" s="259">
        <v>25000</v>
      </c>
    </row>
    <row r="46" spans="1:2" x14ac:dyDescent="0.25">
      <c r="A46" s="98" t="s">
        <v>1047</v>
      </c>
      <c r="B46" s="259">
        <v>40000</v>
      </c>
    </row>
    <row r="47" spans="1:2" x14ac:dyDescent="0.25">
      <c r="A47" s="98" t="s">
        <v>1048</v>
      </c>
      <c r="B47" s="259">
        <v>35000</v>
      </c>
    </row>
    <row r="48" spans="1:2" x14ac:dyDescent="0.25">
      <c r="A48" s="98" t="s">
        <v>1049</v>
      </c>
      <c r="B48" s="259">
        <v>100000</v>
      </c>
    </row>
    <row r="49" spans="1:2" x14ac:dyDescent="0.25">
      <c r="A49" s="98" t="s">
        <v>1050</v>
      </c>
      <c r="B49" s="259">
        <v>85000</v>
      </c>
    </row>
    <row r="50" spans="1:2" x14ac:dyDescent="0.25">
      <c r="A50" s="98" t="s">
        <v>1051</v>
      </c>
      <c r="B50" s="259">
        <v>20000</v>
      </c>
    </row>
    <row r="51" spans="1:2" x14ac:dyDescent="0.25">
      <c r="A51" s="12" t="s">
        <v>935</v>
      </c>
      <c r="B51" s="258">
        <f>SUM(B15:B50)</f>
        <v>12129020</v>
      </c>
    </row>
    <row r="52" spans="1:2" x14ac:dyDescent="0.25">
      <c r="A52" s="12"/>
      <c r="B52" s="258"/>
    </row>
    <row r="53" spans="1:2" x14ac:dyDescent="0.25">
      <c r="A53" s="12" t="s">
        <v>936</v>
      </c>
      <c r="B53" s="259">
        <v>0</v>
      </c>
    </row>
    <row r="54" spans="1:2" x14ac:dyDescent="0.25">
      <c r="A54" s="12" t="s">
        <v>511</v>
      </c>
      <c r="B54" s="259">
        <v>0</v>
      </c>
    </row>
    <row r="55" spans="1:2" x14ac:dyDescent="0.25">
      <c r="A55" s="12" t="s">
        <v>400</v>
      </c>
      <c r="B55" s="259">
        <v>0</v>
      </c>
    </row>
    <row r="56" spans="1:2" x14ac:dyDescent="0.25">
      <c r="A56" s="12" t="s">
        <v>537</v>
      </c>
      <c r="B56" s="258">
        <v>150000</v>
      </c>
    </row>
    <row r="57" spans="1:2" x14ac:dyDescent="0.25">
      <c r="A57" s="12" t="s">
        <v>65</v>
      </c>
      <c r="B57" s="259">
        <v>0</v>
      </c>
    </row>
    <row r="58" spans="1:2" x14ac:dyDescent="0.25">
      <c r="A58" s="98" t="s">
        <v>465</v>
      </c>
      <c r="B58" s="259">
        <v>17000</v>
      </c>
    </row>
    <row r="59" spans="1:2" x14ac:dyDescent="0.25">
      <c r="A59" s="98" t="s">
        <v>71</v>
      </c>
      <c r="B59" s="259">
        <v>7000</v>
      </c>
    </row>
    <row r="60" spans="1:2" x14ac:dyDescent="0.25">
      <c r="A60" s="98" t="s">
        <v>66</v>
      </c>
      <c r="B60" s="259">
        <v>1680000</v>
      </c>
    </row>
    <row r="61" spans="1:2" x14ac:dyDescent="0.25">
      <c r="A61" s="98" t="s">
        <v>822</v>
      </c>
      <c r="B61" s="259">
        <v>50000</v>
      </c>
    </row>
    <row r="62" spans="1:2" x14ac:dyDescent="0.25">
      <c r="A62" s="98" t="s">
        <v>964</v>
      </c>
      <c r="B62" s="259">
        <v>110000</v>
      </c>
    </row>
    <row r="63" spans="1:2" x14ac:dyDescent="0.25">
      <c r="A63" s="98" t="s">
        <v>862</v>
      </c>
      <c r="B63" s="259">
        <v>160000</v>
      </c>
    </row>
    <row r="64" spans="1:2" x14ac:dyDescent="0.25">
      <c r="A64" s="98" t="s">
        <v>673</v>
      </c>
      <c r="B64" s="259">
        <v>225000</v>
      </c>
    </row>
    <row r="65" spans="1:2" x14ac:dyDescent="0.25">
      <c r="A65" s="98" t="s">
        <v>838</v>
      </c>
      <c r="B65" s="259">
        <v>0</v>
      </c>
    </row>
    <row r="66" spans="1:2" x14ac:dyDescent="0.25">
      <c r="A66" s="98" t="s">
        <v>67</v>
      </c>
      <c r="B66" s="259">
        <v>255000</v>
      </c>
    </row>
    <row r="67" spans="1:2" x14ac:dyDescent="0.25">
      <c r="A67" s="98" t="s">
        <v>72</v>
      </c>
      <c r="B67" s="259">
        <v>1640000</v>
      </c>
    </row>
    <row r="68" spans="1:2" x14ac:dyDescent="0.25">
      <c r="A68" s="98" t="s">
        <v>73</v>
      </c>
      <c r="B68" s="259">
        <v>80000</v>
      </c>
    </row>
    <row r="69" spans="1:2" x14ac:dyDescent="0.25">
      <c r="A69" s="98" t="s">
        <v>513</v>
      </c>
      <c r="B69" s="259">
        <v>280000</v>
      </c>
    </row>
    <row r="70" spans="1:2" x14ac:dyDescent="0.25">
      <c r="A70" s="98" t="s">
        <v>364</v>
      </c>
      <c r="B70" s="259">
        <v>0</v>
      </c>
    </row>
    <row r="71" spans="1:2" x14ac:dyDescent="0.25">
      <c r="A71" s="98" t="s">
        <v>68</v>
      </c>
      <c r="B71" s="259">
        <v>0</v>
      </c>
    </row>
    <row r="72" spans="1:2" x14ac:dyDescent="0.25">
      <c r="A72" s="98" t="s">
        <v>243</v>
      </c>
      <c r="B72" s="259">
        <v>0</v>
      </c>
    </row>
    <row r="73" spans="1:2" x14ac:dyDescent="0.25">
      <c r="A73" s="98" t="s">
        <v>515</v>
      </c>
      <c r="B73" s="259">
        <v>0</v>
      </c>
    </row>
    <row r="74" spans="1:2" x14ac:dyDescent="0.25">
      <c r="A74" s="98" t="s">
        <v>69</v>
      </c>
      <c r="B74" s="259">
        <v>0</v>
      </c>
    </row>
    <row r="75" spans="1:2" x14ac:dyDescent="0.25">
      <c r="A75" s="98" t="s">
        <v>74</v>
      </c>
      <c r="B75" s="259">
        <v>245000</v>
      </c>
    </row>
    <row r="76" spans="1:2" x14ac:dyDescent="0.25">
      <c r="A76" s="98" t="s">
        <v>370</v>
      </c>
      <c r="B76" s="259">
        <v>500000</v>
      </c>
    </row>
    <row r="77" spans="1:2" x14ac:dyDescent="0.25">
      <c r="A77" s="98" t="s">
        <v>75</v>
      </c>
      <c r="B77" s="259">
        <v>0</v>
      </c>
    </row>
    <row r="78" spans="1:2" x14ac:dyDescent="0.25">
      <c r="A78" s="98" t="s">
        <v>76</v>
      </c>
      <c r="B78" s="259">
        <v>12000</v>
      </c>
    </row>
    <row r="79" spans="1:2" x14ac:dyDescent="0.25">
      <c r="A79" s="98" t="s">
        <v>405</v>
      </c>
      <c r="B79" s="259">
        <v>230000</v>
      </c>
    </row>
    <row r="80" spans="1:2" x14ac:dyDescent="0.25">
      <c r="A80" s="98" t="s">
        <v>1206</v>
      </c>
      <c r="B80" s="259">
        <v>36000</v>
      </c>
    </row>
    <row r="81" spans="1:2" x14ac:dyDescent="0.25">
      <c r="A81" s="98" t="s">
        <v>623</v>
      </c>
      <c r="B81" s="259">
        <v>0</v>
      </c>
    </row>
    <row r="82" spans="1:2" x14ac:dyDescent="0.25">
      <c r="A82" s="98" t="s">
        <v>1053</v>
      </c>
      <c r="B82" s="259">
        <v>1720000</v>
      </c>
    </row>
    <row r="83" spans="1:2" x14ac:dyDescent="0.25">
      <c r="A83" s="98" t="s">
        <v>1054</v>
      </c>
      <c r="B83" s="259">
        <v>7800000</v>
      </c>
    </row>
    <row r="84" spans="1:2" x14ac:dyDescent="0.25">
      <c r="A84" s="98" t="s">
        <v>77</v>
      </c>
      <c r="B84" s="259">
        <v>150000</v>
      </c>
    </row>
    <row r="85" spans="1:2" x14ac:dyDescent="0.25">
      <c r="A85" s="98" t="s">
        <v>406</v>
      </c>
      <c r="B85" s="259">
        <v>1650000</v>
      </c>
    </row>
    <row r="86" spans="1:2" x14ac:dyDescent="0.25">
      <c r="A86" s="98" t="s">
        <v>956</v>
      </c>
      <c r="B86" s="259">
        <v>0</v>
      </c>
    </row>
    <row r="87" spans="1:2" x14ac:dyDescent="0.25">
      <c r="A87" s="98" t="s">
        <v>79</v>
      </c>
      <c r="B87" s="259">
        <v>0</v>
      </c>
    </row>
    <row r="88" spans="1:2" x14ac:dyDescent="0.25">
      <c r="A88" s="98" t="s">
        <v>80</v>
      </c>
      <c r="B88" s="259">
        <v>0</v>
      </c>
    </row>
    <row r="89" spans="1:2" x14ac:dyDescent="0.25">
      <c r="A89" s="98" t="s">
        <v>407</v>
      </c>
      <c r="B89" s="259">
        <v>0</v>
      </c>
    </row>
    <row r="90" spans="1:2" x14ac:dyDescent="0.25">
      <c r="A90" s="98" t="s">
        <v>836</v>
      </c>
      <c r="B90" s="259">
        <v>3000</v>
      </c>
    </row>
    <row r="91" spans="1:2" x14ac:dyDescent="0.25">
      <c r="A91" s="98" t="s">
        <v>408</v>
      </c>
      <c r="B91" s="259">
        <v>200</v>
      </c>
    </row>
    <row r="92" spans="1:2" x14ac:dyDescent="0.25">
      <c r="A92" s="98" t="s">
        <v>409</v>
      </c>
      <c r="B92" s="259">
        <v>0</v>
      </c>
    </row>
    <row r="93" spans="1:2" x14ac:dyDescent="0.25">
      <c r="A93" s="98" t="s">
        <v>1055</v>
      </c>
      <c r="B93" s="259">
        <v>5000</v>
      </c>
    </row>
    <row r="94" spans="1:2" x14ac:dyDescent="0.25">
      <c r="A94" s="98" t="s">
        <v>410</v>
      </c>
      <c r="B94" s="259">
        <v>0</v>
      </c>
    </row>
    <row r="95" spans="1:2" x14ac:dyDescent="0.25">
      <c r="A95" s="12" t="s">
        <v>103</v>
      </c>
      <c r="B95" s="258">
        <f>SUM(B58:B94)</f>
        <v>16855200</v>
      </c>
    </row>
    <row r="96" spans="1:2" x14ac:dyDescent="0.25">
      <c r="A96" s="12" t="s">
        <v>104</v>
      </c>
      <c r="B96" s="258">
        <f>B56+B95+B51+B11</f>
        <v>33994220</v>
      </c>
    </row>
    <row r="97" spans="1:2" x14ac:dyDescent="0.25">
      <c r="A97" s="12"/>
      <c r="B97" s="258"/>
    </row>
    <row r="98" spans="1:2" x14ac:dyDescent="0.25">
      <c r="A98" s="12" t="s">
        <v>81</v>
      </c>
      <c r="B98" s="259">
        <v>0</v>
      </c>
    </row>
    <row r="99" spans="1:2" x14ac:dyDescent="0.25">
      <c r="A99" s="98" t="s">
        <v>571</v>
      </c>
      <c r="B99" s="259">
        <v>400000</v>
      </c>
    </row>
    <row r="100" spans="1:2" x14ac:dyDescent="0.25">
      <c r="A100" s="98" t="s">
        <v>365</v>
      </c>
      <c r="B100" s="259">
        <v>0</v>
      </c>
    </row>
    <row r="101" spans="1:2" x14ac:dyDescent="0.25">
      <c r="A101" s="98" t="s">
        <v>83</v>
      </c>
      <c r="B101" s="259">
        <v>0</v>
      </c>
    </row>
    <row r="102" spans="1:2" x14ac:dyDescent="0.25">
      <c r="A102" s="98" t="s">
        <v>525</v>
      </c>
      <c r="B102" s="259">
        <v>80000</v>
      </c>
    </row>
    <row r="103" spans="1:2" x14ac:dyDescent="0.25">
      <c r="A103" s="98" t="s">
        <v>244</v>
      </c>
      <c r="B103" s="259">
        <v>42000</v>
      </c>
    </row>
    <row r="104" spans="1:2" x14ac:dyDescent="0.25">
      <c r="A104" s="98" t="s">
        <v>84</v>
      </c>
      <c r="B104" s="259">
        <v>8000</v>
      </c>
    </row>
    <row r="105" spans="1:2" x14ac:dyDescent="0.25">
      <c r="A105" s="52" t="s">
        <v>245</v>
      </c>
      <c r="B105" s="260">
        <v>100</v>
      </c>
    </row>
    <row r="106" spans="1:2" x14ac:dyDescent="0.25">
      <c r="A106" s="52" t="s">
        <v>527</v>
      </c>
      <c r="B106" s="260">
        <v>4300</v>
      </c>
    </row>
    <row r="107" spans="1:2" x14ac:dyDescent="0.25">
      <c r="A107" s="52" t="s">
        <v>528</v>
      </c>
      <c r="B107" s="260">
        <v>2900</v>
      </c>
    </row>
    <row r="108" spans="1:2" x14ac:dyDescent="0.25">
      <c r="A108" s="52" t="s">
        <v>832</v>
      </c>
      <c r="B108" s="260">
        <v>8000</v>
      </c>
    </row>
    <row r="109" spans="1:2" x14ac:dyDescent="0.25">
      <c r="A109" s="52" t="s">
        <v>625</v>
      </c>
      <c r="B109" s="260">
        <v>1200</v>
      </c>
    </row>
    <row r="110" spans="1:2" x14ac:dyDescent="0.25">
      <c r="A110" s="52" t="s">
        <v>267</v>
      </c>
      <c r="B110" s="260">
        <v>65000</v>
      </c>
    </row>
    <row r="111" spans="1:2" x14ac:dyDescent="0.25">
      <c r="A111" s="52" t="s">
        <v>626</v>
      </c>
      <c r="B111" s="260">
        <v>15500</v>
      </c>
    </row>
    <row r="112" spans="1:2" x14ac:dyDescent="0.25">
      <c r="A112" s="52" t="s">
        <v>627</v>
      </c>
      <c r="B112" s="260">
        <v>210000</v>
      </c>
    </row>
    <row r="113" spans="1:2" x14ac:dyDescent="0.25">
      <c r="A113" s="52" t="s">
        <v>624</v>
      </c>
      <c r="B113" s="260">
        <v>162000</v>
      </c>
    </row>
    <row r="114" spans="1:2" x14ac:dyDescent="0.25">
      <c r="A114" s="52" t="s">
        <v>248</v>
      </c>
      <c r="B114" s="260">
        <v>0</v>
      </c>
    </row>
    <row r="115" spans="1:2" x14ac:dyDescent="0.25">
      <c r="A115" s="52" t="s">
        <v>249</v>
      </c>
      <c r="B115" s="260">
        <v>44000</v>
      </c>
    </row>
    <row r="116" spans="1:2" x14ac:dyDescent="0.25">
      <c r="A116" s="52" t="s">
        <v>628</v>
      </c>
      <c r="B116" s="260">
        <v>500</v>
      </c>
    </row>
    <row r="117" spans="1:2" x14ac:dyDescent="0.25">
      <c r="A117" s="52" t="s">
        <v>106</v>
      </c>
      <c r="B117" s="260">
        <v>70000</v>
      </c>
    </row>
    <row r="118" spans="1:2" x14ac:dyDescent="0.25">
      <c r="A118" s="52" t="s">
        <v>570</v>
      </c>
      <c r="B118" s="260">
        <v>0</v>
      </c>
    </row>
    <row r="119" spans="1:2" x14ac:dyDescent="0.25">
      <c r="A119" s="52" t="s">
        <v>107</v>
      </c>
      <c r="B119" s="260">
        <v>100</v>
      </c>
    </row>
    <row r="120" spans="1:2" x14ac:dyDescent="0.25">
      <c r="A120" s="52" t="s">
        <v>998</v>
      </c>
      <c r="B120" s="260">
        <v>100</v>
      </c>
    </row>
    <row r="121" spans="1:2" x14ac:dyDescent="0.25">
      <c r="A121" s="52" t="s">
        <v>965</v>
      </c>
      <c r="B121" s="260">
        <v>5800</v>
      </c>
    </row>
    <row r="122" spans="1:2" x14ac:dyDescent="0.25">
      <c r="A122" s="52" t="s">
        <v>1207</v>
      </c>
      <c r="B122" s="260">
        <v>1500</v>
      </c>
    </row>
    <row r="123" spans="1:2" x14ac:dyDescent="0.25">
      <c r="A123" s="52" t="s">
        <v>1004</v>
      </c>
      <c r="B123" s="260">
        <v>200</v>
      </c>
    </row>
    <row r="124" spans="1:2" x14ac:dyDescent="0.25">
      <c r="A124" s="28" t="s">
        <v>85</v>
      </c>
      <c r="B124" s="261">
        <f>SUM(B99:B123)</f>
        <v>1121200</v>
      </c>
    </row>
    <row r="125" spans="1:2" x14ac:dyDescent="0.25">
      <c r="A125" s="28"/>
      <c r="B125" s="261"/>
    </row>
    <row r="126" spans="1:2" x14ac:dyDescent="0.25">
      <c r="A126" s="28" t="s">
        <v>629</v>
      </c>
      <c r="B126" s="260">
        <v>0</v>
      </c>
    </row>
    <row r="127" spans="1:2" x14ac:dyDescent="0.25">
      <c r="A127" s="52" t="s">
        <v>86</v>
      </c>
      <c r="B127" s="260">
        <v>36000</v>
      </c>
    </row>
    <row r="128" spans="1:2" x14ac:dyDescent="0.25">
      <c r="A128" s="52" t="s">
        <v>529</v>
      </c>
      <c r="B128" s="260">
        <v>11300</v>
      </c>
    </row>
    <row r="129" spans="1:2" x14ac:dyDescent="0.25">
      <c r="A129" s="52" t="s">
        <v>366</v>
      </c>
      <c r="B129" s="260">
        <v>600</v>
      </c>
    </row>
    <row r="130" spans="1:2" x14ac:dyDescent="0.25">
      <c r="A130" s="52" t="s">
        <v>530</v>
      </c>
      <c r="B130" s="260">
        <v>10000</v>
      </c>
    </row>
    <row r="131" spans="1:2" x14ac:dyDescent="0.25">
      <c r="A131" s="52" t="s">
        <v>833</v>
      </c>
      <c r="B131" s="260">
        <v>0</v>
      </c>
    </row>
    <row r="132" spans="1:2" x14ac:dyDescent="0.25">
      <c r="A132" s="52" t="s">
        <v>87</v>
      </c>
      <c r="B132" s="260">
        <v>5600</v>
      </c>
    </row>
    <row r="133" spans="1:2" x14ac:dyDescent="0.25">
      <c r="A133" s="52" t="s">
        <v>941</v>
      </c>
      <c r="B133" s="260">
        <v>74000</v>
      </c>
    </row>
    <row r="134" spans="1:2" x14ac:dyDescent="0.25">
      <c r="A134" s="52" t="s">
        <v>531</v>
      </c>
      <c r="B134" s="260">
        <v>0</v>
      </c>
    </row>
    <row r="135" spans="1:2" x14ac:dyDescent="0.25">
      <c r="A135" s="52" t="s">
        <v>367</v>
      </c>
      <c r="B135" s="260">
        <v>2000</v>
      </c>
    </row>
    <row r="136" spans="1:2" x14ac:dyDescent="0.25">
      <c r="A136" s="52" t="s">
        <v>250</v>
      </c>
      <c r="B136" s="260">
        <v>0</v>
      </c>
    </row>
    <row r="137" spans="1:2" x14ac:dyDescent="0.25">
      <c r="A137" s="52" t="s">
        <v>368</v>
      </c>
      <c r="B137" s="260">
        <v>0</v>
      </c>
    </row>
    <row r="138" spans="1:2" x14ac:dyDescent="0.25">
      <c r="A138" s="52" t="s">
        <v>108</v>
      </c>
      <c r="B138" s="260">
        <v>13000</v>
      </c>
    </row>
    <row r="139" spans="1:2" x14ac:dyDescent="0.25">
      <c r="A139" s="52" t="s">
        <v>290</v>
      </c>
      <c r="B139" s="260">
        <v>21000</v>
      </c>
    </row>
    <row r="140" spans="1:2" x14ac:dyDescent="0.25">
      <c r="A140" s="28" t="s">
        <v>655</v>
      </c>
      <c r="B140" s="261">
        <f>SUM(B127:B139)</f>
        <v>173500</v>
      </c>
    </row>
    <row r="141" spans="1:2" x14ac:dyDescent="0.25">
      <c r="A141" s="28"/>
      <c r="B141" s="261"/>
    </row>
    <row r="142" spans="1:2" x14ac:dyDescent="0.25">
      <c r="A142" s="28" t="s">
        <v>466</v>
      </c>
      <c r="B142" s="260">
        <v>0</v>
      </c>
    </row>
    <row r="143" spans="1:2" x14ac:dyDescent="0.25">
      <c r="A143" s="52" t="s">
        <v>88</v>
      </c>
      <c r="B143" s="260">
        <v>42000</v>
      </c>
    </row>
    <row r="144" spans="1:2" x14ac:dyDescent="0.25">
      <c r="A144" s="52" t="s">
        <v>89</v>
      </c>
      <c r="B144" s="260">
        <v>24000</v>
      </c>
    </row>
    <row r="145" spans="1:2" x14ac:dyDescent="0.25">
      <c r="A145" s="52" t="s">
        <v>90</v>
      </c>
      <c r="B145" s="260">
        <v>700</v>
      </c>
    </row>
    <row r="146" spans="1:2" x14ac:dyDescent="0.25">
      <c r="A146" s="52" t="s">
        <v>251</v>
      </c>
      <c r="B146" s="260">
        <v>12500</v>
      </c>
    </row>
    <row r="147" spans="1:2" x14ac:dyDescent="0.25">
      <c r="A147" s="52" t="s">
        <v>91</v>
      </c>
      <c r="B147" s="260">
        <v>110000</v>
      </c>
    </row>
    <row r="148" spans="1:2" x14ac:dyDescent="0.25">
      <c r="A148" s="52" t="s">
        <v>252</v>
      </c>
      <c r="B148" s="260">
        <v>20000</v>
      </c>
    </row>
    <row r="149" spans="1:2" x14ac:dyDescent="0.25">
      <c r="A149" s="52" t="s">
        <v>536</v>
      </c>
      <c r="B149" s="260">
        <v>5000</v>
      </c>
    </row>
    <row r="150" spans="1:2" x14ac:dyDescent="0.25">
      <c r="A150" s="52" t="s">
        <v>401</v>
      </c>
      <c r="B150" s="260">
        <v>5300</v>
      </c>
    </row>
    <row r="151" spans="1:2" x14ac:dyDescent="0.25">
      <c r="A151" s="52" t="s">
        <v>371</v>
      </c>
      <c r="B151" s="260">
        <v>500</v>
      </c>
    </row>
    <row r="152" spans="1:2" x14ac:dyDescent="0.25">
      <c r="A152" s="52" t="s">
        <v>297</v>
      </c>
      <c r="B152" s="260">
        <v>30000</v>
      </c>
    </row>
    <row r="153" spans="1:2" x14ac:dyDescent="0.25">
      <c r="A153" s="52" t="s">
        <v>109</v>
      </c>
      <c r="B153" s="260">
        <v>700</v>
      </c>
    </row>
    <row r="154" spans="1:2" x14ac:dyDescent="0.25">
      <c r="A154" s="52" t="s">
        <v>920</v>
      </c>
      <c r="B154" s="260">
        <v>1000</v>
      </c>
    </row>
    <row r="155" spans="1:2" x14ac:dyDescent="0.25">
      <c r="A155" s="28" t="s">
        <v>467</v>
      </c>
      <c r="B155" s="261">
        <f>SUM(B143:B154)</f>
        <v>251700</v>
      </c>
    </row>
    <row r="156" spans="1:2" x14ac:dyDescent="0.25">
      <c r="A156" s="28"/>
      <c r="B156" s="261"/>
    </row>
    <row r="157" spans="1:2" x14ac:dyDescent="0.25">
      <c r="A157" s="28" t="s">
        <v>634</v>
      </c>
      <c r="B157" s="260">
        <v>0</v>
      </c>
    </row>
    <row r="158" spans="1:2" x14ac:dyDescent="0.25">
      <c r="A158" s="52" t="s">
        <v>632</v>
      </c>
      <c r="B158" s="260">
        <v>7500</v>
      </c>
    </row>
    <row r="159" spans="1:2" x14ac:dyDescent="0.25">
      <c r="A159" s="52" t="s">
        <v>553</v>
      </c>
      <c r="B159" s="260">
        <v>25000</v>
      </c>
    </row>
    <row r="160" spans="1:2" x14ac:dyDescent="0.25">
      <c r="A160" s="52" t="s">
        <v>966</v>
      </c>
      <c r="B160" s="260">
        <v>100000</v>
      </c>
    </row>
    <row r="161" spans="1:2" x14ac:dyDescent="0.25">
      <c r="A161" s="52" t="s">
        <v>92</v>
      </c>
      <c r="B161" s="260">
        <v>20000</v>
      </c>
    </row>
    <row r="162" spans="1:2" x14ac:dyDescent="0.25">
      <c r="A162" s="28" t="s">
        <v>635</v>
      </c>
      <c r="B162" s="261">
        <f>SUM(B158:B161)</f>
        <v>152500</v>
      </c>
    </row>
    <row r="163" spans="1:2" x14ac:dyDescent="0.25">
      <c r="A163" s="28"/>
      <c r="B163" s="261"/>
    </row>
    <row r="164" spans="1:2" x14ac:dyDescent="0.25">
      <c r="A164" s="28" t="s">
        <v>253</v>
      </c>
      <c r="B164" s="260">
        <v>0</v>
      </c>
    </row>
    <row r="165" spans="1:2" x14ac:dyDescent="0.25">
      <c r="A165" s="52" t="s">
        <v>560</v>
      </c>
      <c r="B165" s="260">
        <v>100</v>
      </c>
    </row>
    <row r="166" spans="1:2" x14ac:dyDescent="0.25">
      <c r="A166" s="52" t="s">
        <v>636</v>
      </c>
      <c r="B166" s="260">
        <v>76000</v>
      </c>
    </row>
    <row r="167" spans="1:2" x14ac:dyDescent="0.25">
      <c r="A167" s="52" t="s">
        <v>937</v>
      </c>
      <c r="B167" s="260">
        <v>20300</v>
      </c>
    </row>
    <row r="168" spans="1:2" x14ac:dyDescent="0.25">
      <c r="A168" s="28" t="s">
        <v>254</v>
      </c>
      <c r="B168" s="261">
        <f>SUM(B165:B167)</f>
        <v>96400</v>
      </c>
    </row>
    <row r="169" spans="1:2" x14ac:dyDescent="0.25">
      <c r="A169" s="28"/>
      <c r="B169" s="261"/>
    </row>
    <row r="170" spans="1:2" x14ac:dyDescent="0.25">
      <c r="A170" s="28" t="s">
        <v>62</v>
      </c>
      <c r="B170" s="260">
        <v>0</v>
      </c>
    </row>
    <row r="171" spans="1:2" x14ac:dyDescent="0.25">
      <c r="A171" s="52" t="s">
        <v>93</v>
      </c>
      <c r="B171" s="260">
        <v>4500</v>
      </c>
    </row>
    <row r="172" spans="1:2" x14ac:dyDescent="0.25">
      <c r="A172" s="52" t="s">
        <v>353</v>
      </c>
      <c r="B172" s="260">
        <v>240000</v>
      </c>
    </row>
    <row r="173" spans="1:2" x14ac:dyDescent="0.25">
      <c r="A173" s="52" t="s">
        <v>721</v>
      </c>
      <c r="B173" s="260">
        <v>0</v>
      </c>
    </row>
    <row r="174" spans="1:2" x14ac:dyDescent="0.25">
      <c r="A174" s="52" t="s">
        <v>259</v>
      </c>
      <c r="B174" s="260">
        <v>0</v>
      </c>
    </row>
    <row r="175" spans="1:2" x14ac:dyDescent="0.25">
      <c r="A175" s="28" t="s">
        <v>94</v>
      </c>
      <c r="B175" s="261">
        <f>SUM(B171:B174)</f>
        <v>244500</v>
      </c>
    </row>
    <row r="176" spans="1:2" x14ac:dyDescent="0.25">
      <c r="A176" s="28"/>
      <c r="B176" s="261"/>
    </row>
    <row r="177" spans="1:2" x14ac:dyDescent="0.25">
      <c r="A177" s="28" t="s">
        <v>95</v>
      </c>
      <c r="B177" s="260">
        <v>0</v>
      </c>
    </row>
    <row r="178" spans="1:2" x14ac:dyDescent="0.25">
      <c r="A178" s="52" t="s">
        <v>557</v>
      </c>
      <c r="B178" s="260">
        <v>500</v>
      </c>
    </row>
    <row r="179" spans="1:2" x14ac:dyDescent="0.25">
      <c r="A179" s="52" t="s">
        <v>569</v>
      </c>
      <c r="B179" s="260">
        <v>1140000</v>
      </c>
    </row>
    <row r="180" spans="1:2" x14ac:dyDescent="0.25">
      <c r="A180" s="52" t="s">
        <v>967</v>
      </c>
      <c r="B180" s="260">
        <v>100</v>
      </c>
    </row>
    <row r="181" spans="1:2" x14ac:dyDescent="0.25">
      <c r="A181" s="52" t="s">
        <v>469</v>
      </c>
      <c r="B181" s="260">
        <v>38000</v>
      </c>
    </row>
    <row r="182" spans="1:2" x14ac:dyDescent="0.25">
      <c r="A182" s="52" t="s">
        <v>839</v>
      </c>
      <c r="B182" s="260">
        <v>15500</v>
      </c>
    </row>
    <row r="183" spans="1:2" x14ac:dyDescent="0.25">
      <c r="A183" s="52" t="s">
        <v>968</v>
      </c>
      <c r="B183" s="260">
        <v>1500</v>
      </c>
    </row>
    <row r="184" spans="1:2" x14ac:dyDescent="0.25">
      <c r="A184" s="28" t="s">
        <v>110</v>
      </c>
      <c r="B184" s="261">
        <f>SUM(B178:B183)</f>
        <v>1195600</v>
      </c>
    </row>
    <row r="185" spans="1:2" x14ac:dyDescent="0.25">
      <c r="A185" s="28"/>
      <c r="B185" s="261"/>
    </row>
    <row r="186" spans="1:2" x14ac:dyDescent="0.25">
      <c r="A186" s="28" t="s">
        <v>111</v>
      </c>
      <c r="B186" s="260">
        <v>0</v>
      </c>
    </row>
    <row r="187" spans="1:2" x14ac:dyDescent="0.25">
      <c r="A187" s="52" t="s">
        <v>112</v>
      </c>
      <c r="B187" s="260">
        <v>20000</v>
      </c>
    </row>
    <row r="188" spans="1:2" x14ac:dyDescent="0.25">
      <c r="A188" s="52" t="s">
        <v>113</v>
      </c>
      <c r="B188" s="260">
        <v>550000</v>
      </c>
    </row>
    <row r="189" spans="1:2" x14ac:dyDescent="0.25">
      <c r="A189" s="52" t="s">
        <v>96</v>
      </c>
      <c r="B189" s="260">
        <v>30000</v>
      </c>
    </row>
    <row r="190" spans="1:2" x14ac:dyDescent="0.25">
      <c r="A190" s="52" t="s">
        <v>556</v>
      </c>
      <c r="B190" s="260">
        <v>1500</v>
      </c>
    </row>
    <row r="191" spans="1:2" x14ac:dyDescent="0.25">
      <c r="A191" s="52" t="s">
        <v>508</v>
      </c>
      <c r="B191" s="260">
        <v>10000</v>
      </c>
    </row>
    <row r="192" spans="1:2" x14ac:dyDescent="0.25">
      <c r="A192" s="52" t="s">
        <v>943</v>
      </c>
      <c r="B192" s="260">
        <v>46000</v>
      </c>
    </row>
    <row r="193" spans="1:2" x14ac:dyDescent="0.25">
      <c r="A193" s="52" t="s">
        <v>639</v>
      </c>
      <c r="B193" s="260">
        <v>75000</v>
      </c>
    </row>
    <row r="194" spans="1:2" x14ac:dyDescent="0.25">
      <c r="A194" s="52" t="s">
        <v>372</v>
      </c>
      <c r="B194" s="260">
        <v>0</v>
      </c>
    </row>
    <row r="195" spans="1:2" x14ac:dyDescent="0.25">
      <c r="A195" s="52" t="s">
        <v>999</v>
      </c>
      <c r="B195" s="260">
        <v>3000</v>
      </c>
    </row>
    <row r="196" spans="1:2" x14ac:dyDescent="0.25">
      <c r="A196" s="52" t="s">
        <v>255</v>
      </c>
      <c r="B196" s="260">
        <v>23000</v>
      </c>
    </row>
    <row r="197" spans="1:2" x14ac:dyDescent="0.25">
      <c r="A197" s="52" t="s">
        <v>642</v>
      </c>
      <c r="B197" s="260">
        <v>17000</v>
      </c>
    </row>
    <row r="198" spans="1:2" x14ac:dyDescent="0.25">
      <c r="A198" s="28" t="s">
        <v>114</v>
      </c>
      <c r="B198" s="261">
        <f>SUM(B187:B197)</f>
        <v>775500</v>
      </c>
    </row>
    <row r="199" spans="1:2" x14ac:dyDescent="0.25">
      <c r="A199" s="28"/>
      <c r="B199" s="261"/>
    </row>
    <row r="200" spans="1:2" x14ac:dyDescent="0.25">
      <c r="A200" s="28" t="s">
        <v>643</v>
      </c>
      <c r="B200" s="260">
        <v>0</v>
      </c>
    </row>
    <row r="201" spans="1:2" x14ac:dyDescent="0.25">
      <c r="A201" s="52" t="s">
        <v>256</v>
      </c>
      <c r="B201" s="260">
        <v>230000</v>
      </c>
    </row>
    <row r="202" spans="1:2" x14ac:dyDescent="0.25">
      <c r="A202" s="52" t="s">
        <v>969</v>
      </c>
      <c r="B202" s="260">
        <v>1000</v>
      </c>
    </row>
    <row r="203" spans="1:2" x14ac:dyDescent="0.25">
      <c r="A203" s="52" t="s">
        <v>561</v>
      </c>
      <c r="B203" s="260">
        <v>185000</v>
      </c>
    </row>
    <row r="204" spans="1:2" x14ac:dyDescent="0.25">
      <c r="A204" s="52" t="s">
        <v>101</v>
      </c>
      <c r="B204" s="260">
        <v>12000</v>
      </c>
    </row>
    <row r="205" spans="1:2" x14ac:dyDescent="0.25">
      <c r="A205" s="52" t="s">
        <v>257</v>
      </c>
      <c r="B205" s="260">
        <v>7000</v>
      </c>
    </row>
    <row r="206" spans="1:2" x14ac:dyDescent="0.25">
      <c r="A206" s="52" t="s">
        <v>402</v>
      </c>
      <c r="B206" s="260">
        <v>18000</v>
      </c>
    </row>
    <row r="207" spans="1:2" x14ac:dyDescent="0.25">
      <c r="A207" s="52" t="s">
        <v>116</v>
      </c>
      <c r="B207" s="260">
        <v>7000</v>
      </c>
    </row>
    <row r="208" spans="1:2" x14ac:dyDescent="0.25">
      <c r="A208" s="28" t="s">
        <v>644</v>
      </c>
      <c r="B208" s="261">
        <f>SUM(B201:B207)</f>
        <v>460000</v>
      </c>
    </row>
    <row r="209" spans="1:2" x14ac:dyDescent="0.25">
      <c r="A209" s="28"/>
      <c r="B209" s="261"/>
    </row>
    <row r="210" spans="1:2" x14ac:dyDescent="0.25">
      <c r="A210" s="28" t="s">
        <v>649</v>
      </c>
      <c r="B210" s="260">
        <v>0</v>
      </c>
    </row>
    <row r="211" spans="1:2" x14ac:dyDescent="0.25">
      <c r="A211" s="52" t="s">
        <v>565</v>
      </c>
      <c r="B211" s="260">
        <v>70000</v>
      </c>
    </row>
    <row r="212" spans="1:2" x14ac:dyDescent="0.25">
      <c r="A212" s="52" t="s">
        <v>261</v>
      </c>
      <c r="B212" s="260">
        <v>35000</v>
      </c>
    </row>
    <row r="213" spans="1:2" x14ac:dyDescent="0.25">
      <c r="A213" s="28" t="s">
        <v>650</v>
      </c>
      <c r="B213" s="261">
        <f>SUM(B211:B212)</f>
        <v>105000</v>
      </c>
    </row>
    <row r="214" spans="1:2" x14ac:dyDescent="0.25">
      <c r="A214" s="28"/>
      <c r="B214" s="261"/>
    </row>
    <row r="215" spans="1:2" x14ac:dyDescent="0.25">
      <c r="A215" s="28" t="s">
        <v>645</v>
      </c>
      <c r="B215" s="260">
        <v>0</v>
      </c>
    </row>
    <row r="216" spans="1:2" x14ac:dyDescent="0.25">
      <c r="A216" s="52" t="s">
        <v>264</v>
      </c>
      <c r="B216" s="260">
        <v>220000</v>
      </c>
    </row>
    <row r="217" spans="1:2" x14ac:dyDescent="0.25">
      <c r="A217" s="52" t="s">
        <v>971</v>
      </c>
      <c r="B217" s="260">
        <v>0</v>
      </c>
    </row>
    <row r="218" spans="1:2" x14ac:dyDescent="0.25">
      <c r="A218" s="28" t="s">
        <v>646</v>
      </c>
      <c r="B218" s="261">
        <f>SUM(B216:B217)</f>
        <v>220000</v>
      </c>
    </row>
    <row r="219" spans="1:2" x14ac:dyDescent="0.25">
      <c r="A219" s="28"/>
      <c r="B219" s="261"/>
    </row>
    <row r="220" spans="1:2" x14ac:dyDescent="0.25">
      <c r="A220" s="17" t="s">
        <v>694</v>
      </c>
      <c r="B220" s="261">
        <f>B124+B140+B155+B162+B168+B175+B184+B198+B208+B213+B218</f>
        <v>4795900</v>
      </c>
    </row>
    <row r="221" spans="1:2" x14ac:dyDescent="0.25">
      <c r="A221" s="17" t="s">
        <v>1005</v>
      </c>
      <c r="B221" s="261">
        <f>B96+B220</f>
        <v>38790120</v>
      </c>
    </row>
    <row r="222" spans="1:2" x14ac:dyDescent="0.25">
      <c r="A222" s="28" t="s">
        <v>262</v>
      </c>
      <c r="B222" s="260">
        <v>0</v>
      </c>
    </row>
    <row r="223" spans="1:2" x14ac:dyDescent="0.25">
      <c r="A223" s="53" t="s">
        <v>972</v>
      </c>
      <c r="B223" s="260">
        <v>3000</v>
      </c>
    </row>
    <row r="224" spans="1:2" x14ac:dyDescent="0.25">
      <c r="A224" s="53" t="s">
        <v>98</v>
      </c>
      <c r="B224" s="260">
        <v>35000</v>
      </c>
    </row>
    <row r="225" spans="1:2" x14ac:dyDescent="0.25">
      <c r="A225" s="52" t="s">
        <v>610</v>
      </c>
      <c r="B225" s="260">
        <v>0</v>
      </c>
    </row>
    <row r="226" spans="1:2" x14ac:dyDescent="0.25">
      <c r="A226" s="53" t="s">
        <v>468</v>
      </c>
      <c r="B226" s="260">
        <v>0</v>
      </c>
    </row>
    <row r="227" spans="1:2" x14ac:dyDescent="0.25">
      <c r="A227" s="52" t="s">
        <v>834</v>
      </c>
      <c r="B227" s="260">
        <v>0</v>
      </c>
    </row>
    <row r="228" spans="1:2" x14ac:dyDescent="0.25">
      <c r="A228" s="53" t="s">
        <v>899</v>
      </c>
      <c r="B228" s="260">
        <v>0</v>
      </c>
    </row>
    <row r="229" spans="1:2" x14ac:dyDescent="0.25">
      <c r="A229" s="53" t="s">
        <v>973</v>
      </c>
      <c r="B229" s="260">
        <v>30000</v>
      </c>
    </row>
    <row r="230" spans="1:2" x14ac:dyDescent="0.25">
      <c r="A230" s="53" t="s">
        <v>102</v>
      </c>
      <c r="B230" s="260">
        <v>0</v>
      </c>
    </row>
    <row r="231" spans="1:2" x14ac:dyDescent="0.25">
      <c r="A231" s="53" t="s">
        <v>652</v>
      </c>
      <c r="B231" s="260">
        <v>0</v>
      </c>
    </row>
    <row r="232" spans="1:2" x14ac:dyDescent="0.25">
      <c r="A232" s="53" t="s">
        <v>2977</v>
      </c>
      <c r="B232" s="260">
        <v>30000</v>
      </c>
    </row>
    <row r="233" spans="1:2" x14ac:dyDescent="0.25">
      <c r="A233" s="53" t="s">
        <v>653</v>
      </c>
      <c r="B233" s="260">
        <v>0</v>
      </c>
    </row>
    <row r="234" spans="1:2" x14ac:dyDescent="0.25">
      <c r="A234" s="53" t="s">
        <v>115</v>
      </c>
      <c r="B234" s="260">
        <v>5000</v>
      </c>
    </row>
    <row r="235" spans="1:2" x14ac:dyDescent="0.25">
      <c r="A235" s="53" t="s">
        <v>974</v>
      </c>
      <c r="B235" s="260">
        <v>3000</v>
      </c>
    </row>
    <row r="236" spans="1:2" x14ac:dyDescent="0.25">
      <c r="A236" s="53" t="s">
        <v>674</v>
      </c>
      <c r="B236" s="260">
        <v>14000</v>
      </c>
    </row>
    <row r="237" spans="1:2" x14ac:dyDescent="0.25">
      <c r="A237" s="53" t="s">
        <v>265</v>
      </c>
      <c r="B237" s="260">
        <v>325000</v>
      </c>
    </row>
    <row r="238" spans="1:2" x14ac:dyDescent="0.25">
      <c r="A238" s="53" t="s">
        <v>942</v>
      </c>
      <c r="B238" s="260">
        <v>500</v>
      </c>
    </row>
    <row r="239" spans="1:2" x14ac:dyDescent="0.25">
      <c r="A239" s="53" t="s">
        <v>1088</v>
      </c>
      <c r="B239" s="260">
        <v>30000</v>
      </c>
    </row>
    <row r="240" spans="1:2" x14ac:dyDescent="0.25">
      <c r="A240" s="53" t="s">
        <v>117</v>
      </c>
      <c r="B240" s="260">
        <v>360000</v>
      </c>
    </row>
    <row r="241" spans="1:2" x14ac:dyDescent="0.25">
      <c r="A241" s="17" t="s">
        <v>263</v>
      </c>
      <c r="B241" s="261">
        <f>SUM(B222:B240)</f>
        <v>835500</v>
      </c>
    </row>
    <row r="242" spans="1:2" x14ac:dyDescent="0.25">
      <c r="A242" s="17" t="s">
        <v>947</v>
      </c>
      <c r="B242" s="261">
        <f>B221+B241</f>
        <v>39625620</v>
      </c>
    </row>
    <row r="243" spans="1:2" x14ac:dyDescent="0.25">
      <c r="A243" s="28"/>
      <c r="B243" s="261"/>
    </row>
    <row r="244" spans="1:2" x14ac:dyDescent="0.25">
      <c r="A244" s="28" t="s">
        <v>1527</v>
      </c>
      <c r="B244" s="260">
        <v>0</v>
      </c>
    </row>
    <row r="245" spans="1:2" x14ac:dyDescent="0.25">
      <c r="A245" s="28" t="s">
        <v>1532</v>
      </c>
      <c r="B245" s="260">
        <v>0</v>
      </c>
    </row>
    <row r="246" spans="1:2" x14ac:dyDescent="0.25">
      <c r="A246" s="28" t="s">
        <v>1523</v>
      </c>
      <c r="B246" s="260">
        <v>0</v>
      </c>
    </row>
    <row r="247" spans="1:2" x14ac:dyDescent="0.25">
      <c r="A247" s="53" t="s">
        <v>1528</v>
      </c>
      <c r="B247" s="260">
        <v>297000</v>
      </c>
    </row>
    <row r="248" spans="1:2" x14ac:dyDescent="0.25">
      <c r="A248" s="22"/>
      <c r="B248" s="260"/>
    </row>
    <row r="249" spans="1:2" s="10" customFormat="1" x14ac:dyDescent="0.25">
      <c r="A249" s="28" t="s">
        <v>1524</v>
      </c>
      <c r="B249" s="260">
        <v>0</v>
      </c>
    </row>
    <row r="250" spans="1:2" s="10" customFormat="1" x14ac:dyDescent="0.25">
      <c r="A250" s="53" t="s">
        <v>1528</v>
      </c>
      <c r="B250" s="260">
        <v>153000</v>
      </c>
    </row>
    <row r="251" spans="1:2" s="10" customFormat="1" x14ac:dyDescent="0.25">
      <c r="A251" s="53" t="s">
        <v>1529</v>
      </c>
      <c r="B251" s="260">
        <v>140000</v>
      </c>
    </row>
    <row r="252" spans="1:2" x14ac:dyDescent="0.25">
      <c r="A252" s="53" t="s">
        <v>1525</v>
      </c>
      <c r="B252" s="260">
        <v>4000</v>
      </c>
    </row>
    <row r="253" spans="1:2" x14ac:dyDescent="0.25">
      <c r="A253" s="53" t="s">
        <v>1530</v>
      </c>
      <c r="B253" s="260">
        <v>5000</v>
      </c>
    </row>
    <row r="254" spans="1:2" x14ac:dyDescent="0.25">
      <c r="A254" s="17" t="s">
        <v>1531</v>
      </c>
      <c r="B254" s="261">
        <f>SUM(B247:B253)</f>
        <v>599000</v>
      </c>
    </row>
    <row r="255" spans="1:2" x14ac:dyDescent="0.25">
      <c r="A255" s="17"/>
      <c r="B255" s="261"/>
    </row>
    <row r="256" spans="1:2" ht="15.75" thickBot="1" x14ac:dyDescent="0.3">
      <c r="A256" s="15" t="s">
        <v>947</v>
      </c>
      <c r="B256" s="262">
        <f>B242+B254</f>
        <v>40224620</v>
      </c>
    </row>
    <row r="257" spans="1:2" ht="15.75" thickTop="1" x14ac:dyDescent="0.25">
      <c r="A257" s="367" t="s">
        <v>1618</v>
      </c>
      <c r="B257" s="367"/>
    </row>
    <row r="258" spans="1:2" x14ac:dyDescent="0.25">
      <c r="A258" s="363"/>
      <c r="B258" s="363"/>
    </row>
  </sheetData>
  <mergeCells count="8">
    <mergeCell ref="A9:A10"/>
    <mergeCell ref="A257:B258"/>
    <mergeCell ref="A2:B2"/>
    <mergeCell ref="A3:B3"/>
    <mergeCell ref="A4:B4"/>
    <mergeCell ref="A5:B5"/>
    <mergeCell ref="A6:B6"/>
    <mergeCell ref="A7:B7"/>
  </mergeCells>
  <pageMargins left="0.7" right="0.7" top="0.75" bottom="0.75" header="0.3" footer="0.3"/>
  <pageSetup orientation="portrait" r:id="rId1"/>
  <ignoredErrors>
    <ignoredError sqref="B51 B95 B124:B140 B155:B174 B175:B197 B198:B217 B218:B228 B254" formulaRange="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A1:E248"/>
  <sheetViews>
    <sheetView showGridLines="0" topLeftCell="A224" zoomScale="73" zoomScaleNormal="73" workbookViewId="0">
      <selection activeCell="A201" sqref="A201"/>
    </sheetView>
  </sheetViews>
  <sheetFormatPr baseColWidth="10" defaultColWidth="11.42578125" defaultRowHeight="15" x14ac:dyDescent="0.25"/>
  <cols>
    <col min="1" max="1" width="86.85546875" style="13" customWidth="1"/>
    <col min="2" max="3" width="16.42578125" style="13" bestFit="1" customWidth="1"/>
    <col min="4" max="5" width="16.42578125" style="90" bestFit="1" customWidth="1"/>
    <col min="6" max="16384" width="11.42578125" style="90"/>
  </cols>
  <sheetData>
    <row r="1" spans="1:5" x14ac:dyDescent="0.25">
      <c r="A1" s="23"/>
      <c r="B1" s="23"/>
      <c r="C1" s="23"/>
    </row>
    <row r="2" spans="1:5" ht="21" x14ac:dyDescent="0.25">
      <c r="A2" s="352" t="s">
        <v>948</v>
      </c>
      <c r="B2" s="353"/>
      <c r="C2" s="353"/>
      <c r="D2" s="353"/>
      <c r="E2" s="353"/>
    </row>
    <row r="3" spans="1:5" ht="18.75" x14ac:dyDescent="0.25">
      <c r="A3" s="354" t="s">
        <v>949</v>
      </c>
      <c r="B3" s="355"/>
      <c r="C3" s="355"/>
      <c r="D3" s="355"/>
      <c r="E3" s="355"/>
    </row>
    <row r="4" spans="1:5" x14ac:dyDescent="0.25">
      <c r="A4" s="356" t="s">
        <v>8</v>
      </c>
      <c r="B4" s="357"/>
      <c r="C4" s="357"/>
      <c r="D4" s="357"/>
      <c r="E4" s="357"/>
    </row>
    <row r="5" spans="1:5" x14ac:dyDescent="0.25">
      <c r="A5" s="358" t="s">
        <v>9</v>
      </c>
      <c r="B5" s="359"/>
      <c r="C5" s="359"/>
      <c r="D5" s="359"/>
      <c r="E5" s="359"/>
    </row>
    <row r="6" spans="1:5" x14ac:dyDescent="0.25">
      <c r="A6" s="358" t="s">
        <v>1612</v>
      </c>
      <c r="B6" s="359"/>
      <c r="C6" s="359"/>
      <c r="D6" s="359"/>
      <c r="E6" s="359"/>
    </row>
    <row r="7" spans="1:5" x14ac:dyDescent="0.25">
      <c r="A7" s="360" t="s">
        <v>10</v>
      </c>
      <c r="B7" s="360"/>
      <c r="C7" s="360"/>
      <c r="D7" s="360"/>
      <c r="E7" s="360"/>
    </row>
    <row r="8" spans="1:5" x14ac:dyDescent="0.25">
      <c r="A8" s="23"/>
      <c r="B8" s="23"/>
      <c r="C8" s="23"/>
    </row>
    <row r="9" spans="1:5" ht="15.75" x14ac:dyDescent="0.25">
      <c r="A9" s="348" t="s">
        <v>7</v>
      </c>
      <c r="B9" s="350" t="s">
        <v>1596</v>
      </c>
      <c r="C9" s="351"/>
      <c r="D9" s="351"/>
      <c r="E9" s="351"/>
    </row>
    <row r="10" spans="1:5" x14ac:dyDescent="0.25">
      <c r="A10" s="349" t="s">
        <v>4</v>
      </c>
      <c r="B10" s="103">
        <v>1948</v>
      </c>
      <c r="C10" s="103">
        <v>1949</v>
      </c>
      <c r="D10" s="103">
        <v>1950</v>
      </c>
      <c r="E10" s="86">
        <v>1951</v>
      </c>
    </row>
    <row r="11" spans="1:5" x14ac:dyDescent="0.25">
      <c r="A11" s="57" t="s">
        <v>1056</v>
      </c>
      <c r="B11" s="263"/>
      <c r="C11" s="263"/>
      <c r="D11" s="263"/>
      <c r="E11" s="263"/>
    </row>
    <row r="12" spans="1:5" s="94" customFormat="1" x14ac:dyDescent="0.25">
      <c r="A12" s="28" t="s">
        <v>988</v>
      </c>
      <c r="B12" s="244">
        <v>0</v>
      </c>
      <c r="C12" s="242">
        <v>0</v>
      </c>
      <c r="D12" s="244">
        <v>0</v>
      </c>
      <c r="E12" s="244">
        <v>0</v>
      </c>
    </row>
    <row r="13" spans="1:5" s="94" customFormat="1" x14ac:dyDescent="0.25">
      <c r="A13" s="52" t="s">
        <v>1074</v>
      </c>
      <c r="B13" s="244">
        <v>0</v>
      </c>
      <c r="C13" s="242">
        <v>0</v>
      </c>
      <c r="D13" s="244">
        <v>0</v>
      </c>
      <c r="E13" s="244">
        <v>0</v>
      </c>
    </row>
    <row r="14" spans="1:5" x14ac:dyDescent="0.25">
      <c r="A14" s="52" t="s">
        <v>264</v>
      </c>
      <c r="B14" s="249">
        <v>0</v>
      </c>
      <c r="C14" s="244">
        <v>275000</v>
      </c>
      <c r="D14" s="244">
        <v>325000</v>
      </c>
      <c r="E14" s="244">
        <v>370000</v>
      </c>
    </row>
    <row r="15" spans="1:5" s="95" customFormat="1" x14ac:dyDescent="0.25">
      <c r="A15" s="52" t="s">
        <v>1095</v>
      </c>
      <c r="B15" s="244">
        <v>300000</v>
      </c>
      <c r="C15" s="244">
        <v>110000</v>
      </c>
      <c r="D15" s="244">
        <v>200000</v>
      </c>
      <c r="E15" s="244">
        <v>225000</v>
      </c>
    </row>
    <row r="16" spans="1:5" s="95" customFormat="1" ht="17.25" customHeight="1" x14ac:dyDescent="0.25">
      <c r="A16" s="52" t="s">
        <v>722</v>
      </c>
      <c r="B16" s="244">
        <v>2000</v>
      </c>
      <c r="C16" s="244">
        <v>0</v>
      </c>
      <c r="D16" s="244">
        <v>0</v>
      </c>
      <c r="E16" s="244">
        <v>15000</v>
      </c>
    </row>
    <row r="17" spans="1:5" s="95" customFormat="1" x14ac:dyDescent="0.25">
      <c r="A17" s="52" t="s">
        <v>1006</v>
      </c>
      <c r="B17" s="244">
        <v>365000</v>
      </c>
      <c r="C17" s="244">
        <v>0</v>
      </c>
      <c r="D17" s="244">
        <v>0</v>
      </c>
      <c r="E17" s="244">
        <v>0</v>
      </c>
    </row>
    <row r="18" spans="1:5" s="95" customFormat="1" x14ac:dyDescent="0.25">
      <c r="A18" s="52" t="s">
        <v>1075</v>
      </c>
      <c r="B18" s="244">
        <v>0</v>
      </c>
      <c r="C18" s="244">
        <v>4000</v>
      </c>
      <c r="D18" s="244">
        <v>300000</v>
      </c>
      <c r="E18" s="244">
        <v>0</v>
      </c>
    </row>
    <row r="19" spans="1:5" s="95" customFormat="1" x14ac:dyDescent="0.25">
      <c r="A19" s="52" t="s">
        <v>1057</v>
      </c>
      <c r="B19" s="244">
        <v>0</v>
      </c>
      <c r="C19" s="244">
        <v>300000</v>
      </c>
      <c r="D19" s="244">
        <v>0</v>
      </c>
      <c r="E19" s="244">
        <v>300000</v>
      </c>
    </row>
    <row r="20" spans="1:5" s="95" customFormat="1" x14ac:dyDescent="0.25">
      <c r="A20" s="52" t="s">
        <v>737</v>
      </c>
      <c r="B20" s="244">
        <v>0</v>
      </c>
      <c r="C20" s="244">
        <v>60000</v>
      </c>
      <c r="D20" s="244">
        <v>0</v>
      </c>
      <c r="E20" s="244">
        <v>0</v>
      </c>
    </row>
    <row r="21" spans="1:5" s="95" customFormat="1" x14ac:dyDescent="0.25">
      <c r="A21" s="52" t="s">
        <v>1078</v>
      </c>
      <c r="B21" s="244">
        <v>240000</v>
      </c>
      <c r="C21" s="244">
        <v>240000</v>
      </c>
      <c r="D21" s="244">
        <v>240000</v>
      </c>
      <c r="E21" s="244">
        <v>300000</v>
      </c>
    </row>
    <row r="22" spans="1:5" s="95" customFormat="1" x14ac:dyDescent="0.25">
      <c r="A22" s="52" t="s">
        <v>1153</v>
      </c>
      <c r="B22" s="244">
        <v>7000</v>
      </c>
      <c r="C22" s="244">
        <v>12000</v>
      </c>
      <c r="D22" s="244">
        <v>25000</v>
      </c>
      <c r="E22" s="244">
        <v>20000</v>
      </c>
    </row>
    <row r="23" spans="1:5" s="95" customFormat="1" x14ac:dyDescent="0.25">
      <c r="A23" s="52" t="s">
        <v>268</v>
      </c>
      <c r="B23" s="244">
        <v>0</v>
      </c>
      <c r="C23" s="244">
        <v>0</v>
      </c>
      <c r="D23" s="244">
        <v>54000</v>
      </c>
      <c r="E23" s="244">
        <v>10000</v>
      </c>
    </row>
    <row r="24" spans="1:5" s="91" customFormat="1" x14ac:dyDescent="0.25">
      <c r="A24" s="53" t="s">
        <v>1154</v>
      </c>
      <c r="B24" s="244">
        <v>525000</v>
      </c>
      <c r="C24" s="244">
        <v>1238000</v>
      </c>
      <c r="D24" s="244">
        <v>1000000</v>
      </c>
      <c r="E24" s="244">
        <v>95500</v>
      </c>
    </row>
    <row r="25" spans="1:5" s="95" customFormat="1" x14ac:dyDescent="0.25">
      <c r="A25" s="53" t="s">
        <v>1120</v>
      </c>
      <c r="B25" s="244">
        <v>360000</v>
      </c>
      <c r="C25" s="244">
        <v>420000</v>
      </c>
      <c r="D25" s="244">
        <v>440000</v>
      </c>
      <c r="E25" s="244">
        <v>125000</v>
      </c>
    </row>
    <row r="26" spans="1:5" s="95" customFormat="1" x14ac:dyDescent="0.25">
      <c r="A26" s="53" t="s">
        <v>1121</v>
      </c>
      <c r="B26" s="244">
        <v>3000</v>
      </c>
      <c r="C26" s="244">
        <v>3000</v>
      </c>
      <c r="D26" s="244">
        <v>0</v>
      </c>
      <c r="E26" s="244">
        <v>0</v>
      </c>
    </row>
    <row r="27" spans="1:5" s="94" customFormat="1" x14ac:dyDescent="0.25">
      <c r="A27" s="53" t="s">
        <v>1058</v>
      </c>
      <c r="B27" s="249">
        <v>0</v>
      </c>
      <c r="C27" s="249">
        <v>0</v>
      </c>
      <c r="D27" s="244">
        <v>0</v>
      </c>
      <c r="E27" s="249">
        <v>0</v>
      </c>
    </row>
    <row r="28" spans="1:5" s="94" customFormat="1" x14ac:dyDescent="0.25">
      <c r="A28" s="53" t="s">
        <v>1123</v>
      </c>
      <c r="B28" s="244">
        <v>100</v>
      </c>
      <c r="C28" s="244">
        <v>0</v>
      </c>
      <c r="D28" s="244">
        <v>0</v>
      </c>
      <c r="E28" s="244">
        <v>0</v>
      </c>
    </row>
    <row r="29" spans="1:5" s="94" customFormat="1" x14ac:dyDescent="0.25">
      <c r="A29" s="53" t="s">
        <v>1060</v>
      </c>
      <c r="B29" s="244">
        <v>5000</v>
      </c>
      <c r="C29" s="244">
        <v>10000</v>
      </c>
      <c r="D29" s="244">
        <v>10000</v>
      </c>
      <c r="E29" s="244">
        <v>20000</v>
      </c>
    </row>
    <row r="30" spans="1:5" s="95" customFormat="1" x14ac:dyDescent="0.25">
      <c r="A30" s="53" t="s">
        <v>1124</v>
      </c>
      <c r="B30" s="244">
        <v>65000</v>
      </c>
      <c r="C30" s="244">
        <v>10000</v>
      </c>
      <c r="D30" s="244">
        <v>0</v>
      </c>
      <c r="E30" s="244">
        <v>0</v>
      </c>
    </row>
    <row r="31" spans="1:5" s="95" customFormat="1" x14ac:dyDescent="0.25">
      <c r="A31" s="53" t="s">
        <v>343</v>
      </c>
      <c r="B31" s="244">
        <v>10000</v>
      </c>
      <c r="C31" s="244">
        <v>0</v>
      </c>
      <c r="D31" s="244">
        <v>0</v>
      </c>
      <c r="E31" s="244">
        <v>0</v>
      </c>
    </row>
    <row r="32" spans="1:5" s="95" customFormat="1" x14ac:dyDescent="0.25">
      <c r="A32" s="53" t="s">
        <v>1082</v>
      </c>
      <c r="B32" s="244">
        <v>10000</v>
      </c>
      <c r="C32" s="244">
        <v>2500</v>
      </c>
      <c r="D32" s="244">
        <v>0</v>
      </c>
      <c r="E32" s="244">
        <v>0</v>
      </c>
    </row>
    <row r="33" spans="1:5" s="95" customFormat="1" x14ac:dyDescent="0.25">
      <c r="A33" s="52" t="s">
        <v>1083</v>
      </c>
      <c r="B33" s="244">
        <v>3000</v>
      </c>
      <c r="C33" s="244">
        <v>2000</v>
      </c>
      <c r="D33" s="244">
        <v>0</v>
      </c>
      <c r="E33" s="244">
        <v>0</v>
      </c>
    </row>
    <row r="34" spans="1:5" s="95" customFormat="1" x14ac:dyDescent="0.25">
      <c r="A34" s="52" t="s">
        <v>538</v>
      </c>
      <c r="B34" s="244">
        <v>100</v>
      </c>
      <c r="C34" s="244">
        <v>0</v>
      </c>
      <c r="D34" s="244">
        <v>0</v>
      </c>
      <c r="E34" s="244">
        <v>0</v>
      </c>
    </row>
    <row r="35" spans="1:5" s="95" customFormat="1" x14ac:dyDescent="0.25">
      <c r="A35" s="52" t="s">
        <v>759</v>
      </c>
      <c r="B35" s="244">
        <v>0</v>
      </c>
      <c r="C35" s="244">
        <v>0</v>
      </c>
      <c r="D35" s="244">
        <v>10000</v>
      </c>
      <c r="E35" s="244">
        <v>25000</v>
      </c>
    </row>
    <row r="36" spans="1:5" s="95" customFormat="1" x14ac:dyDescent="0.25">
      <c r="A36" s="52" t="s">
        <v>776</v>
      </c>
      <c r="B36" s="244">
        <v>0</v>
      </c>
      <c r="C36" s="244">
        <v>0</v>
      </c>
      <c r="D36" s="244">
        <v>12700</v>
      </c>
      <c r="E36" s="244">
        <v>15000</v>
      </c>
    </row>
    <row r="37" spans="1:5" s="94" customFormat="1" x14ac:dyDescent="0.25">
      <c r="A37" s="28" t="s">
        <v>269</v>
      </c>
      <c r="B37" s="243">
        <f t="shared" ref="B37:E37" si="0">SUM(B12:B36)</f>
        <v>1895200</v>
      </c>
      <c r="C37" s="243">
        <f>SUM(C12:C36)</f>
        <v>2686500</v>
      </c>
      <c r="D37" s="243">
        <f t="shared" si="0"/>
        <v>2616700</v>
      </c>
      <c r="E37" s="243">
        <f t="shared" si="0"/>
        <v>1520500</v>
      </c>
    </row>
    <row r="38" spans="1:5" s="94" customFormat="1" x14ac:dyDescent="0.25">
      <c r="A38" s="23" t="s">
        <v>55</v>
      </c>
      <c r="B38" s="244"/>
      <c r="C38" s="244"/>
      <c r="D38" s="249"/>
      <c r="E38" s="244"/>
    </row>
    <row r="39" spans="1:5" s="95" customFormat="1" x14ac:dyDescent="0.25">
      <c r="A39" s="28" t="s">
        <v>996</v>
      </c>
      <c r="B39" s="249">
        <v>0</v>
      </c>
      <c r="C39" s="249">
        <v>0</v>
      </c>
      <c r="D39" s="244">
        <v>0</v>
      </c>
      <c r="E39" s="249">
        <v>0</v>
      </c>
    </row>
    <row r="40" spans="1:5" s="94" customFormat="1" x14ac:dyDescent="0.25">
      <c r="A40" s="28" t="s">
        <v>989</v>
      </c>
      <c r="B40" s="249">
        <v>0</v>
      </c>
      <c r="C40" s="249">
        <v>0</v>
      </c>
      <c r="D40" s="244">
        <v>0</v>
      </c>
      <c r="E40" s="249">
        <v>0</v>
      </c>
    </row>
    <row r="41" spans="1:5" s="95" customFormat="1" x14ac:dyDescent="0.25">
      <c r="A41" s="52" t="s">
        <v>1039</v>
      </c>
      <c r="B41" s="244">
        <v>600000</v>
      </c>
      <c r="C41" s="244">
        <v>800000</v>
      </c>
      <c r="D41" s="244">
        <v>850000</v>
      </c>
      <c r="E41" s="244">
        <v>1230000</v>
      </c>
    </row>
    <row r="42" spans="1:5" s="95" customFormat="1" x14ac:dyDescent="0.25">
      <c r="A42" s="52" t="s">
        <v>1040</v>
      </c>
      <c r="B42" s="244">
        <v>100000</v>
      </c>
      <c r="C42" s="244">
        <v>160000</v>
      </c>
      <c r="D42" s="244">
        <v>180000</v>
      </c>
      <c r="E42" s="244">
        <v>200000</v>
      </c>
    </row>
    <row r="43" spans="1:5" s="95" customFormat="1" x14ac:dyDescent="0.25">
      <c r="A43" s="52" t="s">
        <v>270</v>
      </c>
      <c r="B43" s="244">
        <v>100</v>
      </c>
      <c r="C43" s="244">
        <v>40</v>
      </c>
      <c r="D43" s="244">
        <v>0</v>
      </c>
      <c r="E43" s="244">
        <v>0</v>
      </c>
    </row>
    <row r="44" spans="1:5" s="91" customFormat="1" x14ac:dyDescent="0.25">
      <c r="A44" s="52" t="s">
        <v>271</v>
      </c>
      <c r="B44" s="244">
        <v>45000</v>
      </c>
      <c r="C44" s="244">
        <v>50000</v>
      </c>
      <c r="D44" s="244">
        <v>80000</v>
      </c>
      <c r="E44" s="244">
        <v>190000</v>
      </c>
    </row>
    <row r="45" spans="1:5" s="91" customFormat="1" x14ac:dyDescent="0.25">
      <c r="A45" s="52" t="s">
        <v>1097</v>
      </c>
      <c r="B45" s="244">
        <v>1000</v>
      </c>
      <c r="C45" s="244">
        <v>300</v>
      </c>
      <c r="D45" s="244">
        <v>0</v>
      </c>
      <c r="E45" s="244">
        <v>0</v>
      </c>
    </row>
    <row r="46" spans="1:5" s="87" customFormat="1" x14ac:dyDescent="0.25">
      <c r="A46" s="52" t="s">
        <v>285</v>
      </c>
      <c r="B46" s="244">
        <v>270000</v>
      </c>
      <c r="C46" s="244">
        <v>250000</v>
      </c>
      <c r="D46" s="244">
        <v>250000</v>
      </c>
      <c r="E46" s="244">
        <v>300000</v>
      </c>
    </row>
    <row r="47" spans="1:5" s="94" customFormat="1" x14ac:dyDescent="0.25">
      <c r="A47" s="52" t="s">
        <v>561</v>
      </c>
      <c r="B47" s="244">
        <v>220000</v>
      </c>
      <c r="C47" s="244">
        <v>125000</v>
      </c>
      <c r="D47" s="244">
        <v>140000</v>
      </c>
      <c r="E47" s="244">
        <v>160000</v>
      </c>
    </row>
    <row r="48" spans="1:5" s="95" customFormat="1" x14ac:dyDescent="0.25">
      <c r="A48" s="52" t="s">
        <v>970</v>
      </c>
      <c r="B48" s="244">
        <v>1300</v>
      </c>
      <c r="C48" s="244">
        <v>900</v>
      </c>
      <c r="D48" s="244">
        <v>0</v>
      </c>
      <c r="E48" s="244">
        <v>0</v>
      </c>
    </row>
    <row r="49" spans="1:5" s="94" customFormat="1" x14ac:dyDescent="0.25">
      <c r="A49" s="52" t="s">
        <v>1007</v>
      </c>
      <c r="B49" s="244">
        <v>7000</v>
      </c>
      <c r="C49" s="244">
        <v>10000</v>
      </c>
      <c r="D49" s="244">
        <v>8500</v>
      </c>
      <c r="E49" s="244">
        <v>8700</v>
      </c>
    </row>
    <row r="50" spans="1:5" s="95" customFormat="1" x14ac:dyDescent="0.25">
      <c r="A50" s="52" t="s">
        <v>1008</v>
      </c>
      <c r="B50" s="244">
        <v>7000</v>
      </c>
      <c r="C50" s="244">
        <v>10000</v>
      </c>
      <c r="D50" s="244">
        <v>4000</v>
      </c>
      <c r="E50" s="244">
        <v>10000</v>
      </c>
    </row>
    <row r="51" spans="1:5" s="94" customFormat="1" x14ac:dyDescent="0.25">
      <c r="A51" s="52" t="s">
        <v>1009</v>
      </c>
      <c r="B51" s="244">
        <v>7700</v>
      </c>
      <c r="C51" s="244">
        <v>12000</v>
      </c>
      <c r="D51" s="244">
        <v>20000</v>
      </c>
      <c r="E51" s="244">
        <v>22000</v>
      </c>
    </row>
    <row r="52" spans="1:5" s="95" customFormat="1" x14ac:dyDescent="0.25">
      <c r="A52" s="52" t="s">
        <v>1094</v>
      </c>
      <c r="B52" s="244">
        <v>18000</v>
      </c>
      <c r="C52" s="244">
        <v>18000</v>
      </c>
      <c r="D52" s="244">
        <v>20000</v>
      </c>
      <c r="E52" s="244">
        <v>20000</v>
      </c>
    </row>
    <row r="53" spans="1:5" s="94" customFormat="1" x14ac:dyDescent="0.25">
      <c r="A53" s="56" t="s">
        <v>806</v>
      </c>
      <c r="B53" s="244">
        <v>110000</v>
      </c>
      <c r="C53" s="244">
        <v>110000</v>
      </c>
      <c r="D53" s="244">
        <v>120000</v>
      </c>
      <c r="E53" s="244">
        <v>150000</v>
      </c>
    </row>
    <row r="54" spans="1:5" s="94" customFormat="1" x14ac:dyDescent="0.25">
      <c r="A54" s="52" t="s">
        <v>1132</v>
      </c>
      <c r="B54" s="244">
        <v>1500</v>
      </c>
      <c r="C54" s="244">
        <v>18000</v>
      </c>
      <c r="D54" s="244">
        <v>30000</v>
      </c>
      <c r="E54" s="244">
        <v>25000</v>
      </c>
    </row>
    <row r="55" spans="1:5" s="95" customFormat="1" x14ac:dyDescent="0.25">
      <c r="A55" s="52" t="s">
        <v>1010</v>
      </c>
      <c r="B55" s="244">
        <v>13000</v>
      </c>
      <c r="C55" s="244">
        <v>14000</v>
      </c>
      <c r="D55" s="244">
        <v>14000</v>
      </c>
      <c r="E55" s="244">
        <v>12000</v>
      </c>
    </row>
    <row r="56" spans="1:5" x14ac:dyDescent="0.25">
      <c r="A56" s="52" t="s">
        <v>1084</v>
      </c>
      <c r="B56" s="244">
        <v>15000</v>
      </c>
      <c r="C56" s="244">
        <v>18000</v>
      </c>
      <c r="D56" s="244">
        <v>20000</v>
      </c>
      <c r="E56" s="244">
        <v>30000</v>
      </c>
    </row>
    <row r="57" spans="1:5" s="95" customFormat="1" x14ac:dyDescent="0.25">
      <c r="A57" s="52" t="s">
        <v>1085</v>
      </c>
      <c r="B57" s="244">
        <v>2000</v>
      </c>
      <c r="C57" s="244">
        <v>2000</v>
      </c>
      <c r="D57" s="244">
        <v>0</v>
      </c>
      <c r="E57" s="244">
        <v>0</v>
      </c>
    </row>
    <row r="58" spans="1:5" s="95" customFormat="1" x14ac:dyDescent="0.25">
      <c r="A58" s="52" t="s">
        <v>118</v>
      </c>
      <c r="B58" s="244">
        <v>25000</v>
      </c>
      <c r="C58" s="244">
        <v>25000</v>
      </c>
      <c r="D58" s="244">
        <v>25000</v>
      </c>
      <c r="E58" s="244">
        <v>40000</v>
      </c>
    </row>
    <row r="59" spans="1:5" s="95" customFormat="1" x14ac:dyDescent="0.25">
      <c r="A59" s="52" t="s">
        <v>1061</v>
      </c>
      <c r="B59" s="244">
        <v>15000</v>
      </c>
      <c r="C59" s="244">
        <v>15000</v>
      </c>
      <c r="D59" s="244">
        <v>15000</v>
      </c>
      <c r="E59" s="244">
        <v>15000</v>
      </c>
    </row>
    <row r="60" spans="1:5" s="95" customFormat="1" x14ac:dyDescent="0.25">
      <c r="A60" s="56" t="s">
        <v>809</v>
      </c>
      <c r="B60" s="244">
        <v>5000</v>
      </c>
      <c r="C60" s="244">
        <v>4000</v>
      </c>
      <c r="D60" s="244">
        <v>0</v>
      </c>
      <c r="E60" s="244">
        <v>0</v>
      </c>
    </row>
    <row r="61" spans="1:5" s="94" customFormat="1" x14ac:dyDescent="0.25">
      <c r="A61" s="52" t="s">
        <v>1011</v>
      </c>
      <c r="B61" s="244">
        <v>1200</v>
      </c>
      <c r="C61" s="244">
        <v>500</v>
      </c>
      <c r="D61" s="244">
        <v>0</v>
      </c>
      <c r="E61" s="244">
        <v>0</v>
      </c>
    </row>
    <row r="62" spans="1:5" s="95" customFormat="1" x14ac:dyDescent="0.25">
      <c r="A62" s="52" t="s">
        <v>1012</v>
      </c>
      <c r="B62" s="244">
        <v>1000</v>
      </c>
      <c r="C62" s="244">
        <v>1000</v>
      </c>
      <c r="D62" s="244">
        <v>0</v>
      </c>
      <c r="E62" s="244">
        <v>0</v>
      </c>
    </row>
    <row r="63" spans="1:5" s="95" customFormat="1" x14ac:dyDescent="0.25">
      <c r="A63" s="52" t="s">
        <v>941</v>
      </c>
      <c r="B63" s="244">
        <v>80000</v>
      </c>
      <c r="C63" s="244">
        <v>100000</v>
      </c>
      <c r="D63" s="244">
        <v>130000</v>
      </c>
      <c r="E63" s="244">
        <v>140000</v>
      </c>
    </row>
    <row r="64" spans="1:5" s="95" customFormat="1" x14ac:dyDescent="0.25">
      <c r="A64" s="52" t="s">
        <v>632</v>
      </c>
      <c r="B64" s="244">
        <v>100</v>
      </c>
      <c r="C64" s="244">
        <v>5000</v>
      </c>
      <c r="D64" s="244">
        <v>0</v>
      </c>
      <c r="E64" s="244">
        <v>0</v>
      </c>
    </row>
    <row r="65" spans="1:5" s="95" customFormat="1" x14ac:dyDescent="0.25">
      <c r="A65" s="52" t="s">
        <v>272</v>
      </c>
      <c r="B65" s="244">
        <v>30000</v>
      </c>
      <c r="C65" s="244">
        <v>36000</v>
      </c>
      <c r="D65" s="244">
        <v>40000</v>
      </c>
      <c r="E65" s="244">
        <v>50000</v>
      </c>
    </row>
    <row r="66" spans="1:5" s="95" customFormat="1" x14ac:dyDescent="0.25">
      <c r="A66" s="52" t="s">
        <v>1013</v>
      </c>
      <c r="B66" s="244">
        <v>100</v>
      </c>
      <c r="C66" s="244">
        <v>100</v>
      </c>
      <c r="D66" s="244">
        <v>0</v>
      </c>
      <c r="E66" s="244">
        <v>0</v>
      </c>
    </row>
    <row r="67" spans="1:5" s="95" customFormat="1" x14ac:dyDescent="0.25">
      <c r="A67" s="52" t="s">
        <v>411</v>
      </c>
      <c r="B67" s="244">
        <v>80</v>
      </c>
      <c r="C67" s="244">
        <v>50</v>
      </c>
      <c r="D67" s="244">
        <v>0</v>
      </c>
      <c r="E67" s="244">
        <v>0</v>
      </c>
    </row>
    <row r="68" spans="1:5" s="95" customFormat="1" x14ac:dyDescent="0.25">
      <c r="A68" s="52" t="s">
        <v>373</v>
      </c>
      <c r="B68" s="244">
        <v>600</v>
      </c>
      <c r="C68" s="244">
        <v>1000</v>
      </c>
      <c r="D68" s="244">
        <v>0</v>
      </c>
      <c r="E68" s="244">
        <v>0</v>
      </c>
    </row>
    <row r="69" spans="1:5" s="95" customFormat="1" x14ac:dyDescent="0.25">
      <c r="A69" s="52" t="s">
        <v>530</v>
      </c>
      <c r="B69" s="244">
        <v>10000</v>
      </c>
      <c r="C69" s="244">
        <v>10000</v>
      </c>
      <c r="D69" s="244">
        <v>10000</v>
      </c>
      <c r="E69" s="244">
        <v>15000</v>
      </c>
    </row>
    <row r="70" spans="1:5" s="95" customFormat="1" x14ac:dyDescent="0.25">
      <c r="A70" s="56" t="s">
        <v>273</v>
      </c>
      <c r="B70" s="244">
        <v>8000</v>
      </c>
      <c r="C70" s="244">
        <v>1000</v>
      </c>
      <c r="D70" s="244">
        <v>0</v>
      </c>
      <c r="E70" s="244">
        <v>0</v>
      </c>
    </row>
    <row r="71" spans="1:5" s="95" customFormat="1" x14ac:dyDescent="0.25">
      <c r="A71" s="56" t="s">
        <v>274</v>
      </c>
      <c r="B71" s="244">
        <v>1100</v>
      </c>
      <c r="C71" s="244">
        <v>500</v>
      </c>
      <c r="D71" s="244">
        <v>0</v>
      </c>
      <c r="E71" s="244">
        <v>0</v>
      </c>
    </row>
    <row r="72" spans="1:5" s="77" customFormat="1" x14ac:dyDescent="0.25">
      <c r="A72" s="52" t="s">
        <v>528</v>
      </c>
      <c r="B72" s="244">
        <v>8000</v>
      </c>
      <c r="C72" s="244">
        <v>7000</v>
      </c>
      <c r="D72" s="244">
        <v>0</v>
      </c>
      <c r="E72" s="244">
        <v>0</v>
      </c>
    </row>
    <row r="73" spans="1:5" s="95" customFormat="1" x14ac:dyDescent="0.25">
      <c r="A73" s="52" t="s">
        <v>132</v>
      </c>
      <c r="B73" s="244">
        <v>2000</v>
      </c>
      <c r="C73" s="244">
        <v>5000</v>
      </c>
      <c r="D73" s="244">
        <v>0</v>
      </c>
      <c r="E73" s="244">
        <v>0</v>
      </c>
    </row>
    <row r="74" spans="1:5" s="95" customFormat="1" x14ac:dyDescent="0.25">
      <c r="A74" s="52" t="s">
        <v>470</v>
      </c>
      <c r="B74" s="244">
        <v>44000</v>
      </c>
      <c r="C74" s="244">
        <v>40000</v>
      </c>
      <c r="D74" s="244">
        <v>42000</v>
      </c>
      <c r="E74" s="244">
        <v>45000</v>
      </c>
    </row>
    <row r="75" spans="1:5" s="95" customFormat="1" x14ac:dyDescent="0.25">
      <c r="A75" s="52" t="s">
        <v>1086</v>
      </c>
      <c r="B75" s="244">
        <v>500</v>
      </c>
      <c r="C75" s="244">
        <v>500</v>
      </c>
      <c r="D75" s="244">
        <v>0</v>
      </c>
      <c r="E75" s="244">
        <v>0</v>
      </c>
    </row>
    <row r="76" spans="1:5" s="95" customFormat="1" x14ac:dyDescent="0.25">
      <c r="A76" s="52" t="s">
        <v>628</v>
      </c>
      <c r="B76" s="244">
        <v>500</v>
      </c>
      <c r="C76" s="244">
        <v>500</v>
      </c>
      <c r="D76" s="244">
        <v>0</v>
      </c>
      <c r="E76" s="244">
        <v>0</v>
      </c>
    </row>
    <row r="77" spans="1:5" s="95" customFormat="1" x14ac:dyDescent="0.25">
      <c r="A77" s="52" t="s">
        <v>642</v>
      </c>
      <c r="B77" s="244">
        <v>17000</v>
      </c>
      <c r="C77" s="244">
        <v>15000</v>
      </c>
      <c r="D77" s="244">
        <v>25000</v>
      </c>
      <c r="E77" s="244">
        <v>35000</v>
      </c>
    </row>
    <row r="78" spans="1:5" s="95" customFormat="1" x14ac:dyDescent="0.25">
      <c r="A78" s="52" t="s">
        <v>816</v>
      </c>
      <c r="B78" s="244">
        <v>5000</v>
      </c>
      <c r="C78" s="244">
        <v>1500</v>
      </c>
      <c r="D78" s="244">
        <v>0</v>
      </c>
      <c r="E78" s="244">
        <v>0</v>
      </c>
    </row>
    <row r="79" spans="1:5" s="95" customFormat="1" x14ac:dyDescent="0.25">
      <c r="A79" s="52" t="s">
        <v>255</v>
      </c>
      <c r="B79" s="244">
        <v>20000</v>
      </c>
      <c r="C79" s="244">
        <v>100000</v>
      </c>
      <c r="D79" s="244">
        <v>100000</v>
      </c>
      <c r="E79" s="244">
        <v>180000</v>
      </c>
    </row>
    <row r="80" spans="1:5" s="94" customFormat="1" x14ac:dyDescent="0.25">
      <c r="A80" s="52" t="s">
        <v>1041</v>
      </c>
      <c r="B80" s="244">
        <v>30000</v>
      </c>
      <c r="C80" s="244">
        <v>0</v>
      </c>
      <c r="D80" s="244">
        <v>0</v>
      </c>
      <c r="E80" s="244">
        <v>0</v>
      </c>
    </row>
    <row r="81" spans="1:5" s="94" customFormat="1" x14ac:dyDescent="0.25">
      <c r="A81" s="52" t="s">
        <v>374</v>
      </c>
      <c r="B81" s="244">
        <v>0</v>
      </c>
      <c r="C81" s="244">
        <v>8000</v>
      </c>
      <c r="D81" s="244">
        <v>6000</v>
      </c>
      <c r="E81" s="244">
        <v>12000</v>
      </c>
    </row>
    <row r="82" spans="1:5" s="95" customFormat="1" x14ac:dyDescent="0.25">
      <c r="A82" s="52" t="s">
        <v>1087</v>
      </c>
      <c r="B82" s="244">
        <v>70000</v>
      </c>
      <c r="C82" s="244">
        <v>60000</v>
      </c>
      <c r="D82" s="244">
        <v>62000</v>
      </c>
      <c r="E82" s="244">
        <v>80000</v>
      </c>
    </row>
    <row r="83" spans="1:5" s="95" customFormat="1" x14ac:dyDescent="0.25">
      <c r="A83" s="52" t="s">
        <v>730</v>
      </c>
      <c r="B83" s="244">
        <v>0</v>
      </c>
      <c r="C83" s="244">
        <v>0</v>
      </c>
      <c r="D83" s="244">
        <v>150000</v>
      </c>
      <c r="E83" s="244">
        <v>120000</v>
      </c>
    </row>
    <row r="84" spans="1:5" s="95" customFormat="1" x14ac:dyDescent="0.25">
      <c r="A84" s="52" t="s">
        <v>1062</v>
      </c>
      <c r="B84" s="244">
        <v>0</v>
      </c>
      <c r="C84" s="244">
        <v>0</v>
      </c>
      <c r="D84" s="244">
        <v>32270</v>
      </c>
      <c r="E84" s="244">
        <v>25000</v>
      </c>
    </row>
    <row r="85" spans="1:5" s="94" customFormat="1" x14ac:dyDescent="0.25">
      <c r="A85" s="28" t="s">
        <v>818</v>
      </c>
      <c r="B85" s="243">
        <f t="shared" ref="B85:D85" si="1">SUM(B39:B84)</f>
        <v>1792780</v>
      </c>
      <c r="C85" s="243">
        <f t="shared" si="1"/>
        <v>2034890</v>
      </c>
      <c r="D85" s="243">
        <f t="shared" si="1"/>
        <v>2373770</v>
      </c>
      <c r="E85" s="243">
        <f>SUM(E39:E84)</f>
        <v>3114700</v>
      </c>
    </row>
    <row r="86" spans="1:5" s="95" customFormat="1" x14ac:dyDescent="0.25">
      <c r="A86" s="23" t="s">
        <v>55</v>
      </c>
      <c r="B86" s="244"/>
      <c r="C86" s="244"/>
      <c r="D86" s="244"/>
      <c r="E86" s="244"/>
    </row>
    <row r="87" spans="1:5" s="95" customFormat="1" x14ac:dyDescent="0.25">
      <c r="A87" s="28" t="s">
        <v>511</v>
      </c>
      <c r="B87" s="244">
        <v>0</v>
      </c>
      <c r="C87" s="244">
        <v>0</v>
      </c>
      <c r="D87" s="244">
        <v>0</v>
      </c>
      <c r="E87" s="244">
        <v>0</v>
      </c>
    </row>
    <row r="88" spans="1:5" s="95" customFormat="1" x14ac:dyDescent="0.25">
      <c r="A88" s="28" t="s">
        <v>819</v>
      </c>
      <c r="B88" s="244">
        <v>0</v>
      </c>
      <c r="C88" s="244">
        <v>0</v>
      </c>
      <c r="D88" s="244">
        <v>0</v>
      </c>
      <c r="E88" s="244">
        <v>0</v>
      </c>
    </row>
    <row r="89" spans="1:5" s="95" customFormat="1" x14ac:dyDescent="0.25">
      <c r="A89" s="53" t="s">
        <v>412</v>
      </c>
      <c r="B89" s="244">
        <v>0</v>
      </c>
      <c r="C89" s="244">
        <v>0</v>
      </c>
      <c r="D89" s="244">
        <v>7000000</v>
      </c>
      <c r="E89" s="244">
        <v>1050000</v>
      </c>
    </row>
    <row r="90" spans="1:5" s="95" customFormat="1" x14ac:dyDescent="0.25">
      <c r="A90" s="53" t="s">
        <v>415</v>
      </c>
      <c r="B90" s="244">
        <v>0</v>
      </c>
      <c r="C90" s="244">
        <v>0</v>
      </c>
      <c r="D90" s="244">
        <v>0</v>
      </c>
      <c r="E90" s="244">
        <v>2300000</v>
      </c>
    </row>
    <row r="91" spans="1:5" s="95" customFormat="1" x14ac:dyDescent="0.25">
      <c r="A91" s="52" t="s">
        <v>569</v>
      </c>
      <c r="B91" s="244">
        <v>1200000</v>
      </c>
      <c r="C91" s="244">
        <v>1900000</v>
      </c>
      <c r="D91" s="244">
        <v>2500000</v>
      </c>
      <c r="E91" s="244">
        <v>4400000</v>
      </c>
    </row>
    <row r="92" spans="1:5" s="95" customFormat="1" x14ac:dyDescent="0.25">
      <c r="A92" s="52" t="s">
        <v>375</v>
      </c>
      <c r="B92" s="244">
        <v>173000</v>
      </c>
      <c r="C92" s="244">
        <v>190000</v>
      </c>
      <c r="D92" s="244">
        <v>170000</v>
      </c>
      <c r="E92" s="244">
        <v>180000</v>
      </c>
    </row>
    <row r="93" spans="1:5" s="95" customFormat="1" x14ac:dyDescent="0.25">
      <c r="A93" s="53" t="s">
        <v>401</v>
      </c>
      <c r="B93" s="244">
        <v>160000</v>
      </c>
      <c r="C93" s="244">
        <v>170000</v>
      </c>
      <c r="D93" s="244">
        <v>0</v>
      </c>
      <c r="E93" s="244">
        <v>0</v>
      </c>
    </row>
    <row r="94" spans="1:5" s="95" customFormat="1" x14ac:dyDescent="0.25">
      <c r="A94" s="52" t="s">
        <v>828</v>
      </c>
      <c r="B94" s="244">
        <v>500000</v>
      </c>
      <c r="C94" s="244">
        <v>540000</v>
      </c>
      <c r="D94" s="244">
        <v>1500000</v>
      </c>
      <c r="E94" s="244">
        <v>2000000</v>
      </c>
    </row>
    <row r="95" spans="1:5" s="95" customFormat="1" x14ac:dyDescent="0.25">
      <c r="A95" s="52" t="s">
        <v>844</v>
      </c>
      <c r="B95" s="244">
        <v>100000</v>
      </c>
      <c r="C95" s="244">
        <v>108000</v>
      </c>
      <c r="D95" s="244">
        <v>200000</v>
      </c>
      <c r="E95" s="244">
        <v>200000</v>
      </c>
    </row>
    <row r="96" spans="1:5" s="95" customFormat="1" x14ac:dyDescent="0.25">
      <c r="A96" s="52" t="s">
        <v>1208</v>
      </c>
      <c r="B96" s="244">
        <v>36000</v>
      </c>
      <c r="C96" s="244">
        <v>36000</v>
      </c>
      <c r="D96" s="244">
        <v>0</v>
      </c>
      <c r="E96" s="244">
        <v>0</v>
      </c>
    </row>
    <row r="97" spans="1:5" s="94" customFormat="1" x14ac:dyDescent="0.25">
      <c r="A97" s="52" t="s">
        <v>1089</v>
      </c>
      <c r="B97" s="244">
        <v>2000</v>
      </c>
      <c r="C97" s="244">
        <v>2000</v>
      </c>
      <c r="D97" s="244">
        <v>0</v>
      </c>
      <c r="E97" s="244">
        <v>0</v>
      </c>
    </row>
    <row r="98" spans="1:5" s="95" customFormat="1" x14ac:dyDescent="0.25">
      <c r="A98" s="52" t="s">
        <v>855</v>
      </c>
      <c r="B98" s="244">
        <v>45000</v>
      </c>
      <c r="C98" s="244">
        <v>57500</v>
      </c>
      <c r="D98" s="244">
        <v>63000</v>
      </c>
      <c r="E98" s="244">
        <v>70000</v>
      </c>
    </row>
    <row r="99" spans="1:5" s="94" customFormat="1" x14ac:dyDescent="0.25">
      <c r="A99" s="52" t="s">
        <v>1098</v>
      </c>
      <c r="B99" s="244">
        <v>46000</v>
      </c>
      <c r="C99" s="244">
        <v>45000</v>
      </c>
      <c r="D99" s="244">
        <v>50000</v>
      </c>
      <c r="E99" s="244">
        <v>55000</v>
      </c>
    </row>
    <row r="100" spans="1:5" s="94" customFormat="1" x14ac:dyDescent="0.25">
      <c r="A100" s="52" t="s">
        <v>1090</v>
      </c>
      <c r="B100" s="244">
        <v>36000</v>
      </c>
      <c r="C100" s="244">
        <v>40000</v>
      </c>
      <c r="D100" s="244">
        <v>50000</v>
      </c>
      <c r="E100" s="244">
        <v>60000</v>
      </c>
    </row>
    <row r="101" spans="1:5" s="95" customFormat="1" x14ac:dyDescent="0.25">
      <c r="A101" s="52" t="s">
        <v>275</v>
      </c>
      <c r="B101" s="244">
        <v>0</v>
      </c>
      <c r="C101" s="244">
        <v>180000</v>
      </c>
      <c r="D101" s="244">
        <v>0</v>
      </c>
      <c r="E101" s="244">
        <v>0</v>
      </c>
    </row>
    <row r="102" spans="1:5" s="95" customFormat="1" x14ac:dyDescent="0.25">
      <c r="A102" s="52" t="s">
        <v>1118</v>
      </c>
      <c r="B102" s="244">
        <v>4000</v>
      </c>
      <c r="C102" s="244">
        <v>4500</v>
      </c>
      <c r="D102" s="244">
        <v>0</v>
      </c>
      <c r="E102" s="244">
        <v>0</v>
      </c>
    </row>
    <row r="103" spans="1:5" x14ac:dyDescent="0.25">
      <c r="A103" s="52" t="s">
        <v>509</v>
      </c>
      <c r="B103" s="244">
        <v>0</v>
      </c>
      <c r="C103" s="244"/>
      <c r="D103" s="244">
        <v>9000</v>
      </c>
      <c r="E103" s="244">
        <v>9000</v>
      </c>
    </row>
    <row r="104" spans="1:5" s="94" customFormat="1" x14ac:dyDescent="0.25">
      <c r="A104" s="28" t="s">
        <v>856</v>
      </c>
      <c r="B104" s="243">
        <f t="shared" ref="B104:E104" si="2">SUM(B87:B103)</f>
        <v>2302000</v>
      </c>
      <c r="C104" s="243">
        <f>SUM(C87:C103)</f>
        <v>3273000</v>
      </c>
      <c r="D104" s="243">
        <f t="shared" si="2"/>
        <v>11542000</v>
      </c>
      <c r="E104" s="243">
        <f t="shared" si="2"/>
        <v>10324000</v>
      </c>
    </row>
    <row r="105" spans="1:5" s="95" customFormat="1" x14ac:dyDescent="0.25">
      <c r="A105" s="28"/>
      <c r="B105" s="244"/>
      <c r="C105" s="244"/>
      <c r="D105" s="244"/>
      <c r="E105" s="244"/>
    </row>
    <row r="106" spans="1:5" s="95" customFormat="1" x14ac:dyDescent="0.25">
      <c r="A106" s="28" t="s">
        <v>990</v>
      </c>
      <c r="B106" s="244">
        <v>0</v>
      </c>
      <c r="C106" s="244">
        <v>0</v>
      </c>
      <c r="D106" s="244">
        <v>0</v>
      </c>
      <c r="E106" s="244">
        <v>0</v>
      </c>
    </row>
    <row r="107" spans="1:5" s="94" customFormat="1" x14ac:dyDescent="0.25">
      <c r="A107" s="28" t="s">
        <v>997</v>
      </c>
      <c r="B107" s="244">
        <v>0</v>
      </c>
      <c r="C107" s="244">
        <v>0</v>
      </c>
      <c r="D107" s="244">
        <v>0</v>
      </c>
      <c r="E107" s="244">
        <v>0</v>
      </c>
    </row>
    <row r="108" spans="1:5" s="95" customFormat="1" x14ac:dyDescent="0.25">
      <c r="A108" s="53" t="s">
        <v>119</v>
      </c>
      <c r="B108" s="244">
        <v>12070000</v>
      </c>
      <c r="C108" s="244">
        <v>12200000</v>
      </c>
      <c r="D108" s="244">
        <v>11000000</v>
      </c>
      <c r="E108" s="244">
        <v>14000000</v>
      </c>
    </row>
    <row r="109" spans="1:5" s="94" customFormat="1" ht="17.25" customHeight="1" x14ac:dyDescent="0.25">
      <c r="A109" s="53" t="s">
        <v>898</v>
      </c>
      <c r="B109" s="244">
        <v>600000</v>
      </c>
      <c r="C109" s="244">
        <v>600000</v>
      </c>
      <c r="D109" s="244">
        <v>800000</v>
      </c>
      <c r="E109" s="244">
        <v>0</v>
      </c>
    </row>
    <row r="110" spans="1:5" s="95" customFormat="1" x14ac:dyDescent="0.25">
      <c r="A110" s="53" t="s">
        <v>858</v>
      </c>
      <c r="B110" s="244">
        <v>600000</v>
      </c>
      <c r="C110" s="244">
        <v>625000</v>
      </c>
      <c r="D110" s="244">
        <v>625000</v>
      </c>
      <c r="E110" s="244">
        <v>0</v>
      </c>
    </row>
    <row r="111" spans="1:5" s="95" customFormat="1" x14ac:dyDescent="0.25">
      <c r="A111" s="53" t="s">
        <v>120</v>
      </c>
      <c r="B111" s="244">
        <v>1310000</v>
      </c>
      <c r="C111" s="244">
        <v>1000000</v>
      </c>
      <c r="D111" s="244">
        <v>700000</v>
      </c>
      <c r="E111" s="244">
        <v>0</v>
      </c>
    </row>
    <row r="112" spans="1:5" s="95" customFormat="1" x14ac:dyDescent="0.25">
      <c r="A112" s="53" t="s">
        <v>859</v>
      </c>
      <c r="B112" s="244">
        <v>30000</v>
      </c>
      <c r="C112" s="244">
        <v>35000</v>
      </c>
      <c r="D112" s="244">
        <v>30000</v>
      </c>
      <c r="E112" s="244">
        <v>0</v>
      </c>
    </row>
    <row r="113" spans="1:5" s="95" customFormat="1" x14ac:dyDescent="0.25">
      <c r="A113" s="53" t="s">
        <v>1091</v>
      </c>
      <c r="B113" s="244">
        <v>35000</v>
      </c>
      <c r="C113" s="244">
        <v>45000</v>
      </c>
      <c r="D113" s="244">
        <v>36000</v>
      </c>
      <c r="E113" s="244">
        <v>0</v>
      </c>
    </row>
    <row r="114" spans="1:5" s="95" customFormat="1" x14ac:dyDescent="0.25">
      <c r="A114" s="53" t="s">
        <v>1092</v>
      </c>
      <c r="B114" s="244">
        <v>42000</v>
      </c>
      <c r="C114" s="244">
        <v>212000</v>
      </c>
      <c r="D114" s="244">
        <v>93000</v>
      </c>
      <c r="E114" s="244">
        <v>0</v>
      </c>
    </row>
    <row r="115" spans="1:5" s="94" customFormat="1" x14ac:dyDescent="0.25">
      <c r="A115" s="52" t="s">
        <v>118</v>
      </c>
      <c r="B115" s="244">
        <v>1400000</v>
      </c>
      <c r="C115" s="244">
        <v>1400000</v>
      </c>
      <c r="D115" s="244">
        <v>900000</v>
      </c>
      <c r="E115" s="244">
        <v>1140000</v>
      </c>
    </row>
    <row r="116" spans="1:5" s="95" customFormat="1" x14ac:dyDescent="0.25">
      <c r="A116" s="52" t="s">
        <v>860</v>
      </c>
      <c r="B116" s="244">
        <v>2800000</v>
      </c>
      <c r="C116" s="244">
        <v>2600000</v>
      </c>
      <c r="D116" s="244">
        <v>1800000</v>
      </c>
      <c r="E116" s="244">
        <v>2100000</v>
      </c>
    </row>
    <row r="117" spans="1:5" s="94" customFormat="1" x14ac:dyDescent="0.25">
      <c r="A117" s="52" t="s">
        <v>121</v>
      </c>
      <c r="B117" s="244">
        <v>175000</v>
      </c>
      <c r="C117" s="244">
        <v>220000</v>
      </c>
      <c r="D117" s="244">
        <v>185000</v>
      </c>
      <c r="E117" s="244">
        <v>220000</v>
      </c>
    </row>
    <row r="118" spans="1:5" s="95" customFormat="1" x14ac:dyDescent="0.25">
      <c r="A118" s="52" t="s">
        <v>1099</v>
      </c>
      <c r="B118" s="244">
        <v>700000</v>
      </c>
      <c r="C118" s="244">
        <v>600000</v>
      </c>
      <c r="D118" s="244">
        <v>630000</v>
      </c>
      <c r="E118" s="244">
        <v>500000</v>
      </c>
    </row>
    <row r="119" spans="1:5" s="95" customFormat="1" x14ac:dyDescent="0.25">
      <c r="A119" s="52" t="s">
        <v>276</v>
      </c>
      <c r="B119" s="244">
        <v>45000</v>
      </c>
      <c r="C119" s="244">
        <v>20000</v>
      </c>
      <c r="D119" s="244">
        <v>50000</v>
      </c>
      <c r="E119" s="244">
        <v>55000</v>
      </c>
    </row>
    <row r="120" spans="1:5" s="95" customFormat="1" x14ac:dyDescent="0.25">
      <c r="A120" s="52" t="s">
        <v>122</v>
      </c>
      <c r="B120" s="244">
        <v>1100000</v>
      </c>
      <c r="C120" s="244">
        <v>2600000</v>
      </c>
      <c r="D120" s="244">
        <v>2600000</v>
      </c>
      <c r="E120" s="244">
        <v>2500000</v>
      </c>
    </row>
    <row r="121" spans="1:5" s="95" customFormat="1" x14ac:dyDescent="0.25">
      <c r="A121" s="52" t="s">
        <v>1063</v>
      </c>
      <c r="B121" s="244">
        <v>110000</v>
      </c>
      <c r="C121" s="244">
        <v>260000</v>
      </c>
      <c r="D121" s="244">
        <v>260000</v>
      </c>
      <c r="E121" s="244">
        <v>250000</v>
      </c>
    </row>
    <row r="122" spans="1:5" s="95" customFormat="1" x14ac:dyDescent="0.25">
      <c r="A122" s="52" t="s">
        <v>133</v>
      </c>
      <c r="B122" s="244">
        <v>0</v>
      </c>
      <c r="C122" s="244">
        <v>0</v>
      </c>
      <c r="D122" s="244">
        <v>0</v>
      </c>
      <c r="E122" s="244">
        <v>1200000</v>
      </c>
    </row>
    <row r="123" spans="1:5" s="95" customFormat="1" x14ac:dyDescent="0.25">
      <c r="A123" s="52" t="s">
        <v>857</v>
      </c>
      <c r="B123" s="244">
        <v>0</v>
      </c>
      <c r="C123" s="244">
        <v>0</v>
      </c>
      <c r="D123" s="244">
        <v>0</v>
      </c>
      <c r="E123" s="244">
        <v>600000</v>
      </c>
    </row>
    <row r="124" spans="1:5" s="95" customFormat="1" x14ac:dyDescent="0.25">
      <c r="A124" s="52" t="s">
        <v>376</v>
      </c>
      <c r="B124" s="244">
        <v>20</v>
      </c>
      <c r="C124" s="244">
        <v>20</v>
      </c>
      <c r="D124" s="244">
        <v>0</v>
      </c>
      <c r="E124" s="244">
        <v>0</v>
      </c>
    </row>
    <row r="125" spans="1:5" s="95" customFormat="1" x14ac:dyDescent="0.25">
      <c r="A125" s="52" t="s">
        <v>123</v>
      </c>
      <c r="B125" s="244">
        <v>0</v>
      </c>
      <c r="C125" s="244">
        <v>100000</v>
      </c>
      <c r="D125" s="244">
        <v>50000</v>
      </c>
      <c r="E125" s="244">
        <v>0</v>
      </c>
    </row>
    <row r="126" spans="1:5" s="95" customFormat="1" x14ac:dyDescent="0.25">
      <c r="A126" s="52" t="s">
        <v>991</v>
      </c>
      <c r="B126" s="244">
        <v>0</v>
      </c>
      <c r="C126" s="244"/>
      <c r="D126" s="244">
        <v>820</v>
      </c>
      <c r="E126" s="244">
        <v>0</v>
      </c>
    </row>
    <row r="127" spans="1:5" s="94" customFormat="1" x14ac:dyDescent="0.25">
      <c r="A127" s="28" t="s">
        <v>377</v>
      </c>
      <c r="B127" s="243">
        <f t="shared" ref="B127:D127" si="3">SUM(B106:B126)</f>
        <v>21017020</v>
      </c>
      <c r="C127" s="243">
        <f t="shared" si="3"/>
        <v>22517020</v>
      </c>
      <c r="D127" s="243">
        <f t="shared" si="3"/>
        <v>19759820</v>
      </c>
      <c r="E127" s="243">
        <f>SUM(E106:E126)</f>
        <v>22565000</v>
      </c>
    </row>
    <row r="128" spans="1:5" s="95" customFormat="1" x14ac:dyDescent="0.25">
      <c r="A128" s="23" t="s">
        <v>55</v>
      </c>
      <c r="B128" s="244"/>
      <c r="C128" s="244"/>
      <c r="D128" s="244"/>
      <c r="E128" s="244"/>
    </row>
    <row r="129" spans="1:5" s="94" customFormat="1" x14ac:dyDescent="0.25">
      <c r="A129" s="28" t="s">
        <v>890</v>
      </c>
      <c r="B129" s="244">
        <v>0</v>
      </c>
      <c r="C129" s="244">
        <v>0</v>
      </c>
      <c r="D129" s="244">
        <v>0</v>
      </c>
      <c r="E129" s="244">
        <v>0</v>
      </c>
    </row>
    <row r="130" spans="1:5" s="95" customFormat="1" x14ac:dyDescent="0.25">
      <c r="A130" s="52" t="s">
        <v>1100</v>
      </c>
      <c r="B130" s="244">
        <v>292000</v>
      </c>
      <c r="C130" s="244">
        <v>115000</v>
      </c>
      <c r="D130" s="244">
        <v>600000</v>
      </c>
      <c r="E130" s="244">
        <v>400000</v>
      </c>
    </row>
    <row r="131" spans="1:5" s="95" customFormat="1" x14ac:dyDescent="0.25">
      <c r="A131" s="52" t="s">
        <v>1101</v>
      </c>
      <c r="B131" s="244">
        <v>842000</v>
      </c>
      <c r="C131" s="244">
        <v>4685000</v>
      </c>
      <c r="D131" s="244">
        <v>2000000</v>
      </c>
      <c r="E131" s="244">
        <v>2000000</v>
      </c>
    </row>
    <row r="132" spans="1:5" s="94" customFormat="1" x14ac:dyDescent="0.25">
      <c r="A132" s="52" t="s">
        <v>1102</v>
      </c>
      <c r="B132" s="244">
        <v>450500</v>
      </c>
      <c r="C132" s="244">
        <v>430000</v>
      </c>
      <c r="D132" s="244">
        <v>2000000</v>
      </c>
      <c r="E132" s="244">
        <v>2100000</v>
      </c>
    </row>
    <row r="133" spans="1:5" s="95" customFormat="1" x14ac:dyDescent="0.25">
      <c r="A133" s="52" t="s">
        <v>1103</v>
      </c>
      <c r="B133" s="244">
        <v>681000</v>
      </c>
      <c r="C133" s="244">
        <v>1150000</v>
      </c>
      <c r="D133" s="244">
        <v>9000</v>
      </c>
      <c r="E133" s="244">
        <v>1010000</v>
      </c>
    </row>
    <row r="134" spans="1:5" s="95" customFormat="1" x14ac:dyDescent="0.25">
      <c r="A134" s="52" t="s">
        <v>615</v>
      </c>
      <c r="B134" s="244">
        <v>250000</v>
      </c>
      <c r="C134" s="244">
        <v>225000</v>
      </c>
      <c r="D134" s="244">
        <v>220000</v>
      </c>
      <c r="E134" s="244">
        <v>200000</v>
      </c>
    </row>
    <row r="135" spans="1:5" s="95" customFormat="1" x14ac:dyDescent="0.25">
      <c r="A135" s="52" t="s">
        <v>1104</v>
      </c>
      <c r="B135" s="244">
        <v>5000</v>
      </c>
      <c r="C135" s="244">
        <v>6500</v>
      </c>
      <c r="D135" s="244">
        <v>15000</v>
      </c>
      <c r="E135" s="244">
        <v>25000</v>
      </c>
    </row>
    <row r="136" spans="1:5" s="95" customFormat="1" x14ac:dyDescent="0.25">
      <c r="A136" s="52" t="s">
        <v>124</v>
      </c>
      <c r="B136" s="244">
        <v>4000</v>
      </c>
      <c r="C136" s="244">
        <v>150</v>
      </c>
      <c r="D136" s="244">
        <v>0</v>
      </c>
      <c r="E136" s="244">
        <v>0</v>
      </c>
    </row>
    <row r="137" spans="1:5" s="95" customFormat="1" x14ac:dyDescent="0.25">
      <c r="A137" s="52" t="s">
        <v>125</v>
      </c>
      <c r="B137" s="244">
        <v>25000</v>
      </c>
      <c r="C137" s="244">
        <v>3000</v>
      </c>
      <c r="D137" s="244">
        <v>0</v>
      </c>
      <c r="E137" s="244">
        <v>0</v>
      </c>
    </row>
    <row r="138" spans="1:5" s="95" customFormat="1" x14ac:dyDescent="0.25">
      <c r="A138" s="52" t="s">
        <v>892</v>
      </c>
      <c r="B138" s="244">
        <v>84000</v>
      </c>
      <c r="C138" s="244">
        <v>80000</v>
      </c>
      <c r="D138" s="244">
        <v>50000</v>
      </c>
      <c r="E138" s="244">
        <v>0</v>
      </c>
    </row>
    <row r="139" spans="1:5" s="95" customFormat="1" x14ac:dyDescent="0.25">
      <c r="A139" s="52" t="s">
        <v>594</v>
      </c>
      <c r="B139" s="244">
        <v>17000</v>
      </c>
      <c r="C139" s="244">
        <v>15000</v>
      </c>
      <c r="D139" s="244">
        <v>35000</v>
      </c>
      <c r="E139" s="244">
        <v>8000</v>
      </c>
    </row>
    <row r="140" spans="1:5" s="95" customFormat="1" x14ac:dyDescent="0.25">
      <c r="A140" s="52" t="s">
        <v>781</v>
      </c>
      <c r="B140" s="244">
        <v>30000</v>
      </c>
      <c r="C140" s="244">
        <v>25000</v>
      </c>
      <c r="D140" s="244">
        <v>14000</v>
      </c>
      <c r="E140" s="244">
        <v>12000</v>
      </c>
    </row>
    <row r="141" spans="1:5" s="91" customFormat="1" x14ac:dyDescent="0.25">
      <c r="A141" s="52" t="s">
        <v>1027</v>
      </c>
      <c r="B141" s="244">
        <v>800000</v>
      </c>
      <c r="C141" s="244">
        <v>600000</v>
      </c>
      <c r="D141" s="244">
        <v>520500</v>
      </c>
      <c r="E141" s="244">
        <v>400000</v>
      </c>
    </row>
    <row r="142" spans="1:5" s="95" customFormat="1" x14ac:dyDescent="0.25">
      <c r="A142" s="52" t="s">
        <v>122</v>
      </c>
      <c r="B142" s="244">
        <v>425000</v>
      </c>
      <c r="C142" s="244">
        <v>800000</v>
      </c>
      <c r="D142" s="244">
        <v>690000</v>
      </c>
      <c r="E142" s="244">
        <v>520000</v>
      </c>
    </row>
    <row r="143" spans="1:5" s="95" customFormat="1" x14ac:dyDescent="0.25">
      <c r="A143" s="52" t="s">
        <v>1063</v>
      </c>
      <c r="B143" s="244">
        <v>42500</v>
      </c>
      <c r="C143" s="244">
        <v>80000</v>
      </c>
      <c r="D143" s="244">
        <v>69000</v>
      </c>
      <c r="E143" s="244">
        <v>52000</v>
      </c>
    </row>
    <row r="144" spans="1:5" s="95" customFormat="1" x14ac:dyDescent="0.25">
      <c r="A144" s="52" t="s">
        <v>782</v>
      </c>
      <c r="B144" s="244">
        <v>100</v>
      </c>
      <c r="C144" s="244">
        <v>0</v>
      </c>
      <c r="D144" s="244">
        <v>0</v>
      </c>
      <c r="E144" s="244">
        <v>0</v>
      </c>
    </row>
    <row r="145" spans="1:5" s="95" customFormat="1" x14ac:dyDescent="0.25">
      <c r="A145" s="52" t="s">
        <v>893</v>
      </c>
      <c r="B145" s="244">
        <v>100</v>
      </c>
      <c r="C145" s="244">
        <v>0</v>
      </c>
      <c r="D145" s="244">
        <v>0</v>
      </c>
      <c r="E145" s="244">
        <v>0</v>
      </c>
    </row>
    <row r="146" spans="1:5" s="95" customFormat="1" x14ac:dyDescent="0.25">
      <c r="A146" s="52" t="s">
        <v>1099</v>
      </c>
      <c r="B146" s="244">
        <v>700000</v>
      </c>
      <c r="C146" s="244">
        <v>1300000</v>
      </c>
      <c r="D146" s="244">
        <v>1720000</v>
      </c>
      <c r="E146" s="244">
        <v>1940000</v>
      </c>
    </row>
    <row r="147" spans="1:5" s="94" customFormat="1" x14ac:dyDescent="0.25">
      <c r="A147" s="52" t="s">
        <v>276</v>
      </c>
      <c r="B147" s="244">
        <v>45000</v>
      </c>
      <c r="C147" s="244">
        <v>60000</v>
      </c>
      <c r="D147" s="244">
        <v>90000</v>
      </c>
      <c r="E147" s="244">
        <v>120000</v>
      </c>
    </row>
    <row r="148" spans="1:5" s="95" customFormat="1" x14ac:dyDescent="0.25">
      <c r="A148" s="52" t="s">
        <v>121</v>
      </c>
      <c r="B148" s="244">
        <v>175000</v>
      </c>
      <c r="C148" s="244">
        <v>160000</v>
      </c>
      <c r="D148" s="244">
        <v>120000</v>
      </c>
      <c r="E148" s="244">
        <v>100000</v>
      </c>
    </row>
    <row r="149" spans="1:5" s="95" customFormat="1" x14ac:dyDescent="0.25">
      <c r="A149" s="52" t="s">
        <v>1140</v>
      </c>
      <c r="B149" s="244">
        <v>0</v>
      </c>
      <c r="C149" s="244">
        <v>5000</v>
      </c>
      <c r="D149" s="244">
        <v>0</v>
      </c>
      <c r="E149" s="244">
        <v>0</v>
      </c>
    </row>
    <row r="150" spans="1:5" s="94" customFormat="1" x14ac:dyDescent="0.25">
      <c r="A150" s="52" t="s">
        <v>992</v>
      </c>
      <c r="B150" s="244">
        <v>0</v>
      </c>
      <c r="C150" s="244">
        <v>0</v>
      </c>
      <c r="D150" s="244">
        <v>11650</v>
      </c>
      <c r="E150" s="244">
        <v>3000</v>
      </c>
    </row>
    <row r="151" spans="1:5" s="94" customFormat="1" x14ac:dyDescent="0.25">
      <c r="A151" s="28" t="s">
        <v>378</v>
      </c>
      <c r="B151" s="243">
        <f t="shared" ref="B151:E151" si="4">SUM(B129:B150)</f>
        <v>4868200</v>
      </c>
      <c r="C151" s="243">
        <f>SUM(C129:C150)</f>
        <v>9739650</v>
      </c>
      <c r="D151" s="243">
        <f t="shared" si="4"/>
        <v>8164150</v>
      </c>
      <c r="E151" s="243">
        <f t="shared" si="4"/>
        <v>8890000</v>
      </c>
    </row>
    <row r="152" spans="1:5" s="94" customFormat="1" x14ac:dyDescent="0.25">
      <c r="A152" s="28" t="s">
        <v>60</v>
      </c>
      <c r="B152" s="243">
        <f t="shared" ref="B152:E152" si="5">B151+B127</f>
        <v>25885220</v>
      </c>
      <c r="C152" s="243">
        <f>C151+C127</f>
        <v>32256670</v>
      </c>
      <c r="D152" s="243">
        <f t="shared" si="5"/>
        <v>27923970</v>
      </c>
      <c r="E152" s="243">
        <f t="shared" si="5"/>
        <v>31455000</v>
      </c>
    </row>
    <row r="153" spans="1:5" s="95" customFormat="1" x14ac:dyDescent="0.25">
      <c r="A153" s="28"/>
      <c r="B153" s="244"/>
      <c r="C153" s="244"/>
      <c r="D153" s="244"/>
      <c r="E153" s="244"/>
    </row>
    <row r="154" spans="1:5" s="95" customFormat="1" x14ac:dyDescent="0.25">
      <c r="A154" s="28" t="s">
        <v>894</v>
      </c>
      <c r="B154" s="244">
        <v>0</v>
      </c>
      <c r="C154" s="244">
        <v>0</v>
      </c>
      <c r="D154" s="244">
        <v>0</v>
      </c>
      <c r="E154" s="244">
        <v>0</v>
      </c>
    </row>
    <row r="155" spans="1:5" s="95" customFormat="1" x14ac:dyDescent="0.25">
      <c r="A155" s="28" t="s">
        <v>1119</v>
      </c>
      <c r="B155" s="244">
        <v>0</v>
      </c>
      <c r="C155" s="244">
        <v>0</v>
      </c>
      <c r="D155" s="244">
        <v>0</v>
      </c>
      <c r="E155" s="244">
        <v>0</v>
      </c>
    </row>
    <row r="156" spans="1:5" s="95" customFormat="1" x14ac:dyDescent="0.25">
      <c r="A156" s="52" t="s">
        <v>1105</v>
      </c>
      <c r="B156" s="244">
        <v>2200000</v>
      </c>
      <c r="C156" s="244">
        <v>310000</v>
      </c>
      <c r="D156" s="244">
        <v>90000</v>
      </c>
      <c r="E156" s="244">
        <v>90000</v>
      </c>
    </row>
    <row r="157" spans="1:5" s="95" customFormat="1" x14ac:dyDescent="0.25">
      <c r="A157" s="53" t="s">
        <v>126</v>
      </c>
      <c r="B157" s="244">
        <v>0</v>
      </c>
      <c r="C157" s="244">
        <v>0</v>
      </c>
      <c r="D157" s="244">
        <v>127000</v>
      </c>
      <c r="E157" s="244">
        <v>140000</v>
      </c>
    </row>
    <row r="158" spans="1:5" s="95" customFormat="1" x14ac:dyDescent="0.25">
      <c r="A158" s="53" t="s">
        <v>127</v>
      </c>
      <c r="B158" s="244">
        <v>0</v>
      </c>
      <c r="C158" s="244">
        <v>19000</v>
      </c>
      <c r="D158" s="244">
        <v>13000</v>
      </c>
      <c r="E158" s="244">
        <v>14000</v>
      </c>
    </row>
    <row r="159" spans="1:5" s="95" customFormat="1" x14ac:dyDescent="0.25">
      <c r="A159" s="53" t="s">
        <v>277</v>
      </c>
      <c r="B159" s="244">
        <v>0</v>
      </c>
      <c r="C159" s="244">
        <v>1280000</v>
      </c>
      <c r="D159" s="244">
        <v>1000000</v>
      </c>
      <c r="E159" s="244">
        <v>1100000</v>
      </c>
    </row>
    <row r="160" spans="1:5" s="95" customFormat="1" x14ac:dyDescent="0.25">
      <c r="A160" s="53" t="s">
        <v>1064</v>
      </c>
      <c r="B160" s="244">
        <v>400000</v>
      </c>
      <c r="C160" s="244">
        <v>580000</v>
      </c>
      <c r="D160" s="244">
        <v>880000</v>
      </c>
      <c r="E160" s="244">
        <v>620000</v>
      </c>
    </row>
    <row r="161" spans="1:5" s="95" customFormat="1" x14ac:dyDescent="0.25">
      <c r="A161" s="52" t="s">
        <v>1065</v>
      </c>
      <c r="B161" s="244">
        <v>12000</v>
      </c>
      <c r="C161" s="244">
        <v>12000</v>
      </c>
      <c r="D161" s="244">
        <v>8000</v>
      </c>
      <c r="E161" s="244">
        <v>10000</v>
      </c>
    </row>
    <row r="162" spans="1:5" s="95" customFormat="1" x14ac:dyDescent="0.25">
      <c r="A162" s="53" t="s">
        <v>1066</v>
      </c>
      <c r="B162" s="244">
        <v>220000</v>
      </c>
      <c r="C162" s="244">
        <v>180000</v>
      </c>
      <c r="D162" s="244">
        <v>180000</v>
      </c>
      <c r="E162" s="244">
        <v>200000</v>
      </c>
    </row>
    <row r="163" spans="1:5" s="94" customFormat="1" x14ac:dyDescent="0.25">
      <c r="A163" s="53" t="s">
        <v>1067</v>
      </c>
      <c r="B163" s="244">
        <v>90000</v>
      </c>
      <c r="C163" s="244">
        <v>100000</v>
      </c>
      <c r="D163" s="244">
        <v>120000</v>
      </c>
      <c r="E163" s="244">
        <v>120000</v>
      </c>
    </row>
    <row r="164" spans="1:5" s="95" customFormat="1" x14ac:dyDescent="0.25">
      <c r="A164" s="53" t="s">
        <v>1106</v>
      </c>
      <c r="B164" s="244">
        <v>1800000</v>
      </c>
      <c r="C164" s="244">
        <v>2000000</v>
      </c>
      <c r="D164" s="244">
        <v>2290000</v>
      </c>
      <c r="E164" s="244">
        <v>2200000</v>
      </c>
    </row>
    <row r="165" spans="1:5" s="95" customFormat="1" x14ac:dyDescent="0.25">
      <c r="A165" s="53" t="s">
        <v>514</v>
      </c>
      <c r="B165" s="244">
        <v>280000</v>
      </c>
      <c r="C165" s="244">
        <v>300000</v>
      </c>
      <c r="D165" s="244">
        <v>300000</v>
      </c>
      <c r="E165" s="244">
        <v>300000</v>
      </c>
    </row>
    <row r="166" spans="1:5" s="95" customFormat="1" x14ac:dyDescent="0.25">
      <c r="A166" s="53" t="s">
        <v>128</v>
      </c>
      <c r="B166" s="244">
        <v>260000</v>
      </c>
      <c r="C166" s="244">
        <v>235000</v>
      </c>
      <c r="D166" s="244">
        <v>10000</v>
      </c>
      <c r="E166" s="244">
        <v>220000</v>
      </c>
    </row>
    <row r="167" spans="1:5" s="95" customFormat="1" x14ac:dyDescent="0.25">
      <c r="A167" s="53" t="s">
        <v>616</v>
      </c>
      <c r="B167" s="244">
        <v>3600000</v>
      </c>
      <c r="C167" s="244">
        <v>4000000</v>
      </c>
      <c r="D167" s="244">
        <v>4050000</v>
      </c>
      <c r="E167" s="244">
        <v>4050000</v>
      </c>
    </row>
    <row r="168" spans="1:5" s="95" customFormat="1" x14ac:dyDescent="0.25">
      <c r="A168" s="53" t="s">
        <v>895</v>
      </c>
      <c r="B168" s="244">
        <v>4760000</v>
      </c>
      <c r="C168" s="244">
        <v>4140000</v>
      </c>
      <c r="D168" s="244">
        <v>2500000</v>
      </c>
      <c r="E168" s="244">
        <v>5300000</v>
      </c>
    </row>
    <row r="169" spans="1:5" s="95" customFormat="1" x14ac:dyDescent="0.25">
      <c r="A169" s="53" t="s">
        <v>896</v>
      </c>
      <c r="B169" s="244">
        <v>9000</v>
      </c>
      <c r="C169" s="244">
        <v>10000</v>
      </c>
      <c r="D169" s="244">
        <v>5000</v>
      </c>
      <c r="E169" s="244">
        <v>500</v>
      </c>
    </row>
    <row r="170" spans="1:5" s="95" customFormat="1" x14ac:dyDescent="0.25">
      <c r="A170" s="53" t="s">
        <v>783</v>
      </c>
      <c r="B170" s="244">
        <v>6000</v>
      </c>
      <c r="C170" s="244">
        <v>8000</v>
      </c>
      <c r="D170" s="244">
        <v>10000</v>
      </c>
      <c r="E170" s="244">
        <v>10000</v>
      </c>
    </row>
    <row r="171" spans="1:5" s="94" customFormat="1" x14ac:dyDescent="0.25">
      <c r="A171" s="28" t="s">
        <v>675</v>
      </c>
      <c r="B171" s="243">
        <f t="shared" ref="B171:E171" si="6">SUM(B154:B170)</f>
        <v>13637000</v>
      </c>
      <c r="C171" s="243">
        <f>SUM(C154:C170)</f>
        <v>13174000</v>
      </c>
      <c r="D171" s="243">
        <f t="shared" si="6"/>
        <v>11583000</v>
      </c>
      <c r="E171" s="243">
        <f t="shared" si="6"/>
        <v>14374500</v>
      </c>
    </row>
    <row r="172" spans="1:5" s="95" customFormat="1" x14ac:dyDescent="0.25">
      <c r="A172" s="23" t="s">
        <v>55</v>
      </c>
      <c r="B172" s="244"/>
      <c r="C172" s="244"/>
      <c r="D172" s="244"/>
      <c r="E172" s="244"/>
    </row>
    <row r="173" spans="1:5" s="95" customFormat="1" x14ac:dyDescent="0.25">
      <c r="A173" s="28" t="s">
        <v>1165</v>
      </c>
      <c r="B173" s="244">
        <v>0</v>
      </c>
      <c r="C173" s="244">
        <v>0</v>
      </c>
      <c r="D173" s="244">
        <v>0</v>
      </c>
      <c r="E173" s="244">
        <v>0</v>
      </c>
    </row>
    <row r="174" spans="1:5" s="95" customFormat="1" x14ac:dyDescent="0.25">
      <c r="A174" s="52" t="s">
        <v>617</v>
      </c>
      <c r="B174" s="244">
        <v>2000000</v>
      </c>
      <c r="C174" s="244">
        <v>2000000</v>
      </c>
      <c r="D174" s="244">
        <v>1650000</v>
      </c>
      <c r="E174" s="244">
        <v>1600000</v>
      </c>
    </row>
    <row r="175" spans="1:5" s="94" customFormat="1" x14ac:dyDescent="0.25">
      <c r="A175" s="53" t="s">
        <v>1107</v>
      </c>
      <c r="B175" s="244">
        <v>300000</v>
      </c>
      <c r="C175" s="244">
        <v>320000</v>
      </c>
      <c r="D175" s="244">
        <v>285000</v>
      </c>
      <c r="E175" s="244">
        <v>275000</v>
      </c>
    </row>
    <row r="176" spans="1:5" s="94" customFormat="1" x14ac:dyDescent="0.25">
      <c r="A176" s="53" t="s">
        <v>413</v>
      </c>
      <c r="B176" s="244">
        <v>0</v>
      </c>
      <c r="C176" s="244">
        <v>0</v>
      </c>
      <c r="D176" s="244">
        <v>55000</v>
      </c>
      <c r="E176" s="244">
        <v>55000</v>
      </c>
    </row>
    <row r="177" spans="1:5" s="95" customFormat="1" x14ac:dyDescent="0.25">
      <c r="A177" s="53" t="s">
        <v>676</v>
      </c>
      <c r="B177" s="244">
        <v>1400000</v>
      </c>
      <c r="C177" s="244">
        <v>1700000</v>
      </c>
      <c r="D177" s="244">
        <v>1800000</v>
      </c>
      <c r="E177" s="244">
        <v>1800000</v>
      </c>
    </row>
    <row r="178" spans="1:5" s="95" customFormat="1" x14ac:dyDescent="0.25">
      <c r="A178" s="53" t="s">
        <v>1108</v>
      </c>
      <c r="B178" s="244">
        <v>642000</v>
      </c>
      <c r="C178" s="244">
        <v>475000</v>
      </c>
      <c r="D178" s="244">
        <v>475000</v>
      </c>
      <c r="E178" s="244">
        <v>480000</v>
      </c>
    </row>
    <row r="179" spans="1:5" s="94" customFormat="1" x14ac:dyDescent="0.25">
      <c r="A179" s="53" t="s">
        <v>1109</v>
      </c>
      <c r="B179" s="244">
        <v>848000</v>
      </c>
      <c r="C179" s="244">
        <v>600000</v>
      </c>
      <c r="D179" s="244">
        <v>600000</v>
      </c>
      <c r="E179" s="244">
        <v>725000</v>
      </c>
    </row>
    <row r="180" spans="1:5" s="95" customFormat="1" x14ac:dyDescent="0.25">
      <c r="A180" s="53" t="s">
        <v>1110</v>
      </c>
      <c r="B180" s="244">
        <v>6000</v>
      </c>
      <c r="C180" s="244">
        <v>6000</v>
      </c>
      <c r="D180" s="244">
        <v>10000</v>
      </c>
      <c r="E180" s="244">
        <v>5000</v>
      </c>
    </row>
    <row r="181" spans="1:5" s="95" customFormat="1" x14ac:dyDescent="0.25">
      <c r="A181" s="53" t="s">
        <v>840</v>
      </c>
      <c r="B181" s="244">
        <v>6120000</v>
      </c>
      <c r="C181" s="244">
        <v>3300000</v>
      </c>
      <c r="D181" s="244">
        <v>7350000</v>
      </c>
      <c r="E181" s="244">
        <v>5840000</v>
      </c>
    </row>
    <row r="182" spans="1:5" s="95" customFormat="1" x14ac:dyDescent="0.25">
      <c r="A182" s="53" t="s">
        <v>129</v>
      </c>
      <c r="B182" s="244">
        <v>0</v>
      </c>
      <c r="C182" s="244">
        <v>0</v>
      </c>
      <c r="D182" s="244">
        <v>110000</v>
      </c>
      <c r="E182" s="244">
        <v>100000</v>
      </c>
    </row>
    <row r="183" spans="1:5" s="94" customFormat="1" x14ac:dyDescent="0.25">
      <c r="A183" s="28" t="s">
        <v>900</v>
      </c>
      <c r="B183" s="243">
        <f t="shared" ref="B183:E183" si="7">SUM(B173:B182)</f>
        <v>11316000</v>
      </c>
      <c r="C183" s="243">
        <f>SUM(C173:C182)</f>
        <v>8401000</v>
      </c>
      <c r="D183" s="243">
        <f t="shared" si="7"/>
        <v>12335000</v>
      </c>
      <c r="E183" s="243">
        <f t="shared" si="7"/>
        <v>10880000</v>
      </c>
    </row>
    <row r="184" spans="1:5" s="94" customFormat="1" x14ac:dyDescent="0.25">
      <c r="A184" s="28" t="s">
        <v>901</v>
      </c>
      <c r="B184" s="243">
        <f t="shared" ref="B184:E184" si="8">B183+B171</f>
        <v>24953000</v>
      </c>
      <c r="C184" s="243">
        <f>C183+C171</f>
        <v>21575000</v>
      </c>
      <c r="D184" s="243">
        <f t="shared" si="8"/>
        <v>23918000</v>
      </c>
      <c r="E184" s="243">
        <f t="shared" si="8"/>
        <v>25254500</v>
      </c>
    </row>
    <row r="185" spans="1:5" s="95" customFormat="1" x14ac:dyDescent="0.25">
      <c r="A185" s="28" t="s">
        <v>55</v>
      </c>
      <c r="B185" s="244"/>
      <c r="C185" s="244"/>
      <c r="D185" s="244"/>
      <c r="E185" s="244"/>
    </row>
    <row r="186" spans="1:5" s="95" customFormat="1" x14ac:dyDescent="0.25">
      <c r="A186" s="28" t="s">
        <v>993</v>
      </c>
      <c r="B186" s="244">
        <v>0</v>
      </c>
      <c r="C186" s="244">
        <v>0</v>
      </c>
      <c r="D186" s="244">
        <v>0</v>
      </c>
      <c r="E186" s="244">
        <v>0</v>
      </c>
    </row>
    <row r="187" spans="1:5" s="95" customFormat="1" x14ac:dyDescent="0.25">
      <c r="A187" s="28" t="s">
        <v>994</v>
      </c>
      <c r="B187" s="244">
        <v>0</v>
      </c>
      <c r="C187" s="244">
        <v>0</v>
      </c>
      <c r="D187" s="244">
        <v>0</v>
      </c>
      <c r="E187" s="244">
        <v>0</v>
      </c>
    </row>
    <row r="188" spans="1:5" s="95" customFormat="1" x14ac:dyDescent="0.25">
      <c r="A188" s="52" t="s">
        <v>902</v>
      </c>
      <c r="B188" s="244">
        <v>75000</v>
      </c>
      <c r="C188" s="244">
        <v>830000</v>
      </c>
      <c r="D188" s="244">
        <v>1700000</v>
      </c>
      <c r="E188" s="244">
        <v>450000</v>
      </c>
    </row>
    <row r="189" spans="1:5" s="95" customFormat="1" x14ac:dyDescent="0.25">
      <c r="A189" s="52" t="s">
        <v>1059</v>
      </c>
      <c r="B189" s="244">
        <v>8000</v>
      </c>
      <c r="C189" s="244">
        <v>9000</v>
      </c>
      <c r="D189" s="244">
        <v>30000</v>
      </c>
      <c r="E189" s="244">
        <v>50000</v>
      </c>
    </row>
    <row r="190" spans="1:5" s="95" customFormat="1" x14ac:dyDescent="0.25">
      <c r="A190" s="52" t="s">
        <v>907</v>
      </c>
      <c r="B190" s="244">
        <v>6000</v>
      </c>
      <c r="C190" s="244">
        <v>600</v>
      </c>
      <c r="D190" s="244">
        <v>0</v>
      </c>
      <c r="E190" s="244">
        <v>0</v>
      </c>
    </row>
    <row r="191" spans="1:5" s="95" customFormat="1" x14ac:dyDescent="0.25">
      <c r="A191" s="52" t="s">
        <v>908</v>
      </c>
      <c r="B191" s="244">
        <v>6000</v>
      </c>
      <c r="C191" s="244">
        <v>6000</v>
      </c>
      <c r="D191" s="244">
        <v>6000</v>
      </c>
      <c r="E191" s="244">
        <v>10000</v>
      </c>
    </row>
    <row r="192" spans="1:5" s="94" customFormat="1" x14ac:dyDescent="0.25">
      <c r="A192" s="52" t="s">
        <v>1068</v>
      </c>
      <c r="B192" s="244">
        <v>25000</v>
      </c>
      <c r="C192" s="244">
        <v>60000</v>
      </c>
      <c r="D192" s="244">
        <v>110000</v>
      </c>
      <c r="E192" s="244">
        <v>150000</v>
      </c>
    </row>
    <row r="193" spans="1:5" s="95" customFormat="1" x14ac:dyDescent="0.25">
      <c r="A193" s="52" t="s">
        <v>278</v>
      </c>
      <c r="B193" s="244">
        <v>1000</v>
      </c>
      <c r="C193" s="244">
        <v>500</v>
      </c>
      <c r="D193" s="244">
        <v>0</v>
      </c>
      <c r="E193" s="244">
        <v>0</v>
      </c>
    </row>
    <row r="194" spans="1:5" s="95" customFormat="1" x14ac:dyDescent="0.25">
      <c r="A194" s="52" t="s">
        <v>1069</v>
      </c>
      <c r="B194" s="244">
        <v>500</v>
      </c>
      <c r="C194" s="244">
        <v>500</v>
      </c>
      <c r="D194" s="244">
        <v>0</v>
      </c>
      <c r="E194" s="244">
        <v>0</v>
      </c>
    </row>
    <row r="195" spans="1:5" s="95" customFormat="1" x14ac:dyDescent="0.25">
      <c r="A195" s="52" t="s">
        <v>995</v>
      </c>
      <c r="B195" s="244">
        <v>0</v>
      </c>
      <c r="C195" s="244">
        <v>0</v>
      </c>
      <c r="D195" s="244">
        <v>3900</v>
      </c>
      <c r="E195" s="244">
        <v>43000</v>
      </c>
    </row>
    <row r="196" spans="1:5" s="117" customFormat="1" x14ac:dyDescent="0.25">
      <c r="A196" s="28" t="s">
        <v>909</v>
      </c>
      <c r="B196" s="243">
        <f t="shared" ref="B196:E196" si="9">SUM(B186:B195)</f>
        <v>121500</v>
      </c>
      <c r="C196" s="243">
        <f>SUM(C186:C195)</f>
        <v>906600</v>
      </c>
      <c r="D196" s="243">
        <f t="shared" si="9"/>
        <v>1849900</v>
      </c>
      <c r="E196" s="243">
        <f t="shared" si="9"/>
        <v>703000</v>
      </c>
    </row>
    <row r="197" spans="1:5" s="95" customFormat="1" x14ac:dyDescent="0.25">
      <c r="A197" s="28"/>
      <c r="B197" s="244"/>
      <c r="C197" s="244"/>
      <c r="D197" s="244"/>
      <c r="E197" s="244"/>
    </row>
    <row r="198" spans="1:5" s="95" customFormat="1" x14ac:dyDescent="0.25">
      <c r="A198" s="28" t="s">
        <v>910</v>
      </c>
      <c r="B198" s="244">
        <v>0</v>
      </c>
      <c r="C198" s="244">
        <v>0</v>
      </c>
      <c r="D198" s="244">
        <v>0</v>
      </c>
      <c r="E198" s="244">
        <v>0</v>
      </c>
    </row>
    <row r="199" spans="1:5" s="95" customFormat="1" x14ac:dyDescent="0.25">
      <c r="A199" s="52" t="s">
        <v>414</v>
      </c>
      <c r="B199" s="244">
        <v>600000</v>
      </c>
      <c r="C199" s="244">
        <v>700000</v>
      </c>
      <c r="D199" s="244">
        <v>1425000</v>
      </c>
      <c r="E199" s="244">
        <v>1100000</v>
      </c>
    </row>
    <row r="200" spans="1:5" s="94" customFormat="1" x14ac:dyDescent="0.25">
      <c r="A200" s="52" t="s">
        <v>1071</v>
      </c>
      <c r="B200" s="244">
        <v>15000</v>
      </c>
      <c r="C200" s="244">
        <v>10000</v>
      </c>
      <c r="D200" s="244">
        <v>20000</v>
      </c>
      <c r="E200" s="244">
        <v>30000</v>
      </c>
    </row>
    <row r="201" spans="1:5" s="95" customFormat="1" x14ac:dyDescent="0.25">
      <c r="A201" s="52" t="s">
        <v>1209</v>
      </c>
      <c r="B201" s="244">
        <v>2000</v>
      </c>
      <c r="C201" s="244">
        <v>2000</v>
      </c>
      <c r="D201" s="244">
        <v>0</v>
      </c>
      <c r="E201" s="244">
        <v>0</v>
      </c>
    </row>
    <row r="202" spans="1:5" s="94" customFormat="1" x14ac:dyDescent="0.25">
      <c r="A202" s="53" t="s">
        <v>911</v>
      </c>
      <c r="B202" s="244">
        <v>50000</v>
      </c>
      <c r="C202" s="244">
        <v>60000</v>
      </c>
      <c r="D202" s="244">
        <v>65000</v>
      </c>
      <c r="E202" s="244">
        <v>65000</v>
      </c>
    </row>
    <row r="203" spans="1:5" s="94" customFormat="1" x14ac:dyDescent="0.25">
      <c r="A203" s="53" t="s">
        <v>912</v>
      </c>
      <c r="B203" s="244">
        <v>68000</v>
      </c>
      <c r="C203" s="244">
        <v>175000</v>
      </c>
      <c r="D203" s="244">
        <v>165000</v>
      </c>
      <c r="E203" s="244">
        <v>150000</v>
      </c>
    </row>
    <row r="204" spans="1:5" s="87" customFormat="1" x14ac:dyDescent="0.25">
      <c r="A204" s="53" t="s">
        <v>913</v>
      </c>
      <c r="B204" s="244">
        <v>3200</v>
      </c>
      <c r="C204" s="244">
        <v>3200</v>
      </c>
      <c r="D204" s="244">
        <v>0</v>
      </c>
      <c r="E204" s="244">
        <v>0</v>
      </c>
    </row>
    <row r="205" spans="1:5" s="95" customFormat="1" x14ac:dyDescent="0.25">
      <c r="A205" s="53" t="s">
        <v>1093</v>
      </c>
      <c r="B205" s="244">
        <v>70000</v>
      </c>
      <c r="C205" s="244">
        <v>80000</v>
      </c>
      <c r="D205" s="244">
        <v>80000</v>
      </c>
      <c r="E205" s="244">
        <v>70000</v>
      </c>
    </row>
    <row r="206" spans="1:5" s="95" customFormat="1" x14ac:dyDescent="0.25">
      <c r="A206" s="53" t="s">
        <v>957</v>
      </c>
      <c r="B206" s="244">
        <v>0</v>
      </c>
      <c r="C206" s="244">
        <v>0</v>
      </c>
      <c r="D206" s="244">
        <v>2500</v>
      </c>
      <c r="E206" s="244">
        <v>4500</v>
      </c>
    </row>
    <row r="207" spans="1:5" s="95" customFormat="1" x14ac:dyDescent="0.25">
      <c r="A207" s="53" t="s">
        <v>1152</v>
      </c>
      <c r="B207" s="244">
        <v>16000</v>
      </c>
      <c r="C207" s="244">
        <v>18000</v>
      </c>
      <c r="D207" s="244">
        <v>20000</v>
      </c>
      <c r="E207" s="244">
        <v>12000</v>
      </c>
    </row>
    <row r="208" spans="1:5" s="94" customFormat="1" x14ac:dyDescent="0.25">
      <c r="A208" s="28" t="s">
        <v>914</v>
      </c>
      <c r="B208" s="243">
        <f t="shared" ref="B208:E208" si="10">SUM(B198:B207)</f>
        <v>824200</v>
      </c>
      <c r="C208" s="243">
        <f>SUM(C198:C207)</f>
        <v>1048200</v>
      </c>
      <c r="D208" s="243">
        <f t="shared" si="10"/>
        <v>1777500</v>
      </c>
      <c r="E208" s="243">
        <f t="shared" si="10"/>
        <v>1431500</v>
      </c>
    </row>
    <row r="209" spans="1:5" s="94" customFormat="1" x14ac:dyDescent="0.25">
      <c r="A209" s="28" t="s">
        <v>915</v>
      </c>
      <c r="B209" s="243">
        <f t="shared" ref="B209:E209" si="11">B208+B196</f>
        <v>945700</v>
      </c>
      <c r="C209" s="243">
        <f>C208+C196</f>
        <v>1954800</v>
      </c>
      <c r="D209" s="243">
        <f t="shared" si="11"/>
        <v>3627400</v>
      </c>
      <c r="E209" s="243">
        <f t="shared" si="11"/>
        <v>2134500</v>
      </c>
    </row>
    <row r="210" spans="1:5" s="94" customFormat="1" x14ac:dyDescent="0.25">
      <c r="A210" s="28" t="s">
        <v>916</v>
      </c>
      <c r="B210" s="243">
        <f t="shared" ref="B210:E210" si="12">B209+B184+B152</f>
        <v>51783920</v>
      </c>
      <c r="C210" s="243">
        <f>C209+C184+C152</f>
        <v>55786470</v>
      </c>
      <c r="D210" s="243">
        <f t="shared" si="12"/>
        <v>55469370</v>
      </c>
      <c r="E210" s="243">
        <f t="shared" si="12"/>
        <v>58844000</v>
      </c>
    </row>
    <row r="211" spans="1:5" s="94" customFormat="1" x14ac:dyDescent="0.25">
      <c r="A211" s="25" t="s">
        <v>690</v>
      </c>
      <c r="B211" s="243">
        <f t="shared" ref="B211:E211" si="13">B210+B104+B85</f>
        <v>55878700</v>
      </c>
      <c r="C211" s="243">
        <f>C210+C104+C85</f>
        <v>61094360</v>
      </c>
      <c r="D211" s="243">
        <f t="shared" si="13"/>
        <v>69385140</v>
      </c>
      <c r="E211" s="243">
        <f t="shared" si="13"/>
        <v>72282700</v>
      </c>
    </row>
    <row r="212" spans="1:5" s="94" customFormat="1" x14ac:dyDescent="0.25">
      <c r="A212" s="25" t="s">
        <v>931</v>
      </c>
      <c r="B212" s="243">
        <f t="shared" ref="B212:E212" si="14">B211+B37</f>
        <v>57773900</v>
      </c>
      <c r="C212" s="243">
        <f>C211+C37</f>
        <v>63780860</v>
      </c>
      <c r="D212" s="243">
        <f t="shared" si="14"/>
        <v>72001840</v>
      </c>
      <c r="E212" s="243">
        <f t="shared" si="14"/>
        <v>73803200</v>
      </c>
    </row>
    <row r="213" spans="1:5" s="95" customFormat="1" x14ac:dyDescent="0.25">
      <c r="A213" s="25"/>
      <c r="B213" s="249"/>
      <c r="C213" s="244"/>
      <c r="D213" s="244"/>
      <c r="E213" s="244"/>
    </row>
    <row r="214" spans="1:5" s="95" customFormat="1" x14ac:dyDescent="0.25">
      <c r="A214" s="25" t="s">
        <v>917</v>
      </c>
      <c r="B214" s="244">
        <v>0</v>
      </c>
      <c r="C214" s="244">
        <v>0</v>
      </c>
      <c r="D214" s="244">
        <v>0</v>
      </c>
      <c r="E214" s="244">
        <v>0</v>
      </c>
    </row>
    <row r="215" spans="1:5" s="95" customFormat="1" x14ac:dyDescent="0.25">
      <c r="A215" s="25" t="s">
        <v>944</v>
      </c>
      <c r="B215" s="244">
        <v>0</v>
      </c>
      <c r="C215" s="244">
        <v>0</v>
      </c>
      <c r="D215" s="244">
        <v>0</v>
      </c>
      <c r="E215" s="244">
        <v>0</v>
      </c>
    </row>
    <row r="216" spans="1:5" s="95" customFormat="1" x14ac:dyDescent="0.25">
      <c r="A216" s="52" t="s">
        <v>88</v>
      </c>
      <c r="B216" s="244">
        <v>40000</v>
      </c>
      <c r="C216" s="244">
        <v>45000</v>
      </c>
      <c r="D216" s="244">
        <v>60000</v>
      </c>
      <c r="E216" s="244">
        <v>50000</v>
      </c>
    </row>
    <row r="217" spans="1:5" s="95" customFormat="1" x14ac:dyDescent="0.25">
      <c r="A217" s="52" t="s">
        <v>89</v>
      </c>
      <c r="B217" s="244">
        <v>26000</v>
      </c>
      <c r="C217" s="244">
        <v>42000</v>
      </c>
      <c r="D217" s="244">
        <v>50000</v>
      </c>
      <c r="E217" s="244">
        <v>60000</v>
      </c>
    </row>
    <row r="218" spans="1:5" s="94" customFormat="1" x14ac:dyDescent="0.25">
      <c r="A218" s="52" t="s">
        <v>90</v>
      </c>
      <c r="B218" s="244">
        <v>1000</v>
      </c>
      <c r="C218" s="244">
        <v>1500</v>
      </c>
      <c r="D218" s="244">
        <v>9000</v>
      </c>
      <c r="E218" s="244">
        <v>9500</v>
      </c>
    </row>
    <row r="219" spans="1:5" s="95" customFormat="1" x14ac:dyDescent="0.25">
      <c r="A219" s="52" t="s">
        <v>251</v>
      </c>
      <c r="B219" s="244">
        <v>10000</v>
      </c>
      <c r="C219" s="244">
        <v>9000</v>
      </c>
      <c r="D219" s="244">
        <v>12000</v>
      </c>
      <c r="E219" s="244">
        <v>20000</v>
      </c>
    </row>
    <row r="220" spans="1:5" s="95" customFormat="1" x14ac:dyDescent="0.25">
      <c r="A220" s="52" t="s">
        <v>91</v>
      </c>
      <c r="B220" s="244">
        <v>110000</v>
      </c>
      <c r="C220" s="244">
        <v>120000</v>
      </c>
      <c r="D220" s="244">
        <v>120000</v>
      </c>
      <c r="E220" s="244">
        <v>160000</v>
      </c>
    </row>
    <row r="221" spans="1:5" s="94" customFormat="1" x14ac:dyDescent="0.25">
      <c r="A221" s="52" t="s">
        <v>381</v>
      </c>
      <c r="B221" s="244">
        <v>20000</v>
      </c>
      <c r="C221" s="244">
        <v>19000</v>
      </c>
      <c r="D221" s="244">
        <v>20000</v>
      </c>
      <c r="E221" s="244">
        <v>3000</v>
      </c>
    </row>
    <row r="222" spans="1:5" s="95" customFormat="1" x14ac:dyDescent="0.25">
      <c r="A222" s="52" t="s">
        <v>252</v>
      </c>
      <c r="B222" s="244">
        <v>6000</v>
      </c>
      <c r="C222" s="244">
        <v>6000</v>
      </c>
      <c r="D222" s="244">
        <v>0</v>
      </c>
      <c r="E222" s="244">
        <v>35000</v>
      </c>
    </row>
    <row r="223" spans="1:5" s="94" customFormat="1" x14ac:dyDescent="0.25">
      <c r="A223" s="52" t="s">
        <v>401</v>
      </c>
      <c r="B223" s="244">
        <v>500</v>
      </c>
      <c r="C223" s="244">
        <v>500</v>
      </c>
      <c r="D223" s="244">
        <v>0</v>
      </c>
      <c r="E223" s="244">
        <v>0</v>
      </c>
    </row>
    <row r="224" spans="1:5" s="95" customFormat="1" x14ac:dyDescent="0.25">
      <c r="A224" s="52" t="s">
        <v>379</v>
      </c>
      <c r="B224" s="244">
        <v>0</v>
      </c>
      <c r="C224" s="244">
        <v>60000</v>
      </c>
      <c r="D224" s="244">
        <v>0</v>
      </c>
      <c r="E224" s="244">
        <v>1500</v>
      </c>
    </row>
    <row r="225" spans="1:5" s="94" customFormat="1" x14ac:dyDescent="0.25">
      <c r="A225" s="52" t="s">
        <v>297</v>
      </c>
      <c r="B225" s="244">
        <v>45000</v>
      </c>
      <c r="C225" s="244">
        <v>5000</v>
      </c>
      <c r="D225" s="244">
        <v>40000</v>
      </c>
      <c r="E225" s="244">
        <v>150000</v>
      </c>
    </row>
    <row r="226" spans="1:5" x14ac:dyDescent="0.25">
      <c r="A226" s="52" t="s">
        <v>380</v>
      </c>
      <c r="B226" s="244">
        <v>4000</v>
      </c>
      <c r="C226" s="244">
        <v>0</v>
      </c>
      <c r="D226" s="244">
        <v>7000</v>
      </c>
      <c r="E226" s="244">
        <v>12000</v>
      </c>
    </row>
    <row r="227" spans="1:5" s="94" customFormat="1" x14ac:dyDescent="0.25">
      <c r="A227" s="52" t="s">
        <v>164</v>
      </c>
      <c r="B227" s="244">
        <v>0</v>
      </c>
      <c r="C227" s="244">
        <v>0</v>
      </c>
      <c r="D227" s="244">
        <v>10000</v>
      </c>
      <c r="E227" s="244">
        <v>12000</v>
      </c>
    </row>
    <row r="228" spans="1:5" s="95" customFormat="1" x14ac:dyDescent="0.25">
      <c r="A228" s="52" t="s">
        <v>130</v>
      </c>
      <c r="B228" s="244">
        <v>0</v>
      </c>
      <c r="C228" s="244">
        <v>0</v>
      </c>
      <c r="D228" s="244">
        <v>10000</v>
      </c>
      <c r="E228" s="244">
        <v>15000</v>
      </c>
    </row>
    <row r="229" spans="1:5" s="95" customFormat="1" x14ac:dyDescent="0.25">
      <c r="A229" s="52" t="s">
        <v>158</v>
      </c>
      <c r="B229" s="244">
        <v>300</v>
      </c>
      <c r="C229" s="244">
        <v>400</v>
      </c>
      <c r="D229" s="244">
        <v>0</v>
      </c>
      <c r="E229" s="244">
        <v>1500</v>
      </c>
    </row>
    <row r="230" spans="1:5" s="95" customFormat="1" x14ac:dyDescent="0.25">
      <c r="A230" s="52" t="s">
        <v>920</v>
      </c>
      <c r="B230" s="244">
        <v>700</v>
      </c>
      <c r="C230" s="244">
        <v>900</v>
      </c>
      <c r="D230" s="244">
        <v>0</v>
      </c>
      <c r="E230" s="244">
        <v>1500</v>
      </c>
    </row>
    <row r="231" spans="1:5" s="95" customFormat="1" x14ac:dyDescent="0.25">
      <c r="A231" s="52" t="s">
        <v>412</v>
      </c>
      <c r="B231" s="244">
        <v>0</v>
      </c>
      <c r="C231" s="244">
        <v>0</v>
      </c>
      <c r="D231" s="244">
        <v>0</v>
      </c>
      <c r="E231" s="244">
        <v>15000</v>
      </c>
    </row>
    <row r="232" spans="1:5" s="95" customFormat="1" x14ac:dyDescent="0.25">
      <c r="A232" s="52" t="s">
        <v>784</v>
      </c>
      <c r="B232" s="244">
        <v>10000</v>
      </c>
      <c r="C232" s="244">
        <v>60000</v>
      </c>
      <c r="D232" s="244">
        <v>4000</v>
      </c>
      <c r="E232" s="244">
        <v>5000</v>
      </c>
    </row>
    <row r="233" spans="1:5" s="95" customFormat="1" x14ac:dyDescent="0.25">
      <c r="A233" s="52" t="s">
        <v>539</v>
      </c>
      <c r="B233" s="244">
        <v>50000</v>
      </c>
      <c r="C233" s="244">
        <v>2500000</v>
      </c>
      <c r="D233" s="244">
        <v>100000</v>
      </c>
      <c r="E233" s="244">
        <v>100000</v>
      </c>
    </row>
    <row r="234" spans="1:5" s="95" customFormat="1" x14ac:dyDescent="0.25">
      <c r="A234" s="52" t="s">
        <v>283</v>
      </c>
      <c r="B234" s="244">
        <v>25000</v>
      </c>
      <c r="C234" s="244">
        <v>25000</v>
      </c>
      <c r="D234" s="244">
        <v>10000</v>
      </c>
      <c r="E234" s="244">
        <v>5000</v>
      </c>
    </row>
    <row r="235" spans="1:5" s="95" customFormat="1" x14ac:dyDescent="0.25">
      <c r="A235" s="52" t="s">
        <v>775</v>
      </c>
      <c r="B235" s="244">
        <v>0</v>
      </c>
      <c r="C235" s="244">
        <v>0</v>
      </c>
      <c r="D235" s="244">
        <v>15000</v>
      </c>
      <c r="E235" s="244">
        <v>15000</v>
      </c>
    </row>
    <row r="236" spans="1:5" s="95" customFormat="1" x14ac:dyDescent="0.25">
      <c r="A236" s="52" t="s">
        <v>677</v>
      </c>
      <c r="B236" s="244">
        <v>10000</v>
      </c>
      <c r="C236" s="244">
        <v>0</v>
      </c>
      <c r="D236" s="244">
        <v>0</v>
      </c>
      <c r="E236" s="244">
        <v>0</v>
      </c>
    </row>
    <row r="237" spans="1:5" s="95" customFormat="1" x14ac:dyDescent="0.25">
      <c r="A237" s="52" t="s">
        <v>279</v>
      </c>
      <c r="B237" s="244">
        <v>100</v>
      </c>
      <c r="C237" s="244">
        <v>0</v>
      </c>
      <c r="D237" s="244">
        <v>0</v>
      </c>
      <c r="E237" s="244">
        <v>0</v>
      </c>
    </row>
    <row r="238" spans="1:5" s="95" customFormat="1" x14ac:dyDescent="0.25">
      <c r="A238" s="52" t="s">
        <v>929</v>
      </c>
      <c r="B238" s="244">
        <v>100</v>
      </c>
      <c r="C238" s="244">
        <v>100</v>
      </c>
      <c r="D238" s="244">
        <v>0</v>
      </c>
      <c r="E238" s="244">
        <v>0</v>
      </c>
    </row>
    <row r="239" spans="1:5" s="95" customFormat="1" x14ac:dyDescent="0.25">
      <c r="A239" s="52" t="s">
        <v>785</v>
      </c>
      <c r="B239" s="244">
        <v>0</v>
      </c>
      <c r="C239" s="244">
        <v>15000</v>
      </c>
      <c r="D239" s="244">
        <v>50000</v>
      </c>
      <c r="E239" s="244">
        <v>90000</v>
      </c>
    </row>
    <row r="240" spans="1:5" s="95" customFormat="1" x14ac:dyDescent="0.25">
      <c r="A240" s="52" t="s">
        <v>930</v>
      </c>
      <c r="B240" s="244">
        <v>0</v>
      </c>
      <c r="C240" s="244">
        <v>0</v>
      </c>
      <c r="D240" s="244">
        <v>150000</v>
      </c>
      <c r="E240" s="244">
        <v>42000</v>
      </c>
    </row>
    <row r="241" spans="1:5" s="91" customFormat="1" x14ac:dyDescent="0.25">
      <c r="A241" s="52" t="s">
        <v>1141</v>
      </c>
      <c r="B241" s="244">
        <v>0</v>
      </c>
      <c r="C241" s="244">
        <v>45000</v>
      </c>
      <c r="D241" s="244">
        <v>0</v>
      </c>
      <c r="E241" s="244">
        <v>0</v>
      </c>
    </row>
    <row r="242" spans="1:5" s="94" customFormat="1" x14ac:dyDescent="0.25">
      <c r="A242" s="28" t="s">
        <v>1073</v>
      </c>
      <c r="B242" s="243">
        <f t="shared" ref="B242:E242" si="15">SUM(B214:B241)</f>
        <v>358700</v>
      </c>
      <c r="C242" s="243">
        <f>SUM(C214:C241)</f>
        <v>2954400</v>
      </c>
      <c r="D242" s="243">
        <f t="shared" si="15"/>
        <v>667000</v>
      </c>
      <c r="E242" s="243">
        <f t="shared" si="15"/>
        <v>803000</v>
      </c>
    </row>
    <row r="243" spans="1:5" x14ac:dyDescent="0.25">
      <c r="A243" s="28"/>
      <c r="B243" s="241"/>
      <c r="C243" s="243"/>
      <c r="D243" s="241"/>
      <c r="E243" s="241"/>
    </row>
    <row r="244" spans="1:5" ht="15.75" thickBot="1" x14ac:dyDescent="0.3">
      <c r="A244" s="42" t="s">
        <v>131</v>
      </c>
      <c r="B244" s="262">
        <f>B242+B212</f>
        <v>58132600</v>
      </c>
      <c r="C244" s="262">
        <f t="shared" ref="C244" si="16">C242+C212</f>
        <v>66735260</v>
      </c>
      <c r="D244" s="262">
        <f>D242+D212</f>
        <v>72668840</v>
      </c>
      <c r="E244" s="262">
        <f>E242+E212</f>
        <v>74606200</v>
      </c>
    </row>
    <row r="245" spans="1:5" ht="15.75" thickTop="1" x14ac:dyDescent="0.25"/>
    <row r="246" spans="1:5" x14ac:dyDescent="0.25">
      <c r="A246" s="13" t="s">
        <v>1611</v>
      </c>
    </row>
    <row r="247" spans="1:5" x14ac:dyDescent="0.25">
      <c r="A247" s="12"/>
      <c r="B247" s="12"/>
      <c r="D247" s="13"/>
      <c r="E247" s="13"/>
    </row>
    <row r="248" spans="1:5" x14ac:dyDescent="0.25">
      <c r="D248" s="13"/>
      <c r="E248" s="13"/>
    </row>
  </sheetData>
  <mergeCells count="8">
    <mergeCell ref="A9:A10"/>
    <mergeCell ref="B9:E9"/>
    <mergeCell ref="A2:E2"/>
    <mergeCell ref="A3:E3"/>
    <mergeCell ref="A4:E4"/>
    <mergeCell ref="A5:E5"/>
    <mergeCell ref="A6:E6"/>
    <mergeCell ref="A7:E7"/>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L348"/>
  <sheetViews>
    <sheetView showGridLines="0" topLeftCell="A325" zoomScale="73" zoomScaleNormal="73" workbookViewId="0">
      <selection activeCell="A345" sqref="A345"/>
    </sheetView>
  </sheetViews>
  <sheetFormatPr baseColWidth="10" defaultColWidth="11.42578125" defaultRowHeight="15" x14ac:dyDescent="0.25"/>
  <cols>
    <col min="1" max="1" width="86.85546875" style="13" customWidth="1"/>
    <col min="2" max="2" width="17.140625" style="129" bestFit="1" customWidth="1"/>
    <col min="3" max="4" width="17.140625" style="9" bestFit="1" customWidth="1"/>
    <col min="5" max="12" width="17.5703125" style="9" bestFit="1" customWidth="1"/>
    <col min="13" max="16384" width="11.42578125" style="90"/>
  </cols>
  <sheetData>
    <row r="1" spans="1:12" x14ac:dyDescent="0.25">
      <c r="A1" s="23"/>
      <c r="B1" s="128"/>
    </row>
    <row r="2" spans="1:12" ht="21" x14ac:dyDescent="0.25">
      <c r="A2" s="352" t="s">
        <v>948</v>
      </c>
      <c r="B2" s="353"/>
      <c r="C2" s="353"/>
      <c r="D2" s="353"/>
      <c r="E2" s="353"/>
      <c r="F2" s="353"/>
      <c r="G2" s="353"/>
      <c r="H2" s="353"/>
      <c r="I2" s="353"/>
      <c r="J2" s="353"/>
      <c r="K2" s="353"/>
      <c r="L2" s="353"/>
    </row>
    <row r="3" spans="1:12" ht="18.75" x14ac:dyDescent="0.25">
      <c r="A3" s="354" t="s">
        <v>949</v>
      </c>
      <c r="B3" s="355"/>
      <c r="C3" s="355"/>
      <c r="D3" s="355"/>
      <c r="E3" s="355"/>
      <c r="F3" s="355"/>
      <c r="G3" s="355"/>
      <c r="H3" s="355"/>
      <c r="I3" s="355"/>
      <c r="J3" s="355"/>
      <c r="K3" s="355"/>
      <c r="L3" s="355"/>
    </row>
    <row r="4" spans="1:12" x14ac:dyDescent="0.25">
      <c r="A4" s="356" t="s">
        <v>8</v>
      </c>
      <c r="B4" s="357"/>
      <c r="C4" s="357"/>
      <c r="D4" s="357"/>
      <c r="E4" s="357"/>
      <c r="F4" s="357"/>
      <c r="G4" s="357"/>
      <c r="H4" s="357"/>
      <c r="I4" s="357"/>
      <c r="J4" s="357"/>
      <c r="K4" s="357"/>
      <c r="L4" s="357"/>
    </row>
    <row r="5" spans="1:12" x14ac:dyDescent="0.25">
      <c r="A5" s="358" t="s">
        <v>9</v>
      </c>
      <c r="B5" s="359"/>
      <c r="C5" s="359"/>
      <c r="D5" s="359"/>
      <c r="E5" s="359"/>
      <c r="F5" s="359"/>
      <c r="G5" s="359"/>
      <c r="H5" s="359"/>
      <c r="I5" s="359"/>
      <c r="J5" s="359"/>
      <c r="K5" s="359"/>
      <c r="L5" s="359"/>
    </row>
    <row r="6" spans="1:12" x14ac:dyDescent="0.25">
      <c r="A6" s="358" t="s">
        <v>1605</v>
      </c>
      <c r="B6" s="359"/>
      <c r="C6" s="359"/>
      <c r="D6" s="359"/>
      <c r="E6" s="359"/>
      <c r="F6" s="359"/>
      <c r="G6" s="359"/>
      <c r="H6" s="359"/>
      <c r="I6" s="359"/>
      <c r="J6" s="359"/>
      <c r="K6" s="359"/>
      <c r="L6" s="359"/>
    </row>
    <row r="7" spans="1:12" x14ac:dyDescent="0.25">
      <c r="A7" s="360" t="s">
        <v>10</v>
      </c>
      <c r="B7" s="360"/>
      <c r="C7" s="360"/>
      <c r="D7" s="360"/>
      <c r="E7" s="360"/>
      <c r="F7" s="360"/>
      <c r="G7" s="360"/>
      <c r="H7" s="360"/>
      <c r="I7" s="360"/>
      <c r="J7" s="360"/>
      <c r="K7" s="360"/>
      <c r="L7" s="360"/>
    </row>
    <row r="8" spans="1:12" x14ac:dyDescent="0.25">
      <c r="A8" s="23"/>
      <c r="B8" s="128"/>
    </row>
    <row r="9" spans="1:12" ht="15.75" x14ac:dyDescent="0.25">
      <c r="A9" s="348" t="s">
        <v>7</v>
      </c>
      <c r="B9" s="350" t="s">
        <v>1596</v>
      </c>
      <c r="C9" s="351"/>
      <c r="D9" s="351"/>
      <c r="E9" s="351"/>
      <c r="F9" s="351"/>
      <c r="G9" s="351"/>
      <c r="H9" s="351"/>
      <c r="I9" s="351"/>
      <c r="J9" s="351"/>
      <c r="K9" s="351"/>
      <c r="L9" s="351"/>
    </row>
    <row r="10" spans="1:12" x14ac:dyDescent="0.25">
      <c r="A10" s="349" t="s">
        <v>4</v>
      </c>
      <c r="B10" s="121">
        <v>1952</v>
      </c>
      <c r="C10" s="122">
        <v>1953</v>
      </c>
      <c r="D10" s="121">
        <v>1954</v>
      </c>
      <c r="E10" s="122">
        <v>1955</v>
      </c>
      <c r="F10" s="121">
        <v>1956</v>
      </c>
      <c r="G10" s="122">
        <v>1957</v>
      </c>
      <c r="H10" s="121">
        <v>1958</v>
      </c>
      <c r="I10" s="122">
        <v>1959</v>
      </c>
      <c r="J10" s="121">
        <v>1960</v>
      </c>
      <c r="K10" s="122">
        <v>1961</v>
      </c>
      <c r="L10" s="121">
        <v>1962</v>
      </c>
    </row>
    <row r="11" spans="1:12" x14ac:dyDescent="0.25">
      <c r="A11" s="29" t="s">
        <v>1056</v>
      </c>
      <c r="B11" s="263"/>
      <c r="C11" s="263"/>
      <c r="D11" s="263"/>
      <c r="E11" s="263"/>
      <c r="F11" s="264"/>
      <c r="G11" s="264"/>
      <c r="H11" s="264"/>
      <c r="I11" s="264"/>
      <c r="J11" s="264"/>
      <c r="K11" s="264"/>
      <c r="L11" s="264"/>
    </row>
    <row r="12" spans="1:12" s="94" customFormat="1" x14ac:dyDescent="0.25">
      <c r="A12" s="12" t="s">
        <v>988</v>
      </c>
      <c r="B12" s="265">
        <v>0</v>
      </c>
      <c r="C12" s="266">
        <v>0</v>
      </c>
      <c r="D12" s="265">
        <v>0</v>
      </c>
      <c r="E12" s="265">
        <v>0</v>
      </c>
      <c r="F12" s="267">
        <v>0</v>
      </c>
      <c r="G12" s="267">
        <v>0</v>
      </c>
      <c r="H12" s="267">
        <v>0</v>
      </c>
      <c r="I12" s="267">
        <v>0</v>
      </c>
      <c r="J12" s="267">
        <v>0</v>
      </c>
      <c r="K12" s="267">
        <v>0</v>
      </c>
      <c r="L12" s="267">
        <v>0</v>
      </c>
    </row>
    <row r="13" spans="1:12" s="94" customFormat="1" x14ac:dyDescent="0.25">
      <c r="A13" s="52" t="s">
        <v>1074</v>
      </c>
      <c r="B13" s="266">
        <v>0</v>
      </c>
      <c r="C13" s="266">
        <v>0</v>
      </c>
      <c r="D13" s="266">
        <v>0</v>
      </c>
      <c r="E13" s="266">
        <v>0</v>
      </c>
      <c r="F13" s="267">
        <v>0</v>
      </c>
      <c r="G13" s="267">
        <v>0</v>
      </c>
      <c r="H13" s="267">
        <v>0</v>
      </c>
      <c r="I13" s="267">
        <v>0</v>
      </c>
      <c r="J13" s="267">
        <v>0</v>
      </c>
      <c r="K13" s="267">
        <v>0</v>
      </c>
      <c r="L13" s="267">
        <v>0</v>
      </c>
    </row>
    <row r="14" spans="1:12" x14ac:dyDescent="0.25">
      <c r="A14" s="52" t="s">
        <v>264</v>
      </c>
      <c r="B14" s="266">
        <v>410000</v>
      </c>
      <c r="C14" s="266">
        <v>420000</v>
      </c>
      <c r="D14" s="266">
        <v>860000</v>
      </c>
      <c r="E14" s="266">
        <v>0</v>
      </c>
      <c r="F14" s="267">
        <v>0</v>
      </c>
      <c r="G14" s="267">
        <v>0</v>
      </c>
      <c r="H14" s="267">
        <v>0</v>
      </c>
      <c r="I14" s="267">
        <v>0</v>
      </c>
      <c r="J14" s="267">
        <v>0</v>
      </c>
      <c r="K14" s="267">
        <v>0</v>
      </c>
      <c r="L14" s="267">
        <v>0</v>
      </c>
    </row>
    <row r="15" spans="1:12" s="95" customFormat="1" x14ac:dyDescent="0.25">
      <c r="A15" s="52" t="s">
        <v>1095</v>
      </c>
      <c r="B15" s="266">
        <v>300000</v>
      </c>
      <c r="C15" s="266">
        <v>325000</v>
      </c>
      <c r="D15" s="266">
        <v>490000</v>
      </c>
      <c r="E15" s="266">
        <v>0</v>
      </c>
      <c r="F15" s="267">
        <v>0</v>
      </c>
      <c r="G15" s="267">
        <v>0</v>
      </c>
      <c r="H15" s="267">
        <v>0</v>
      </c>
      <c r="I15" s="267">
        <v>0</v>
      </c>
      <c r="J15" s="267">
        <v>0</v>
      </c>
      <c r="K15" s="267">
        <v>0</v>
      </c>
      <c r="L15" s="267">
        <v>0</v>
      </c>
    </row>
    <row r="16" spans="1:12" s="95" customFormat="1" ht="17.25" customHeight="1" x14ac:dyDescent="0.25">
      <c r="A16" s="52" t="s">
        <v>722</v>
      </c>
      <c r="B16" s="266">
        <v>21000</v>
      </c>
      <c r="C16" s="266">
        <v>23000</v>
      </c>
      <c r="D16" s="266">
        <v>25000</v>
      </c>
      <c r="E16" s="266">
        <v>0</v>
      </c>
      <c r="F16" s="267">
        <v>0</v>
      </c>
      <c r="G16" s="268"/>
      <c r="H16" s="266">
        <v>0</v>
      </c>
      <c r="I16" s="268"/>
      <c r="J16" s="268"/>
      <c r="K16" s="266">
        <v>0</v>
      </c>
      <c r="L16" s="266">
        <v>0</v>
      </c>
    </row>
    <row r="17" spans="1:12" s="95" customFormat="1" x14ac:dyDescent="0.25">
      <c r="A17" s="52" t="s">
        <v>1006</v>
      </c>
      <c r="B17" s="266">
        <v>0</v>
      </c>
      <c r="C17" s="266">
        <v>0</v>
      </c>
      <c r="D17" s="266">
        <v>14000</v>
      </c>
      <c r="E17" s="266">
        <v>0</v>
      </c>
      <c r="F17" s="267">
        <v>0</v>
      </c>
      <c r="G17" s="268"/>
      <c r="H17" s="266">
        <v>0</v>
      </c>
      <c r="I17" s="268"/>
      <c r="J17" s="268"/>
      <c r="K17" s="266">
        <v>0</v>
      </c>
      <c r="L17" s="266">
        <v>0</v>
      </c>
    </row>
    <row r="18" spans="1:12" s="95" customFormat="1" x14ac:dyDescent="0.25">
      <c r="A18" s="52" t="s">
        <v>1075</v>
      </c>
      <c r="B18" s="266">
        <v>0</v>
      </c>
      <c r="C18" s="266">
        <v>0</v>
      </c>
      <c r="D18" s="266">
        <v>0</v>
      </c>
      <c r="E18" s="266">
        <v>0</v>
      </c>
      <c r="F18" s="267">
        <v>0</v>
      </c>
      <c r="G18" s="268"/>
      <c r="H18" s="266">
        <v>0</v>
      </c>
      <c r="I18" s="268"/>
      <c r="J18" s="268"/>
      <c r="K18" s="266">
        <v>0</v>
      </c>
      <c r="L18" s="266">
        <v>0</v>
      </c>
    </row>
    <row r="19" spans="1:12" s="95" customFormat="1" x14ac:dyDescent="0.25">
      <c r="A19" s="52" t="s">
        <v>1057</v>
      </c>
      <c r="B19" s="266">
        <v>380000</v>
      </c>
      <c r="C19" s="266">
        <v>385000</v>
      </c>
      <c r="D19" s="266">
        <v>455000</v>
      </c>
      <c r="E19" s="266">
        <v>425000</v>
      </c>
      <c r="F19" s="266">
        <v>450000</v>
      </c>
      <c r="G19" s="266">
        <v>600000</v>
      </c>
      <c r="H19" s="266">
        <v>600000</v>
      </c>
      <c r="I19" s="266">
        <v>650000</v>
      </c>
      <c r="J19" s="266">
        <v>650000</v>
      </c>
      <c r="K19" s="266">
        <v>545000</v>
      </c>
      <c r="L19" s="266">
        <v>200000</v>
      </c>
    </row>
    <row r="20" spans="1:12" s="95" customFormat="1" x14ac:dyDescent="0.25">
      <c r="A20" s="52" t="s">
        <v>686</v>
      </c>
      <c r="B20" s="266">
        <v>0</v>
      </c>
      <c r="C20" s="266">
        <v>0</v>
      </c>
      <c r="D20" s="266">
        <v>0</v>
      </c>
      <c r="E20" s="266">
        <v>0</v>
      </c>
      <c r="F20" s="266">
        <v>0</v>
      </c>
      <c r="G20" s="266">
        <v>0</v>
      </c>
      <c r="H20" s="266">
        <v>0</v>
      </c>
      <c r="I20" s="268"/>
      <c r="J20" s="268"/>
      <c r="K20" s="266">
        <v>0</v>
      </c>
      <c r="L20" s="266">
        <v>140000</v>
      </c>
    </row>
    <row r="21" spans="1:12" s="95" customFormat="1" x14ac:dyDescent="0.25">
      <c r="A21" s="52" t="s">
        <v>737</v>
      </c>
      <c r="B21" s="266">
        <v>0</v>
      </c>
      <c r="C21" s="266">
        <v>0</v>
      </c>
      <c r="D21" s="266">
        <v>0</v>
      </c>
      <c r="E21" s="266"/>
      <c r="F21" s="266">
        <v>0</v>
      </c>
      <c r="G21" s="266">
        <v>0</v>
      </c>
      <c r="H21" s="266">
        <v>0</v>
      </c>
      <c r="I21" s="268"/>
      <c r="J21" s="268"/>
      <c r="K21" s="266">
        <v>0</v>
      </c>
      <c r="L21" s="266">
        <v>0</v>
      </c>
    </row>
    <row r="22" spans="1:12" s="95" customFormat="1" x14ac:dyDescent="0.25">
      <c r="A22" s="52" t="s">
        <v>1078</v>
      </c>
      <c r="B22" s="266">
        <v>295000</v>
      </c>
      <c r="C22" s="266">
        <v>300000</v>
      </c>
      <c r="D22" s="266">
        <v>4000000</v>
      </c>
      <c r="E22" s="266">
        <v>4000000</v>
      </c>
      <c r="F22" s="266">
        <v>0</v>
      </c>
      <c r="G22" s="266">
        <v>0</v>
      </c>
      <c r="H22" s="266">
        <v>0</v>
      </c>
      <c r="I22" s="268"/>
      <c r="J22" s="268"/>
      <c r="K22" s="266">
        <v>0</v>
      </c>
      <c r="L22" s="266">
        <v>0</v>
      </c>
    </row>
    <row r="23" spans="1:12" s="95" customFormat="1" x14ac:dyDescent="0.25">
      <c r="A23" s="52" t="s">
        <v>1125</v>
      </c>
      <c r="B23" s="266">
        <v>24000</v>
      </c>
      <c r="C23" s="266">
        <v>260000</v>
      </c>
      <c r="D23" s="266">
        <v>0</v>
      </c>
      <c r="E23" s="266">
        <v>0</v>
      </c>
      <c r="F23" s="266"/>
      <c r="G23" s="266">
        <v>0</v>
      </c>
      <c r="H23" s="266">
        <v>0</v>
      </c>
      <c r="I23" s="268"/>
      <c r="J23" s="268"/>
      <c r="K23" s="266">
        <v>0</v>
      </c>
      <c r="L23" s="266">
        <v>0</v>
      </c>
    </row>
    <row r="24" spans="1:12" s="91" customFormat="1" x14ac:dyDescent="0.25">
      <c r="A24" s="52" t="s">
        <v>1153</v>
      </c>
      <c r="B24" s="266">
        <v>18000</v>
      </c>
      <c r="C24" s="266">
        <v>25000</v>
      </c>
      <c r="D24" s="266">
        <v>17000</v>
      </c>
      <c r="E24" s="266">
        <v>17000</v>
      </c>
      <c r="F24" s="266">
        <v>25000</v>
      </c>
      <c r="G24" s="266">
        <v>25000</v>
      </c>
      <c r="H24" s="266">
        <v>20000</v>
      </c>
      <c r="I24" s="266">
        <v>15000</v>
      </c>
      <c r="J24" s="266">
        <v>20000</v>
      </c>
      <c r="K24" s="266">
        <v>0</v>
      </c>
      <c r="L24" s="266">
        <v>0</v>
      </c>
    </row>
    <row r="25" spans="1:12" s="95" customFormat="1" x14ac:dyDescent="0.25">
      <c r="A25" s="52" t="s">
        <v>354</v>
      </c>
      <c r="B25" s="266">
        <v>250000</v>
      </c>
      <c r="C25" s="266">
        <v>0</v>
      </c>
      <c r="D25" s="266">
        <v>17000</v>
      </c>
      <c r="E25" s="266">
        <v>15000</v>
      </c>
      <c r="F25" s="266">
        <v>10000</v>
      </c>
      <c r="G25" s="266">
        <v>0</v>
      </c>
      <c r="H25" s="266">
        <v>0</v>
      </c>
      <c r="I25" s="268"/>
      <c r="J25" s="268"/>
      <c r="K25" s="266">
        <v>0</v>
      </c>
      <c r="L25" s="266">
        <v>0</v>
      </c>
    </row>
    <row r="26" spans="1:12" s="95" customFormat="1" x14ac:dyDescent="0.25">
      <c r="A26" s="52" t="s">
        <v>268</v>
      </c>
      <c r="B26" s="266">
        <v>15000</v>
      </c>
      <c r="C26" s="266">
        <v>15000</v>
      </c>
      <c r="D26" s="266">
        <v>0</v>
      </c>
      <c r="E26" s="266">
        <v>0</v>
      </c>
      <c r="F26" s="266">
        <v>500000</v>
      </c>
      <c r="G26" s="266">
        <v>500000</v>
      </c>
      <c r="H26" s="266">
        <v>60000</v>
      </c>
      <c r="I26" s="268"/>
      <c r="J26" s="268"/>
      <c r="K26" s="266">
        <v>50000</v>
      </c>
      <c r="L26" s="266">
        <v>18000</v>
      </c>
    </row>
    <row r="27" spans="1:12" s="94" customFormat="1" x14ac:dyDescent="0.25">
      <c r="A27" s="52" t="s">
        <v>725</v>
      </c>
      <c r="B27" s="266">
        <v>0</v>
      </c>
      <c r="C27" s="266">
        <v>0</v>
      </c>
      <c r="D27" s="266">
        <v>0</v>
      </c>
      <c r="E27" s="266">
        <v>0</v>
      </c>
      <c r="F27" s="266">
        <v>0</v>
      </c>
      <c r="G27" s="266">
        <v>0</v>
      </c>
      <c r="H27" s="266">
        <v>40000</v>
      </c>
      <c r="I27" s="266">
        <v>60000</v>
      </c>
      <c r="J27" s="266">
        <v>58000</v>
      </c>
      <c r="K27" s="266">
        <v>20000</v>
      </c>
      <c r="L27" s="266">
        <v>12000</v>
      </c>
    </row>
    <row r="28" spans="1:12" s="94" customFormat="1" x14ac:dyDescent="0.25">
      <c r="A28" s="52" t="s">
        <v>1126</v>
      </c>
      <c r="B28" s="266">
        <v>0</v>
      </c>
      <c r="C28" s="266">
        <v>0</v>
      </c>
      <c r="D28" s="266">
        <v>0</v>
      </c>
      <c r="E28" s="266">
        <v>0</v>
      </c>
      <c r="F28" s="266">
        <v>0</v>
      </c>
      <c r="G28" s="266">
        <v>0</v>
      </c>
      <c r="H28" s="266">
        <v>0</v>
      </c>
      <c r="I28" s="266">
        <v>45000</v>
      </c>
      <c r="J28" s="266">
        <v>25000</v>
      </c>
      <c r="K28" s="266">
        <v>0</v>
      </c>
      <c r="L28" s="266">
        <v>0</v>
      </c>
    </row>
    <row r="29" spans="1:12" s="94" customFormat="1" x14ac:dyDescent="0.25">
      <c r="A29" s="52" t="s">
        <v>728</v>
      </c>
      <c r="B29" s="266">
        <v>0</v>
      </c>
      <c r="C29" s="266">
        <v>0</v>
      </c>
      <c r="D29" s="266">
        <v>0</v>
      </c>
      <c r="E29" s="266">
        <v>0</v>
      </c>
      <c r="F29" s="266">
        <v>0</v>
      </c>
      <c r="G29" s="266">
        <v>0</v>
      </c>
      <c r="H29" s="266">
        <v>0</v>
      </c>
      <c r="I29" s="266">
        <v>120000</v>
      </c>
      <c r="J29" s="266">
        <v>36000</v>
      </c>
      <c r="K29" s="266">
        <v>0</v>
      </c>
      <c r="L29" s="266">
        <v>0</v>
      </c>
    </row>
    <row r="30" spans="1:12" s="95" customFormat="1" x14ac:dyDescent="0.25">
      <c r="A30" s="52" t="s">
        <v>134</v>
      </c>
      <c r="B30" s="266">
        <v>0</v>
      </c>
      <c r="C30" s="266">
        <v>0</v>
      </c>
      <c r="D30" s="266">
        <v>0</v>
      </c>
      <c r="E30" s="266">
        <v>75000</v>
      </c>
      <c r="F30" s="266">
        <v>0</v>
      </c>
      <c r="G30" s="266">
        <v>0</v>
      </c>
      <c r="H30" s="266">
        <v>0</v>
      </c>
      <c r="I30" s="266">
        <v>0</v>
      </c>
      <c r="J30" s="268"/>
      <c r="K30" s="266">
        <v>0</v>
      </c>
      <c r="L30" s="266">
        <v>0</v>
      </c>
    </row>
    <row r="31" spans="1:12" s="95" customFormat="1" x14ac:dyDescent="0.25">
      <c r="A31" s="52" t="s">
        <v>135</v>
      </c>
      <c r="B31" s="266">
        <v>0</v>
      </c>
      <c r="C31" s="266"/>
      <c r="D31" s="266">
        <v>0</v>
      </c>
      <c r="E31" s="266">
        <v>75000</v>
      </c>
      <c r="F31" s="266">
        <v>850000</v>
      </c>
      <c r="G31" s="266"/>
      <c r="H31" s="266">
        <v>400000</v>
      </c>
      <c r="I31" s="266">
        <v>0</v>
      </c>
      <c r="J31" s="268"/>
      <c r="K31" s="266">
        <v>400000</v>
      </c>
      <c r="L31" s="266">
        <v>325000</v>
      </c>
    </row>
    <row r="32" spans="1:12" s="95" customFormat="1" x14ac:dyDescent="0.25">
      <c r="A32" s="53" t="s">
        <v>1154</v>
      </c>
      <c r="B32" s="266">
        <v>0</v>
      </c>
      <c r="C32" s="266">
        <v>350000</v>
      </c>
      <c r="D32" s="266">
        <v>0</v>
      </c>
      <c r="E32" s="266">
        <v>800000</v>
      </c>
      <c r="F32" s="266">
        <v>6000000</v>
      </c>
      <c r="G32" s="266">
        <v>500000</v>
      </c>
      <c r="H32" s="266">
        <v>7000000</v>
      </c>
      <c r="I32" s="266">
        <v>800000</v>
      </c>
      <c r="J32" s="266">
        <v>400000</v>
      </c>
      <c r="K32" s="266">
        <v>6800000</v>
      </c>
      <c r="L32" s="266">
        <v>6058000</v>
      </c>
    </row>
    <row r="33" spans="1:12" s="95" customFormat="1" x14ac:dyDescent="0.25">
      <c r="A33" s="53" t="s">
        <v>29</v>
      </c>
      <c r="B33" s="266">
        <v>0</v>
      </c>
      <c r="C33" s="266">
        <v>0</v>
      </c>
      <c r="D33" s="266">
        <v>0</v>
      </c>
      <c r="E33" s="266">
        <v>0</v>
      </c>
      <c r="F33" s="266">
        <v>150000</v>
      </c>
      <c r="G33" s="266">
        <v>6500000</v>
      </c>
      <c r="H33" s="266">
        <v>400000</v>
      </c>
      <c r="I33" s="266">
        <v>7000000</v>
      </c>
      <c r="J33" s="266">
        <v>7000000</v>
      </c>
      <c r="K33" s="266">
        <v>600000</v>
      </c>
      <c r="L33" s="266">
        <v>1500000</v>
      </c>
    </row>
    <row r="34" spans="1:12" s="95" customFormat="1" x14ac:dyDescent="0.25">
      <c r="A34" s="53" t="s">
        <v>729</v>
      </c>
      <c r="B34" s="266">
        <v>0</v>
      </c>
      <c r="C34" s="266">
        <v>700000</v>
      </c>
      <c r="D34" s="266">
        <v>0</v>
      </c>
      <c r="E34" s="266">
        <v>300000</v>
      </c>
      <c r="F34" s="266">
        <v>0</v>
      </c>
      <c r="G34" s="266">
        <v>400000</v>
      </c>
      <c r="H34" s="266">
        <v>100000</v>
      </c>
      <c r="I34" s="266">
        <v>800000</v>
      </c>
      <c r="J34" s="266">
        <v>650000</v>
      </c>
      <c r="K34" s="266">
        <v>250000</v>
      </c>
      <c r="L34" s="266">
        <v>1500000</v>
      </c>
    </row>
    <row r="35" spans="1:12" s="95" customFormat="1" x14ac:dyDescent="0.25">
      <c r="A35" s="53" t="s">
        <v>734</v>
      </c>
      <c r="B35" s="266">
        <v>0</v>
      </c>
      <c r="C35" s="266">
        <v>0</v>
      </c>
      <c r="D35" s="266">
        <v>0</v>
      </c>
      <c r="E35" s="266">
        <v>0</v>
      </c>
      <c r="F35" s="266">
        <v>0</v>
      </c>
      <c r="G35" s="266">
        <v>0</v>
      </c>
      <c r="H35" s="266">
        <v>0</v>
      </c>
      <c r="I35" s="266">
        <v>0</v>
      </c>
      <c r="J35" s="266">
        <v>250000</v>
      </c>
      <c r="K35" s="266">
        <v>0</v>
      </c>
      <c r="L35" s="266">
        <v>0</v>
      </c>
    </row>
    <row r="36" spans="1:12" s="95" customFormat="1" x14ac:dyDescent="0.25">
      <c r="A36" s="53" t="s">
        <v>1120</v>
      </c>
      <c r="B36" s="266">
        <v>490000</v>
      </c>
      <c r="C36" s="266">
        <v>515000</v>
      </c>
      <c r="D36" s="266">
        <v>0</v>
      </c>
      <c r="E36" s="266">
        <v>0</v>
      </c>
      <c r="F36" s="266">
        <v>0</v>
      </c>
      <c r="G36" s="266">
        <v>0</v>
      </c>
      <c r="H36" s="266">
        <v>15000</v>
      </c>
      <c r="I36" s="266">
        <v>0</v>
      </c>
      <c r="J36" s="266">
        <v>0</v>
      </c>
      <c r="K36" s="266">
        <v>30000</v>
      </c>
      <c r="L36" s="266">
        <v>0</v>
      </c>
    </row>
    <row r="37" spans="1:12" s="95" customFormat="1" x14ac:dyDescent="0.25">
      <c r="A37" s="53" t="s">
        <v>1122</v>
      </c>
      <c r="B37" s="266">
        <v>0</v>
      </c>
      <c r="C37" s="266">
        <v>0</v>
      </c>
      <c r="D37" s="266">
        <v>0</v>
      </c>
      <c r="E37" s="266">
        <v>0</v>
      </c>
      <c r="F37" s="266">
        <v>60000</v>
      </c>
      <c r="G37" s="266">
        <v>0</v>
      </c>
      <c r="H37" s="266">
        <v>200000</v>
      </c>
      <c r="I37" s="266">
        <v>30000</v>
      </c>
      <c r="J37" s="266">
        <v>35000</v>
      </c>
      <c r="K37" s="266">
        <v>400000</v>
      </c>
      <c r="L37" s="266">
        <v>400000</v>
      </c>
    </row>
    <row r="38" spans="1:12" s="94" customFormat="1" x14ac:dyDescent="0.25">
      <c r="A38" s="53" t="s">
        <v>738</v>
      </c>
      <c r="B38" s="266">
        <v>0</v>
      </c>
      <c r="C38" s="266">
        <v>0</v>
      </c>
      <c r="D38" s="267">
        <v>0</v>
      </c>
      <c r="E38" s="266">
        <v>0</v>
      </c>
      <c r="F38" s="267">
        <v>0</v>
      </c>
      <c r="G38" s="266">
        <v>100000</v>
      </c>
      <c r="H38" s="266">
        <v>0</v>
      </c>
      <c r="I38" s="266">
        <v>325000</v>
      </c>
      <c r="J38" s="266">
        <v>350000</v>
      </c>
      <c r="K38" s="266">
        <v>0</v>
      </c>
      <c r="L38" s="266">
        <v>0</v>
      </c>
    </row>
    <row r="39" spans="1:12" s="95" customFormat="1" x14ac:dyDescent="0.25">
      <c r="A39" s="53" t="s">
        <v>1058</v>
      </c>
      <c r="B39" s="266">
        <v>0</v>
      </c>
      <c r="C39" s="266">
        <v>0</v>
      </c>
      <c r="D39" s="266">
        <v>0</v>
      </c>
      <c r="E39" s="267">
        <v>0</v>
      </c>
      <c r="F39" s="266">
        <v>0</v>
      </c>
      <c r="G39" s="266">
        <v>0</v>
      </c>
      <c r="H39" s="266">
        <v>0</v>
      </c>
      <c r="I39" s="266">
        <v>0</v>
      </c>
      <c r="J39" s="266">
        <v>0</v>
      </c>
      <c r="K39" s="266">
        <v>0</v>
      </c>
      <c r="L39" s="266">
        <v>0</v>
      </c>
    </row>
    <row r="40" spans="1:12" s="94" customFormat="1" x14ac:dyDescent="0.25">
      <c r="A40" s="53" t="s">
        <v>1123</v>
      </c>
      <c r="B40" s="266">
        <v>0</v>
      </c>
      <c r="C40" s="266">
        <v>0</v>
      </c>
      <c r="D40" s="266">
        <v>0</v>
      </c>
      <c r="E40" s="266">
        <v>0</v>
      </c>
      <c r="F40" s="266">
        <v>0</v>
      </c>
      <c r="G40" s="266">
        <v>0</v>
      </c>
      <c r="H40" s="266">
        <v>0</v>
      </c>
      <c r="I40" s="266">
        <v>0</v>
      </c>
      <c r="J40" s="266">
        <v>0</v>
      </c>
      <c r="K40" s="266">
        <v>0</v>
      </c>
      <c r="L40" s="266">
        <v>0</v>
      </c>
    </row>
    <row r="41" spans="1:12" s="95" customFormat="1" x14ac:dyDescent="0.25">
      <c r="A41" s="53" t="s">
        <v>1127</v>
      </c>
      <c r="B41" s="266">
        <v>15000</v>
      </c>
      <c r="C41" s="266">
        <v>0</v>
      </c>
      <c r="D41" s="266">
        <v>1000000</v>
      </c>
      <c r="E41" s="266">
        <v>20000</v>
      </c>
      <c r="F41" s="266">
        <v>15000</v>
      </c>
      <c r="G41" s="266">
        <v>0</v>
      </c>
      <c r="H41" s="266">
        <v>4000000</v>
      </c>
      <c r="I41" s="266">
        <v>0</v>
      </c>
      <c r="J41" s="266">
        <v>0</v>
      </c>
      <c r="K41" s="266">
        <v>0</v>
      </c>
      <c r="L41" s="266">
        <v>0</v>
      </c>
    </row>
    <row r="42" spans="1:12" s="95" customFormat="1" x14ac:dyDescent="0.25">
      <c r="A42" s="53" t="s">
        <v>761</v>
      </c>
      <c r="B42" s="266">
        <v>0</v>
      </c>
      <c r="C42" s="266">
        <v>0</v>
      </c>
      <c r="D42" s="266">
        <v>50000</v>
      </c>
      <c r="E42" s="266">
        <v>500000</v>
      </c>
      <c r="F42" s="266">
        <v>3000000</v>
      </c>
      <c r="G42" s="266">
        <v>2200000</v>
      </c>
      <c r="H42" s="266">
        <v>80000</v>
      </c>
      <c r="I42" s="266">
        <v>4300000</v>
      </c>
      <c r="J42" s="266">
        <v>0</v>
      </c>
      <c r="K42" s="266">
        <v>90000</v>
      </c>
      <c r="L42" s="266">
        <v>40000</v>
      </c>
    </row>
    <row r="43" spans="1:12" s="95" customFormat="1" x14ac:dyDescent="0.25">
      <c r="A43" s="53" t="s">
        <v>774</v>
      </c>
      <c r="B43" s="266">
        <v>0</v>
      </c>
      <c r="C43" s="266">
        <v>0</v>
      </c>
      <c r="D43" s="266">
        <v>25000</v>
      </c>
      <c r="E43" s="266">
        <v>110000</v>
      </c>
      <c r="F43" s="266">
        <v>140000</v>
      </c>
      <c r="G43" s="266">
        <v>100000</v>
      </c>
      <c r="H43" s="266">
        <v>40000</v>
      </c>
      <c r="I43" s="266">
        <v>80000</v>
      </c>
      <c r="J43" s="266">
        <v>125000</v>
      </c>
      <c r="K43" s="266">
        <v>0</v>
      </c>
      <c r="L43" s="266">
        <v>0</v>
      </c>
    </row>
    <row r="44" spans="1:12" s="91" customFormat="1" x14ac:dyDescent="0.25">
      <c r="A44" s="53" t="s">
        <v>1080</v>
      </c>
      <c r="B44" s="266">
        <v>20000</v>
      </c>
      <c r="C44" s="266">
        <v>25000</v>
      </c>
      <c r="D44" s="266">
        <v>0</v>
      </c>
      <c r="E44" s="266">
        <v>25000</v>
      </c>
      <c r="F44" s="269">
        <v>25000</v>
      </c>
      <c r="G44" s="269">
        <v>40000</v>
      </c>
      <c r="H44" s="266">
        <v>0</v>
      </c>
      <c r="I44" s="269">
        <v>35000</v>
      </c>
      <c r="J44" s="266">
        <v>0</v>
      </c>
      <c r="K44" s="266">
        <v>0</v>
      </c>
      <c r="L44" s="266">
        <v>0</v>
      </c>
    </row>
    <row r="45" spans="1:12" s="91" customFormat="1" x14ac:dyDescent="0.25">
      <c r="A45" s="53" t="s">
        <v>32</v>
      </c>
      <c r="B45" s="266">
        <v>11000</v>
      </c>
      <c r="C45" s="266">
        <v>39000</v>
      </c>
      <c r="D45" s="266">
        <v>0</v>
      </c>
      <c r="E45" s="266">
        <v>10000</v>
      </c>
      <c r="F45" s="266">
        <v>3400</v>
      </c>
      <c r="G45" s="266">
        <v>22000</v>
      </c>
      <c r="H45" s="266">
        <v>0</v>
      </c>
      <c r="I45" s="266">
        <v>0</v>
      </c>
      <c r="J45" s="266">
        <v>0</v>
      </c>
      <c r="K45" s="266">
        <v>0</v>
      </c>
      <c r="L45" s="266">
        <v>18500</v>
      </c>
    </row>
    <row r="46" spans="1:12" s="87" customFormat="1" x14ac:dyDescent="0.25">
      <c r="A46" s="53" t="s">
        <v>1124</v>
      </c>
      <c r="B46" s="266">
        <v>0</v>
      </c>
      <c r="C46" s="266">
        <v>0</v>
      </c>
      <c r="D46" s="266">
        <v>0</v>
      </c>
      <c r="E46" s="266">
        <v>0</v>
      </c>
      <c r="F46" s="266">
        <v>0</v>
      </c>
      <c r="G46" s="266">
        <v>0</v>
      </c>
      <c r="H46" s="266">
        <v>0</v>
      </c>
      <c r="I46" s="266">
        <v>0</v>
      </c>
      <c r="J46" s="266">
        <v>0</v>
      </c>
      <c r="K46" s="266">
        <v>0</v>
      </c>
      <c r="L46" s="266">
        <v>0</v>
      </c>
    </row>
    <row r="47" spans="1:12" s="94" customFormat="1" x14ac:dyDescent="0.25">
      <c r="A47" s="53" t="s">
        <v>343</v>
      </c>
      <c r="B47" s="266">
        <v>0</v>
      </c>
      <c r="C47" s="266">
        <v>0</v>
      </c>
      <c r="D47" s="266">
        <v>0</v>
      </c>
      <c r="E47" s="266">
        <v>0</v>
      </c>
      <c r="F47" s="266">
        <v>0</v>
      </c>
      <c r="G47" s="266">
        <v>0</v>
      </c>
      <c r="H47" s="266">
        <v>0</v>
      </c>
      <c r="I47" s="266">
        <v>0</v>
      </c>
      <c r="J47" s="266">
        <v>0</v>
      </c>
      <c r="K47" s="266">
        <v>0</v>
      </c>
      <c r="L47" s="266">
        <v>0</v>
      </c>
    </row>
    <row r="48" spans="1:12" s="95" customFormat="1" x14ac:dyDescent="0.25">
      <c r="A48" s="53" t="s">
        <v>1082</v>
      </c>
      <c r="B48" s="266">
        <v>0</v>
      </c>
      <c r="C48" s="266">
        <v>0</v>
      </c>
      <c r="D48" s="266">
        <v>0</v>
      </c>
      <c r="E48" s="266">
        <v>0</v>
      </c>
      <c r="F48" s="266">
        <v>0</v>
      </c>
      <c r="G48" s="266">
        <v>0</v>
      </c>
      <c r="H48" s="266">
        <v>1500000</v>
      </c>
      <c r="I48" s="266">
        <v>1500000</v>
      </c>
      <c r="J48" s="266">
        <v>1525000</v>
      </c>
      <c r="K48" s="266">
        <v>1500000</v>
      </c>
      <c r="L48" s="266">
        <v>1500000</v>
      </c>
    </row>
    <row r="49" spans="1:12" s="94" customFormat="1" x14ac:dyDescent="0.25">
      <c r="A49" s="52" t="s">
        <v>1083</v>
      </c>
      <c r="B49" s="266">
        <v>0</v>
      </c>
      <c r="C49" s="266">
        <v>0</v>
      </c>
      <c r="D49" s="266">
        <v>0</v>
      </c>
      <c r="E49" s="266">
        <v>0</v>
      </c>
      <c r="F49" s="266">
        <v>0</v>
      </c>
      <c r="G49" s="266">
        <v>0</v>
      </c>
      <c r="H49" s="266">
        <v>0</v>
      </c>
      <c r="I49" s="266">
        <v>0</v>
      </c>
      <c r="J49" s="266">
        <v>0</v>
      </c>
      <c r="K49" s="266">
        <v>0</v>
      </c>
      <c r="L49" s="266">
        <v>0</v>
      </c>
    </row>
    <row r="50" spans="1:12" s="95" customFormat="1" x14ac:dyDescent="0.25">
      <c r="A50" s="52" t="s">
        <v>538</v>
      </c>
      <c r="B50" s="266">
        <v>0</v>
      </c>
      <c r="C50" s="266">
        <v>0</v>
      </c>
      <c r="D50" s="266">
        <v>0</v>
      </c>
      <c r="E50" s="266">
        <v>0</v>
      </c>
      <c r="F50" s="266">
        <v>0</v>
      </c>
      <c r="G50" s="266">
        <v>0</v>
      </c>
      <c r="H50" s="266">
        <v>0</v>
      </c>
      <c r="I50" s="266">
        <v>0</v>
      </c>
      <c r="J50" s="266">
        <v>0</v>
      </c>
      <c r="K50" s="266">
        <v>0</v>
      </c>
      <c r="L50" s="266">
        <v>0</v>
      </c>
    </row>
    <row r="51" spans="1:12" s="94" customFormat="1" x14ac:dyDescent="0.25">
      <c r="A51" s="52" t="s">
        <v>759</v>
      </c>
      <c r="B51" s="266">
        <v>0</v>
      </c>
      <c r="C51" s="266">
        <v>0</v>
      </c>
      <c r="D51" s="266">
        <v>0</v>
      </c>
      <c r="E51" s="266">
        <v>0</v>
      </c>
      <c r="F51" s="266">
        <v>0</v>
      </c>
      <c r="G51" s="266">
        <v>0</v>
      </c>
      <c r="H51" s="266">
        <v>0</v>
      </c>
      <c r="I51" s="266">
        <v>0</v>
      </c>
      <c r="J51" s="266">
        <v>0</v>
      </c>
      <c r="K51" s="266">
        <v>0</v>
      </c>
      <c r="L51" s="266">
        <v>0</v>
      </c>
    </row>
    <row r="52" spans="1:12" s="95" customFormat="1" x14ac:dyDescent="0.25">
      <c r="A52" s="52" t="s">
        <v>776</v>
      </c>
      <c r="B52" s="266">
        <v>0</v>
      </c>
      <c r="C52" s="266">
        <v>0</v>
      </c>
      <c r="D52" s="266">
        <v>14100</v>
      </c>
      <c r="E52" s="266">
        <v>0</v>
      </c>
      <c r="F52" s="266">
        <v>0</v>
      </c>
      <c r="G52" s="266">
        <v>0</v>
      </c>
      <c r="H52" s="266">
        <v>0</v>
      </c>
      <c r="I52" s="266">
        <v>0</v>
      </c>
      <c r="J52" s="266">
        <v>0</v>
      </c>
      <c r="K52" s="266">
        <v>0</v>
      </c>
      <c r="L52" s="266">
        <v>0</v>
      </c>
    </row>
    <row r="53" spans="1:12" s="94" customFormat="1" x14ac:dyDescent="0.25">
      <c r="A53" s="28" t="s">
        <v>269</v>
      </c>
      <c r="B53" s="263">
        <f t="shared" ref="B53:G53" si="0">SUM(B14:B52)</f>
        <v>2249000</v>
      </c>
      <c r="C53" s="263">
        <f t="shared" si="0"/>
        <v>3382000</v>
      </c>
      <c r="D53" s="263">
        <f t="shared" si="0"/>
        <v>6967100</v>
      </c>
      <c r="E53" s="263">
        <f t="shared" si="0"/>
        <v>6372000</v>
      </c>
      <c r="F53" s="270">
        <f t="shared" si="0"/>
        <v>11228400</v>
      </c>
      <c r="G53" s="271">
        <f t="shared" si="0"/>
        <v>10987000</v>
      </c>
      <c r="H53" s="270">
        <f>SUM(H13:H52)</f>
        <v>14455000</v>
      </c>
      <c r="I53" s="270">
        <f>SUM(I13:I52)</f>
        <v>15760000</v>
      </c>
      <c r="J53" s="270">
        <f>SUM(J13:J52)</f>
        <v>11124000</v>
      </c>
      <c r="K53" s="270">
        <f t="shared" ref="K53" si="1">SUM(K13:K52)</f>
        <v>10685000</v>
      </c>
      <c r="L53" s="272">
        <v>11710500</v>
      </c>
    </row>
    <row r="54" spans="1:12" s="94" customFormat="1" x14ac:dyDescent="0.25">
      <c r="A54" s="23" t="s">
        <v>55</v>
      </c>
      <c r="B54" s="266">
        <v>0</v>
      </c>
      <c r="C54" s="266"/>
      <c r="D54" s="266"/>
      <c r="E54" s="266"/>
      <c r="F54" s="270"/>
      <c r="G54" s="270"/>
      <c r="H54" s="270"/>
      <c r="I54" s="270"/>
      <c r="J54" s="270"/>
      <c r="K54" s="270"/>
      <c r="L54" s="270"/>
    </row>
    <row r="55" spans="1:12" s="95" customFormat="1" x14ac:dyDescent="0.25">
      <c r="A55" s="28" t="s">
        <v>996</v>
      </c>
      <c r="B55" s="266">
        <v>0</v>
      </c>
      <c r="C55" s="266">
        <v>0</v>
      </c>
      <c r="D55" s="267">
        <v>0</v>
      </c>
      <c r="E55" s="267">
        <v>0</v>
      </c>
      <c r="F55" s="267">
        <v>0</v>
      </c>
      <c r="G55" s="266">
        <v>0</v>
      </c>
      <c r="H55" s="268"/>
      <c r="I55" s="268"/>
      <c r="J55" s="266">
        <v>0</v>
      </c>
      <c r="K55" s="266">
        <v>0</v>
      </c>
      <c r="L55" s="266">
        <v>0</v>
      </c>
    </row>
    <row r="56" spans="1:12" x14ac:dyDescent="0.25">
      <c r="A56" s="28" t="s">
        <v>989</v>
      </c>
      <c r="B56" s="266">
        <v>0</v>
      </c>
      <c r="C56" s="266">
        <v>0</v>
      </c>
      <c r="D56" s="267">
        <v>0</v>
      </c>
      <c r="E56" s="267">
        <v>0</v>
      </c>
      <c r="F56" s="267">
        <v>0</v>
      </c>
      <c r="G56" s="266">
        <v>0</v>
      </c>
      <c r="H56" s="266">
        <v>0</v>
      </c>
      <c r="I56" s="264"/>
      <c r="J56" s="266">
        <v>0</v>
      </c>
      <c r="K56" s="266">
        <v>0</v>
      </c>
      <c r="L56" s="266">
        <v>0</v>
      </c>
    </row>
    <row r="57" spans="1:12" s="95" customFormat="1" x14ac:dyDescent="0.25">
      <c r="A57" s="52" t="s">
        <v>1039</v>
      </c>
      <c r="B57" s="266">
        <v>1100000</v>
      </c>
      <c r="C57" s="266">
        <v>1400000</v>
      </c>
      <c r="D57" s="266">
        <v>1800000</v>
      </c>
      <c r="E57" s="266">
        <v>1800000</v>
      </c>
      <c r="F57" s="266">
        <v>2000000</v>
      </c>
      <c r="G57" s="266">
        <v>2250000</v>
      </c>
      <c r="H57" s="266">
        <v>2700000</v>
      </c>
      <c r="I57" s="266">
        <v>3300000</v>
      </c>
      <c r="J57" s="266">
        <v>3200000</v>
      </c>
      <c r="K57" s="273">
        <v>3100000</v>
      </c>
      <c r="L57" s="266">
        <v>1500000</v>
      </c>
    </row>
    <row r="58" spans="1:12" s="95" customFormat="1" x14ac:dyDescent="0.25">
      <c r="A58" s="53" t="s">
        <v>780</v>
      </c>
      <c r="B58" s="266">
        <v>0</v>
      </c>
      <c r="C58" s="266">
        <v>0</v>
      </c>
      <c r="D58" s="266">
        <v>0</v>
      </c>
      <c r="E58" s="266">
        <v>24000</v>
      </c>
      <c r="F58" s="266">
        <v>24000</v>
      </c>
      <c r="G58" s="266">
        <v>30000</v>
      </c>
      <c r="H58" s="266">
        <v>30000</v>
      </c>
      <c r="I58" s="266">
        <v>30000</v>
      </c>
      <c r="J58" s="266">
        <v>60000</v>
      </c>
      <c r="K58" s="273">
        <v>62000</v>
      </c>
      <c r="L58" s="266">
        <v>0</v>
      </c>
    </row>
    <row r="59" spans="1:12" s="95" customFormat="1" x14ac:dyDescent="0.25">
      <c r="A59" s="52" t="s">
        <v>1040</v>
      </c>
      <c r="B59" s="266">
        <v>200000</v>
      </c>
      <c r="C59" s="266">
        <v>230000</v>
      </c>
      <c r="D59" s="266">
        <v>240000</v>
      </c>
      <c r="E59" s="266">
        <v>230000</v>
      </c>
      <c r="F59" s="266">
        <v>240000</v>
      </c>
      <c r="G59" s="266">
        <v>375000</v>
      </c>
      <c r="H59" s="266">
        <v>500000</v>
      </c>
      <c r="I59" s="266">
        <v>525000</v>
      </c>
      <c r="J59" s="266">
        <v>550000</v>
      </c>
      <c r="K59" s="273">
        <v>500000</v>
      </c>
      <c r="L59" s="266">
        <v>0</v>
      </c>
    </row>
    <row r="60" spans="1:12" s="95" customFormat="1" x14ac:dyDescent="0.25">
      <c r="A60" s="52" t="s">
        <v>270</v>
      </c>
      <c r="B60" s="266">
        <v>0</v>
      </c>
      <c r="C60" s="266">
        <v>0</v>
      </c>
      <c r="D60" s="266">
        <v>0</v>
      </c>
      <c r="E60" s="266">
        <v>0</v>
      </c>
      <c r="F60" s="266">
        <v>0</v>
      </c>
      <c r="G60" s="266">
        <v>0</v>
      </c>
      <c r="H60" s="266">
        <v>0</v>
      </c>
      <c r="I60" s="266">
        <v>0</v>
      </c>
      <c r="J60" s="266">
        <v>0</v>
      </c>
      <c r="K60" s="273">
        <v>0</v>
      </c>
      <c r="L60" s="266">
        <v>0</v>
      </c>
    </row>
    <row r="61" spans="1:12" s="94" customFormat="1" x14ac:dyDescent="0.25">
      <c r="A61" s="52" t="s">
        <v>271</v>
      </c>
      <c r="B61" s="266">
        <v>160000</v>
      </c>
      <c r="C61" s="266">
        <v>150000</v>
      </c>
      <c r="D61" s="266">
        <v>153000</v>
      </c>
      <c r="E61" s="266">
        <v>150000</v>
      </c>
      <c r="F61" s="266">
        <v>145000</v>
      </c>
      <c r="G61" s="266">
        <v>140000</v>
      </c>
      <c r="H61" s="266">
        <v>140000</v>
      </c>
      <c r="I61" s="266">
        <v>145000</v>
      </c>
      <c r="J61" s="266">
        <v>140000</v>
      </c>
      <c r="K61" s="273">
        <v>120000</v>
      </c>
      <c r="L61" s="266">
        <v>130000</v>
      </c>
    </row>
    <row r="62" spans="1:12" s="95" customFormat="1" x14ac:dyDescent="0.25">
      <c r="A62" s="52" t="s">
        <v>1097</v>
      </c>
      <c r="B62" s="266">
        <v>0</v>
      </c>
      <c r="C62" s="266">
        <v>0</v>
      </c>
      <c r="D62" s="266">
        <v>0</v>
      </c>
      <c r="E62" s="266">
        <v>0</v>
      </c>
      <c r="F62" s="266">
        <v>0</v>
      </c>
      <c r="G62" s="266">
        <v>0</v>
      </c>
      <c r="H62" s="266">
        <v>0</v>
      </c>
      <c r="I62" s="266">
        <v>0</v>
      </c>
      <c r="J62" s="266">
        <v>0</v>
      </c>
      <c r="K62" s="273">
        <v>0</v>
      </c>
      <c r="L62" s="266">
        <v>0</v>
      </c>
    </row>
    <row r="63" spans="1:12" s="95" customFormat="1" x14ac:dyDescent="0.25">
      <c r="A63" s="52" t="s">
        <v>285</v>
      </c>
      <c r="B63" s="266">
        <v>270000</v>
      </c>
      <c r="C63" s="266">
        <v>280000</v>
      </c>
      <c r="D63" s="266">
        <v>325000</v>
      </c>
      <c r="E63" s="266">
        <v>340000</v>
      </c>
      <c r="F63" s="266">
        <v>350000</v>
      </c>
      <c r="G63" s="266">
        <v>355000</v>
      </c>
      <c r="H63" s="266">
        <v>350000</v>
      </c>
      <c r="I63" s="266">
        <v>350000</v>
      </c>
      <c r="J63" s="266">
        <v>425000</v>
      </c>
      <c r="K63" s="273">
        <v>450000</v>
      </c>
      <c r="L63" s="266">
        <v>400000</v>
      </c>
    </row>
    <row r="64" spans="1:12" s="95" customFormat="1" x14ac:dyDescent="0.25">
      <c r="A64" s="52" t="s">
        <v>1148</v>
      </c>
      <c r="B64" s="266">
        <v>0</v>
      </c>
      <c r="C64" s="266">
        <v>0</v>
      </c>
      <c r="D64" s="266">
        <v>25000</v>
      </c>
      <c r="E64" s="266">
        <v>31000</v>
      </c>
      <c r="F64" s="266">
        <v>35000</v>
      </c>
      <c r="G64" s="266">
        <v>45000</v>
      </c>
      <c r="H64" s="266">
        <v>45000</v>
      </c>
      <c r="I64" s="266">
        <v>45000</v>
      </c>
      <c r="J64" s="266">
        <v>70000</v>
      </c>
      <c r="K64" s="273">
        <v>75000</v>
      </c>
      <c r="L64" s="266">
        <v>75000</v>
      </c>
    </row>
    <row r="65" spans="1:12" s="95" customFormat="1" x14ac:dyDescent="0.25">
      <c r="A65" s="52" t="s">
        <v>471</v>
      </c>
      <c r="B65" s="266">
        <v>0</v>
      </c>
      <c r="C65" s="266">
        <v>0</v>
      </c>
      <c r="D65" s="266">
        <v>0</v>
      </c>
      <c r="E65" s="266">
        <v>0</v>
      </c>
      <c r="F65" s="266">
        <v>10000</v>
      </c>
      <c r="G65" s="266">
        <v>0</v>
      </c>
      <c r="H65" s="266">
        <v>10000</v>
      </c>
      <c r="I65" s="266">
        <v>10000</v>
      </c>
      <c r="J65" s="266">
        <v>0</v>
      </c>
      <c r="K65" s="273">
        <v>0</v>
      </c>
      <c r="L65" s="266">
        <v>0</v>
      </c>
    </row>
    <row r="66" spans="1:12" s="95" customFormat="1" x14ac:dyDescent="0.25">
      <c r="A66" s="52" t="s">
        <v>800</v>
      </c>
      <c r="B66" s="266">
        <v>0</v>
      </c>
      <c r="C66" s="266">
        <v>0</v>
      </c>
      <c r="D66" s="266">
        <v>0</v>
      </c>
      <c r="E66" s="266">
        <v>0</v>
      </c>
      <c r="F66" s="266">
        <v>0</v>
      </c>
      <c r="G66" s="266">
        <v>0</v>
      </c>
      <c r="H66" s="266">
        <v>0</v>
      </c>
      <c r="I66" s="266">
        <v>50000</v>
      </c>
      <c r="J66" s="266">
        <v>25000</v>
      </c>
      <c r="K66" s="273">
        <v>0</v>
      </c>
      <c r="L66" s="266">
        <v>0</v>
      </c>
    </row>
    <row r="67" spans="1:12" s="95" customFormat="1" x14ac:dyDescent="0.25">
      <c r="A67" s="52" t="s">
        <v>561</v>
      </c>
      <c r="B67" s="266">
        <v>155000</v>
      </c>
      <c r="C67" s="266">
        <v>170000</v>
      </c>
      <c r="D67" s="266">
        <v>160000</v>
      </c>
      <c r="E67" s="266">
        <v>145000</v>
      </c>
      <c r="F67" s="266">
        <v>175000</v>
      </c>
      <c r="G67" s="266">
        <v>195000</v>
      </c>
      <c r="H67" s="266">
        <v>200000</v>
      </c>
      <c r="I67" s="266">
        <v>200000</v>
      </c>
      <c r="J67" s="266">
        <v>215000</v>
      </c>
      <c r="K67" s="273">
        <v>215000</v>
      </c>
      <c r="L67" s="266">
        <v>175000</v>
      </c>
    </row>
    <row r="68" spans="1:12" s="95" customFormat="1" x14ac:dyDescent="0.25">
      <c r="A68" s="52" t="s">
        <v>970</v>
      </c>
      <c r="B68" s="266">
        <v>0</v>
      </c>
      <c r="C68" s="266">
        <v>0</v>
      </c>
      <c r="D68" s="266">
        <v>0</v>
      </c>
      <c r="E68" s="266">
        <v>0</v>
      </c>
      <c r="F68" s="266">
        <v>8000</v>
      </c>
      <c r="G68" s="266">
        <v>0</v>
      </c>
      <c r="H68" s="266">
        <v>0</v>
      </c>
      <c r="I68" s="268"/>
      <c r="J68" s="266">
        <v>0</v>
      </c>
      <c r="K68" s="273">
        <v>0</v>
      </c>
      <c r="L68" s="266">
        <v>0</v>
      </c>
    </row>
    <row r="69" spans="1:12" s="95" customFormat="1" x14ac:dyDescent="0.25">
      <c r="A69" s="52" t="s">
        <v>1007</v>
      </c>
      <c r="B69" s="266">
        <v>9000</v>
      </c>
      <c r="C69" s="266">
        <v>0</v>
      </c>
      <c r="D69" s="266">
        <v>0</v>
      </c>
      <c r="E69" s="266">
        <v>0</v>
      </c>
      <c r="F69" s="266">
        <v>20000</v>
      </c>
      <c r="G69" s="266">
        <v>0</v>
      </c>
      <c r="H69" s="266">
        <v>0</v>
      </c>
      <c r="I69" s="266">
        <v>9000</v>
      </c>
      <c r="J69" s="266">
        <v>0</v>
      </c>
      <c r="K69" s="273">
        <v>0</v>
      </c>
      <c r="L69" s="266">
        <v>0</v>
      </c>
    </row>
    <row r="70" spans="1:12" s="95" customFormat="1" x14ac:dyDescent="0.25">
      <c r="A70" s="52" t="s">
        <v>802</v>
      </c>
      <c r="B70" s="266">
        <v>0</v>
      </c>
      <c r="C70" s="266">
        <v>10000</v>
      </c>
      <c r="D70" s="266">
        <v>19000</v>
      </c>
      <c r="E70" s="266">
        <v>20000</v>
      </c>
      <c r="F70" s="266">
        <v>0</v>
      </c>
      <c r="G70" s="266">
        <v>0</v>
      </c>
      <c r="H70" s="266">
        <v>10000</v>
      </c>
      <c r="I70" s="266">
        <v>10000</v>
      </c>
      <c r="J70" s="266">
        <v>0</v>
      </c>
      <c r="K70" s="273">
        <v>0</v>
      </c>
      <c r="L70" s="266">
        <v>0</v>
      </c>
    </row>
    <row r="71" spans="1:12" s="95" customFormat="1" x14ac:dyDescent="0.25">
      <c r="A71" s="52" t="s">
        <v>805</v>
      </c>
      <c r="B71" s="266">
        <v>0</v>
      </c>
      <c r="C71" s="266">
        <v>0</v>
      </c>
      <c r="D71" s="266">
        <v>0</v>
      </c>
      <c r="E71" s="266">
        <v>0</v>
      </c>
      <c r="F71" s="266">
        <v>0</v>
      </c>
      <c r="G71" s="266">
        <v>0</v>
      </c>
      <c r="H71" s="266">
        <v>0</v>
      </c>
      <c r="I71" s="266">
        <v>8500</v>
      </c>
      <c r="J71" s="266">
        <v>0</v>
      </c>
      <c r="K71" s="273">
        <v>0</v>
      </c>
      <c r="L71" s="266">
        <v>0</v>
      </c>
    </row>
    <row r="72" spans="1:12" s="77" customFormat="1" x14ac:dyDescent="0.25">
      <c r="A72" s="52" t="s">
        <v>1008</v>
      </c>
      <c r="B72" s="266">
        <v>20000</v>
      </c>
      <c r="C72" s="266">
        <v>0</v>
      </c>
      <c r="D72" s="266">
        <v>0</v>
      </c>
      <c r="E72" s="266">
        <v>0</v>
      </c>
      <c r="F72" s="266">
        <v>0</v>
      </c>
      <c r="G72" s="266">
        <v>0</v>
      </c>
      <c r="H72" s="266">
        <v>0</v>
      </c>
      <c r="I72" s="266">
        <v>10000</v>
      </c>
      <c r="J72" s="266">
        <v>0</v>
      </c>
      <c r="K72" s="273">
        <v>0</v>
      </c>
      <c r="L72" s="266">
        <v>0</v>
      </c>
    </row>
    <row r="73" spans="1:12" s="95" customFormat="1" x14ac:dyDescent="0.25">
      <c r="A73" s="52" t="s">
        <v>1009</v>
      </c>
      <c r="B73" s="266">
        <v>21000</v>
      </c>
      <c r="C73" s="266">
        <v>20000</v>
      </c>
      <c r="D73" s="266">
        <v>22000</v>
      </c>
      <c r="E73" s="266">
        <v>23000</v>
      </c>
      <c r="F73" s="266">
        <v>23000</v>
      </c>
      <c r="G73" s="266">
        <v>24000</v>
      </c>
      <c r="H73" s="266">
        <v>23000</v>
      </c>
      <c r="I73" s="266">
        <v>23000</v>
      </c>
      <c r="J73" s="266">
        <v>25000</v>
      </c>
      <c r="K73" s="273">
        <v>20000</v>
      </c>
      <c r="L73" s="266">
        <v>18000</v>
      </c>
    </row>
    <row r="74" spans="1:12" s="95" customFormat="1" x14ac:dyDescent="0.25">
      <c r="A74" s="52" t="s">
        <v>1094</v>
      </c>
      <c r="B74" s="266">
        <v>20000</v>
      </c>
      <c r="C74" s="266">
        <v>22000</v>
      </c>
      <c r="D74" s="266">
        <v>23000</v>
      </c>
      <c r="E74" s="266">
        <v>21000</v>
      </c>
      <c r="F74" s="266">
        <v>23000</v>
      </c>
      <c r="G74" s="266">
        <v>25000</v>
      </c>
      <c r="H74" s="266">
        <v>25000</v>
      </c>
      <c r="I74" s="266">
        <v>25000</v>
      </c>
      <c r="J74" s="266">
        <v>35000</v>
      </c>
      <c r="K74" s="273">
        <v>35000</v>
      </c>
      <c r="L74" s="266">
        <v>30000</v>
      </c>
    </row>
    <row r="75" spans="1:12" s="95" customFormat="1" x14ac:dyDescent="0.25">
      <c r="A75" s="56" t="s">
        <v>806</v>
      </c>
      <c r="B75" s="266">
        <v>145000</v>
      </c>
      <c r="C75" s="266">
        <v>22000</v>
      </c>
      <c r="D75" s="266">
        <v>160000</v>
      </c>
      <c r="E75" s="266">
        <v>150000</v>
      </c>
      <c r="F75" s="266">
        <v>200000</v>
      </c>
      <c r="G75" s="266">
        <v>200000</v>
      </c>
      <c r="H75" s="266">
        <v>225000</v>
      </c>
      <c r="I75" s="266">
        <v>200000</v>
      </c>
      <c r="J75" s="266">
        <v>190000</v>
      </c>
      <c r="K75" s="273">
        <v>180000</v>
      </c>
      <c r="L75" s="266">
        <v>180000</v>
      </c>
    </row>
    <row r="76" spans="1:12" s="95" customFormat="1" x14ac:dyDescent="0.25">
      <c r="A76" s="59" t="s">
        <v>807</v>
      </c>
      <c r="B76" s="266">
        <v>0</v>
      </c>
      <c r="C76" s="266">
        <v>154000</v>
      </c>
      <c r="D76" s="266">
        <v>0</v>
      </c>
      <c r="E76" s="266">
        <v>0</v>
      </c>
      <c r="F76" s="266">
        <v>0</v>
      </c>
      <c r="G76" s="266">
        <v>0</v>
      </c>
      <c r="H76" s="266">
        <v>0</v>
      </c>
      <c r="I76" s="266">
        <v>60000</v>
      </c>
      <c r="J76" s="266">
        <v>55000</v>
      </c>
      <c r="K76" s="273">
        <v>60000</v>
      </c>
      <c r="L76" s="266">
        <v>60000</v>
      </c>
    </row>
    <row r="77" spans="1:12" s="95" customFormat="1" x14ac:dyDescent="0.25">
      <c r="A77" s="59" t="s">
        <v>1129</v>
      </c>
      <c r="B77" s="266">
        <v>0</v>
      </c>
      <c r="C77" s="266">
        <v>0</v>
      </c>
      <c r="D77" s="266">
        <v>0</v>
      </c>
      <c r="E77" s="266">
        <v>0</v>
      </c>
      <c r="F77" s="266">
        <v>0</v>
      </c>
      <c r="G77" s="266"/>
      <c r="H77" s="266">
        <v>0</v>
      </c>
      <c r="I77" s="266">
        <v>20000</v>
      </c>
      <c r="J77" s="266">
        <v>20000</v>
      </c>
      <c r="K77" s="273">
        <v>0</v>
      </c>
      <c r="L77" s="266">
        <v>100000</v>
      </c>
    </row>
    <row r="78" spans="1:12" s="95" customFormat="1" x14ac:dyDescent="0.25">
      <c r="A78" s="52" t="s">
        <v>1132</v>
      </c>
      <c r="B78" s="266">
        <v>28000</v>
      </c>
      <c r="C78" s="266">
        <v>30000</v>
      </c>
      <c r="D78" s="266">
        <v>32000</v>
      </c>
      <c r="E78" s="266">
        <v>32000</v>
      </c>
      <c r="F78" s="266">
        <v>28000</v>
      </c>
      <c r="G78" s="266">
        <v>28000</v>
      </c>
      <c r="H78" s="266">
        <v>20000</v>
      </c>
      <c r="I78" s="266">
        <v>20000</v>
      </c>
      <c r="J78" s="266">
        <v>18000</v>
      </c>
      <c r="K78" s="273">
        <v>15000</v>
      </c>
      <c r="L78" s="266">
        <v>10000</v>
      </c>
    </row>
    <row r="79" spans="1:12" s="95" customFormat="1" x14ac:dyDescent="0.25">
      <c r="A79" s="52" t="s">
        <v>1010</v>
      </c>
      <c r="B79" s="266">
        <v>12000</v>
      </c>
      <c r="C79" s="266">
        <v>14000</v>
      </c>
      <c r="D79" s="266">
        <v>16000</v>
      </c>
      <c r="E79" s="266">
        <v>20000</v>
      </c>
      <c r="F79" s="266">
        <v>20000</v>
      </c>
      <c r="G79" s="266">
        <v>20000</v>
      </c>
      <c r="H79" s="266">
        <v>20000</v>
      </c>
      <c r="I79" s="266">
        <v>25000</v>
      </c>
      <c r="J79" s="266">
        <v>28000</v>
      </c>
      <c r="K79" s="273">
        <v>15000</v>
      </c>
      <c r="L79" s="266">
        <v>15000</v>
      </c>
    </row>
    <row r="80" spans="1:12" s="94" customFormat="1" x14ac:dyDescent="0.25">
      <c r="A80" s="52" t="s">
        <v>1084</v>
      </c>
      <c r="B80" s="266">
        <v>28000</v>
      </c>
      <c r="C80" s="266">
        <v>29000</v>
      </c>
      <c r="D80" s="266">
        <v>33000</v>
      </c>
      <c r="E80" s="266">
        <v>32000</v>
      </c>
      <c r="F80" s="266">
        <v>25000</v>
      </c>
      <c r="G80" s="266">
        <v>25000</v>
      </c>
      <c r="H80" s="266">
        <v>25000</v>
      </c>
      <c r="I80" s="266">
        <v>0</v>
      </c>
      <c r="J80" s="266">
        <v>0</v>
      </c>
      <c r="K80" s="273">
        <v>25000</v>
      </c>
      <c r="L80" s="266">
        <v>35000</v>
      </c>
    </row>
    <row r="81" spans="1:12" s="94" customFormat="1" x14ac:dyDescent="0.25">
      <c r="A81" s="52" t="s">
        <v>1085</v>
      </c>
      <c r="B81" s="266">
        <v>0</v>
      </c>
      <c r="C81" s="266">
        <v>0</v>
      </c>
      <c r="D81" s="266">
        <v>0</v>
      </c>
      <c r="E81" s="266">
        <v>0</v>
      </c>
      <c r="F81" s="266">
        <v>0</v>
      </c>
      <c r="G81" s="266">
        <v>0</v>
      </c>
      <c r="H81" s="266">
        <v>0</v>
      </c>
      <c r="I81" s="266">
        <v>0</v>
      </c>
      <c r="J81" s="266"/>
      <c r="K81" s="273">
        <v>0</v>
      </c>
      <c r="L81" s="266">
        <v>0</v>
      </c>
    </row>
    <row r="82" spans="1:12" s="95" customFormat="1" x14ac:dyDescent="0.25">
      <c r="A82" s="52" t="s">
        <v>118</v>
      </c>
      <c r="B82" s="266">
        <v>35000</v>
      </c>
      <c r="C82" s="266">
        <v>30000</v>
      </c>
      <c r="D82" s="266">
        <v>36000</v>
      </c>
      <c r="E82" s="266">
        <v>34000</v>
      </c>
      <c r="F82" s="266">
        <v>45000</v>
      </c>
      <c r="G82" s="266">
        <v>42000</v>
      </c>
      <c r="H82" s="266">
        <v>35000</v>
      </c>
      <c r="I82" s="266">
        <v>50000</v>
      </c>
      <c r="J82" s="266">
        <v>55000</v>
      </c>
      <c r="K82" s="273">
        <v>40000</v>
      </c>
      <c r="L82" s="266">
        <v>40000</v>
      </c>
    </row>
    <row r="83" spans="1:12" s="95" customFormat="1" x14ac:dyDescent="0.25">
      <c r="A83" s="52" t="s">
        <v>1061</v>
      </c>
      <c r="B83" s="266">
        <v>17000</v>
      </c>
      <c r="C83" s="266">
        <v>22000</v>
      </c>
      <c r="D83" s="266">
        <v>25000</v>
      </c>
      <c r="E83" s="266">
        <v>40000</v>
      </c>
      <c r="F83" s="266">
        <v>130000</v>
      </c>
      <c r="G83" s="266">
        <v>230000</v>
      </c>
      <c r="H83" s="266">
        <v>200000</v>
      </c>
      <c r="I83" s="266">
        <v>275000</v>
      </c>
      <c r="J83" s="266">
        <v>200000</v>
      </c>
      <c r="K83" s="273">
        <v>150000</v>
      </c>
      <c r="L83" s="266">
        <v>140000</v>
      </c>
    </row>
    <row r="84" spans="1:12" s="95" customFormat="1" x14ac:dyDescent="0.25">
      <c r="A84" s="52" t="s">
        <v>1133</v>
      </c>
      <c r="B84" s="266">
        <v>0</v>
      </c>
      <c r="C84" s="266">
        <v>0</v>
      </c>
      <c r="D84" s="266">
        <v>0</v>
      </c>
      <c r="E84" s="266">
        <v>0</v>
      </c>
      <c r="F84" s="266">
        <v>0</v>
      </c>
      <c r="G84" s="266">
        <v>0</v>
      </c>
      <c r="H84" s="266">
        <v>10000</v>
      </c>
      <c r="I84" s="266">
        <v>0</v>
      </c>
      <c r="J84" s="266">
        <v>0</v>
      </c>
      <c r="K84" s="273">
        <v>0</v>
      </c>
      <c r="L84" s="266">
        <v>0</v>
      </c>
    </row>
    <row r="85" spans="1:12" s="95" customFormat="1" x14ac:dyDescent="0.25">
      <c r="A85" s="56" t="s">
        <v>809</v>
      </c>
      <c r="B85" s="266">
        <v>0</v>
      </c>
      <c r="C85" s="266">
        <v>0</v>
      </c>
      <c r="D85" s="266">
        <v>0</v>
      </c>
      <c r="E85" s="266">
        <v>0</v>
      </c>
      <c r="F85" s="266">
        <v>0</v>
      </c>
      <c r="G85" s="266">
        <v>0</v>
      </c>
      <c r="H85" s="266">
        <v>0</v>
      </c>
      <c r="I85" s="266">
        <v>0</v>
      </c>
      <c r="J85" s="266">
        <v>0</v>
      </c>
      <c r="K85" s="273">
        <v>0</v>
      </c>
      <c r="L85" s="266">
        <v>0</v>
      </c>
    </row>
    <row r="86" spans="1:12" s="95" customFormat="1" x14ac:dyDescent="0.25">
      <c r="A86" s="52" t="s">
        <v>1011</v>
      </c>
      <c r="B86" s="266">
        <v>0</v>
      </c>
      <c r="C86" s="266">
        <v>0</v>
      </c>
      <c r="D86" s="266">
        <v>0</v>
      </c>
      <c r="E86" s="266">
        <v>0</v>
      </c>
      <c r="F86" s="266">
        <v>0</v>
      </c>
      <c r="G86" s="266">
        <v>0</v>
      </c>
      <c r="H86" s="266">
        <v>0</v>
      </c>
      <c r="I86" s="266">
        <v>0</v>
      </c>
      <c r="J86" s="266">
        <v>0</v>
      </c>
      <c r="K86" s="273">
        <v>0</v>
      </c>
      <c r="L86" s="266">
        <v>0</v>
      </c>
    </row>
    <row r="87" spans="1:12" s="95" customFormat="1" x14ac:dyDescent="0.25">
      <c r="A87" s="52" t="s">
        <v>1012</v>
      </c>
      <c r="B87" s="266">
        <v>0</v>
      </c>
      <c r="C87" s="266">
        <v>0</v>
      </c>
      <c r="D87" s="266">
        <v>0</v>
      </c>
      <c r="E87" s="266">
        <v>0</v>
      </c>
      <c r="F87" s="266">
        <v>0</v>
      </c>
      <c r="G87" s="266">
        <v>0</v>
      </c>
      <c r="H87" s="266">
        <v>0</v>
      </c>
      <c r="I87" s="266">
        <v>0</v>
      </c>
      <c r="J87" s="266"/>
      <c r="K87" s="273">
        <v>0</v>
      </c>
      <c r="L87" s="266">
        <v>0</v>
      </c>
    </row>
    <row r="88" spans="1:12" s="95" customFormat="1" x14ac:dyDescent="0.25">
      <c r="A88" s="52" t="s">
        <v>941</v>
      </c>
      <c r="B88" s="266">
        <v>145000</v>
      </c>
      <c r="C88" s="266">
        <v>190000</v>
      </c>
      <c r="D88" s="266">
        <v>225000</v>
      </c>
      <c r="E88" s="266">
        <v>270000</v>
      </c>
      <c r="F88" s="266">
        <v>275000</v>
      </c>
      <c r="G88" s="266">
        <v>280000</v>
      </c>
      <c r="H88" s="266">
        <v>300000</v>
      </c>
      <c r="I88" s="266">
        <v>350000</v>
      </c>
      <c r="J88" s="266">
        <v>320000</v>
      </c>
      <c r="K88" s="273">
        <v>275000</v>
      </c>
      <c r="L88" s="266">
        <v>180000</v>
      </c>
    </row>
    <row r="89" spans="1:12" s="95" customFormat="1" x14ac:dyDescent="0.25">
      <c r="A89" s="52" t="s">
        <v>632</v>
      </c>
      <c r="B89" s="266">
        <v>0</v>
      </c>
      <c r="C89" s="266">
        <v>0</v>
      </c>
      <c r="D89" s="266">
        <v>0</v>
      </c>
      <c r="E89" s="266">
        <v>0</v>
      </c>
      <c r="F89" s="266">
        <v>0</v>
      </c>
      <c r="G89" s="266">
        <v>0</v>
      </c>
      <c r="H89" s="266">
        <v>0</v>
      </c>
      <c r="I89" s="266">
        <v>0</v>
      </c>
      <c r="J89" s="266">
        <v>0</v>
      </c>
      <c r="K89" s="273">
        <v>0</v>
      </c>
      <c r="L89" s="266">
        <v>0</v>
      </c>
    </row>
    <row r="90" spans="1:12" s="95" customFormat="1" x14ac:dyDescent="0.25">
      <c r="A90" s="52" t="s">
        <v>272</v>
      </c>
      <c r="B90" s="266">
        <v>45000</v>
      </c>
      <c r="C90" s="266">
        <v>0</v>
      </c>
      <c r="D90" s="266">
        <v>50000</v>
      </c>
      <c r="E90" s="266">
        <v>50000</v>
      </c>
      <c r="F90" s="266">
        <v>55000</v>
      </c>
      <c r="G90" s="266">
        <v>55000</v>
      </c>
      <c r="H90" s="266">
        <v>55000</v>
      </c>
      <c r="I90" s="266">
        <v>60000</v>
      </c>
      <c r="J90" s="266">
        <v>55000</v>
      </c>
      <c r="K90" s="273">
        <v>45000</v>
      </c>
      <c r="L90" s="266">
        <v>45000</v>
      </c>
    </row>
    <row r="91" spans="1:12" s="95" customFormat="1" x14ac:dyDescent="0.25">
      <c r="A91" s="52" t="s">
        <v>812</v>
      </c>
      <c r="B91" s="266">
        <v>0</v>
      </c>
      <c r="C91" s="266">
        <v>0</v>
      </c>
      <c r="D91" s="266">
        <v>0</v>
      </c>
      <c r="E91" s="266">
        <v>0</v>
      </c>
      <c r="F91" s="266">
        <v>0</v>
      </c>
      <c r="G91" s="266">
        <v>0</v>
      </c>
      <c r="H91" s="266">
        <v>0</v>
      </c>
      <c r="I91" s="266">
        <v>10000</v>
      </c>
      <c r="J91" s="266">
        <v>0</v>
      </c>
      <c r="K91" s="273">
        <v>0</v>
      </c>
      <c r="L91" s="266">
        <v>0</v>
      </c>
    </row>
    <row r="92" spans="1:12" s="95" customFormat="1" x14ac:dyDescent="0.25">
      <c r="A92" s="52" t="s">
        <v>1013</v>
      </c>
      <c r="B92" s="266">
        <v>0</v>
      </c>
      <c r="C92" s="266">
        <v>0</v>
      </c>
      <c r="D92" s="266">
        <v>0</v>
      </c>
      <c r="E92" s="266">
        <v>0</v>
      </c>
      <c r="F92" s="266">
        <v>0</v>
      </c>
      <c r="G92" s="266">
        <v>0</v>
      </c>
      <c r="H92" s="266">
        <v>0</v>
      </c>
      <c r="I92" s="268"/>
      <c r="J92" s="266">
        <v>0</v>
      </c>
      <c r="K92" s="273">
        <v>0</v>
      </c>
      <c r="L92" s="266">
        <v>0</v>
      </c>
    </row>
    <row r="93" spans="1:12" s="95" customFormat="1" x14ac:dyDescent="0.25">
      <c r="A93" s="52" t="s">
        <v>411</v>
      </c>
      <c r="B93" s="266">
        <v>0</v>
      </c>
      <c r="C93" s="266">
        <v>0</v>
      </c>
      <c r="D93" s="266">
        <v>0</v>
      </c>
      <c r="E93" s="266">
        <v>0</v>
      </c>
      <c r="F93" s="266">
        <v>0</v>
      </c>
      <c r="G93" s="266">
        <v>0</v>
      </c>
      <c r="H93" s="266">
        <v>0</v>
      </c>
      <c r="I93" s="268"/>
      <c r="J93" s="266">
        <v>0</v>
      </c>
      <c r="K93" s="273">
        <v>0</v>
      </c>
      <c r="L93" s="266">
        <v>0</v>
      </c>
    </row>
    <row r="94" spans="1:12" s="95" customFormat="1" x14ac:dyDescent="0.25">
      <c r="A94" s="52" t="s">
        <v>373</v>
      </c>
      <c r="B94" s="266">
        <v>0</v>
      </c>
      <c r="C94" s="266">
        <v>0</v>
      </c>
      <c r="D94" s="266">
        <v>0</v>
      </c>
      <c r="E94" s="266">
        <v>0</v>
      </c>
      <c r="F94" s="266">
        <v>0</v>
      </c>
      <c r="G94" s="266">
        <v>0</v>
      </c>
      <c r="H94" s="266">
        <v>0</v>
      </c>
      <c r="I94" s="268"/>
      <c r="J94" s="266">
        <v>0</v>
      </c>
      <c r="K94" s="273">
        <v>0</v>
      </c>
      <c r="L94" s="266">
        <v>0</v>
      </c>
    </row>
    <row r="95" spans="1:12" s="95" customFormat="1" x14ac:dyDescent="0.25">
      <c r="A95" s="52" t="s">
        <v>530</v>
      </c>
      <c r="B95" s="266">
        <v>6000</v>
      </c>
      <c r="C95" s="266">
        <v>0</v>
      </c>
      <c r="D95" s="266">
        <v>0</v>
      </c>
      <c r="E95" s="266">
        <v>0</v>
      </c>
      <c r="F95" s="266">
        <v>9000</v>
      </c>
      <c r="G95" s="266">
        <v>11000</v>
      </c>
      <c r="H95" s="266">
        <v>12000</v>
      </c>
      <c r="I95" s="266">
        <v>12000</v>
      </c>
      <c r="J95" s="266">
        <v>12000</v>
      </c>
      <c r="K95" s="273">
        <v>12000</v>
      </c>
      <c r="L95" s="266">
        <v>12000</v>
      </c>
    </row>
    <row r="96" spans="1:12" s="95" customFormat="1" x14ac:dyDescent="0.25">
      <c r="A96" s="52" t="s">
        <v>280</v>
      </c>
      <c r="B96" s="266">
        <v>0</v>
      </c>
      <c r="C96" s="266">
        <v>50000</v>
      </c>
      <c r="D96" s="266">
        <v>0</v>
      </c>
      <c r="E96" s="266">
        <v>0</v>
      </c>
      <c r="F96" s="266">
        <v>0</v>
      </c>
      <c r="G96" s="266">
        <v>0</v>
      </c>
      <c r="H96" s="266">
        <v>0</v>
      </c>
      <c r="I96" s="266">
        <v>0</v>
      </c>
      <c r="J96" s="266">
        <v>0</v>
      </c>
      <c r="K96" s="273">
        <v>0</v>
      </c>
      <c r="L96" s="266">
        <v>0</v>
      </c>
    </row>
    <row r="97" spans="1:12" s="94" customFormat="1" x14ac:dyDescent="0.25">
      <c r="A97" s="56" t="s">
        <v>273</v>
      </c>
      <c r="B97" s="266">
        <v>0</v>
      </c>
      <c r="C97" s="266">
        <v>0</v>
      </c>
      <c r="D97" s="266">
        <v>0</v>
      </c>
      <c r="E97" s="266">
        <v>0</v>
      </c>
      <c r="F97" s="266">
        <v>0</v>
      </c>
      <c r="G97" s="266">
        <v>0</v>
      </c>
      <c r="H97" s="266">
        <v>0</v>
      </c>
      <c r="I97" s="266">
        <v>0</v>
      </c>
      <c r="J97" s="266">
        <v>0</v>
      </c>
      <c r="K97" s="273">
        <v>0</v>
      </c>
      <c r="L97" s="266">
        <v>0</v>
      </c>
    </row>
    <row r="98" spans="1:12" s="95" customFormat="1" x14ac:dyDescent="0.25">
      <c r="A98" s="56" t="s">
        <v>274</v>
      </c>
      <c r="B98" s="266">
        <v>0</v>
      </c>
      <c r="C98" s="266">
        <v>0</v>
      </c>
      <c r="D98" s="266">
        <v>0</v>
      </c>
      <c r="E98" s="266">
        <v>0</v>
      </c>
      <c r="F98" s="266">
        <v>0</v>
      </c>
      <c r="G98" s="266">
        <v>0</v>
      </c>
      <c r="H98" s="266">
        <v>0</v>
      </c>
      <c r="I98" s="266">
        <v>0</v>
      </c>
      <c r="J98" s="266">
        <v>0</v>
      </c>
      <c r="K98" s="273">
        <v>0</v>
      </c>
      <c r="L98" s="266">
        <v>0</v>
      </c>
    </row>
    <row r="99" spans="1:12" s="94" customFormat="1" x14ac:dyDescent="0.25">
      <c r="A99" s="52" t="s">
        <v>528</v>
      </c>
      <c r="B99" s="266">
        <v>0</v>
      </c>
      <c r="C99" s="266">
        <v>0</v>
      </c>
      <c r="D99" s="266">
        <v>0</v>
      </c>
      <c r="E99" s="266">
        <v>0</v>
      </c>
      <c r="F99" s="266">
        <v>0</v>
      </c>
      <c r="G99" s="266">
        <v>0</v>
      </c>
      <c r="H99" s="266">
        <v>0</v>
      </c>
      <c r="I99" s="266">
        <v>0</v>
      </c>
      <c r="J99" s="266">
        <v>0</v>
      </c>
      <c r="K99" s="273">
        <v>0</v>
      </c>
      <c r="L99" s="266">
        <v>0</v>
      </c>
    </row>
    <row r="100" spans="1:12" s="94" customFormat="1" x14ac:dyDescent="0.25">
      <c r="A100" s="52" t="s">
        <v>132</v>
      </c>
      <c r="B100" s="266">
        <v>0</v>
      </c>
      <c r="C100" s="266">
        <v>0</v>
      </c>
      <c r="D100" s="266">
        <v>0</v>
      </c>
      <c r="E100" s="266">
        <v>0</v>
      </c>
      <c r="F100" s="266">
        <v>15000</v>
      </c>
      <c r="G100" s="266">
        <v>15000</v>
      </c>
      <c r="H100" s="266">
        <v>10000</v>
      </c>
      <c r="I100" s="266">
        <v>0</v>
      </c>
      <c r="J100" s="266">
        <v>0</v>
      </c>
      <c r="K100" s="273">
        <v>0</v>
      </c>
      <c r="L100" s="266">
        <v>10000</v>
      </c>
    </row>
    <row r="101" spans="1:12" s="95" customFormat="1" x14ac:dyDescent="0.25">
      <c r="A101" s="52" t="s">
        <v>470</v>
      </c>
      <c r="B101" s="266">
        <v>40000</v>
      </c>
      <c r="C101" s="266">
        <v>35000</v>
      </c>
      <c r="D101" s="266">
        <v>40000</v>
      </c>
      <c r="E101" s="266">
        <v>37000</v>
      </c>
      <c r="F101" s="266">
        <v>36000</v>
      </c>
      <c r="G101" s="266">
        <v>35000</v>
      </c>
      <c r="H101" s="266">
        <v>100000</v>
      </c>
      <c r="I101" s="266">
        <v>100000</v>
      </c>
      <c r="J101" s="266">
        <v>75000</v>
      </c>
      <c r="K101" s="273">
        <v>90000</v>
      </c>
      <c r="L101" s="266">
        <v>60000</v>
      </c>
    </row>
    <row r="102" spans="1:12" s="95" customFormat="1" x14ac:dyDescent="0.25">
      <c r="A102" s="52" t="s">
        <v>1134</v>
      </c>
      <c r="B102" s="266">
        <v>0</v>
      </c>
      <c r="C102" s="266">
        <v>0</v>
      </c>
      <c r="D102" s="266">
        <v>0</v>
      </c>
      <c r="E102" s="266">
        <v>0</v>
      </c>
      <c r="F102" s="266">
        <v>0</v>
      </c>
      <c r="G102" s="266">
        <v>0</v>
      </c>
      <c r="H102" s="266">
        <v>250000</v>
      </c>
      <c r="I102" s="266">
        <v>100000</v>
      </c>
      <c r="J102" s="266">
        <v>60000</v>
      </c>
      <c r="K102" s="267">
        <v>60000</v>
      </c>
      <c r="L102" s="266">
        <v>40000</v>
      </c>
    </row>
    <row r="103" spans="1:12" x14ac:dyDescent="0.25">
      <c r="A103" s="52" t="s">
        <v>669</v>
      </c>
      <c r="B103" s="266">
        <v>0</v>
      </c>
      <c r="C103" s="266">
        <v>0</v>
      </c>
      <c r="D103" s="266">
        <v>0</v>
      </c>
      <c r="E103" s="266">
        <v>0</v>
      </c>
      <c r="F103" s="266">
        <v>0</v>
      </c>
      <c r="G103" s="266">
        <v>0</v>
      </c>
      <c r="H103" s="266">
        <v>20000</v>
      </c>
      <c r="I103" s="266">
        <v>0</v>
      </c>
      <c r="J103" s="266">
        <v>0</v>
      </c>
      <c r="K103" s="273">
        <v>0</v>
      </c>
      <c r="L103" s="266">
        <v>0</v>
      </c>
    </row>
    <row r="104" spans="1:12" s="94" customFormat="1" x14ac:dyDescent="0.25">
      <c r="A104" s="52" t="s">
        <v>1086</v>
      </c>
      <c r="B104" s="266">
        <v>0</v>
      </c>
      <c r="C104" s="266">
        <v>0</v>
      </c>
      <c r="D104" s="266">
        <v>0</v>
      </c>
      <c r="E104" s="266">
        <v>0</v>
      </c>
      <c r="F104" s="266">
        <v>0</v>
      </c>
      <c r="G104" s="266">
        <v>0</v>
      </c>
      <c r="H104" s="266">
        <v>0</v>
      </c>
      <c r="I104" s="266">
        <v>0</v>
      </c>
      <c r="J104" s="266">
        <v>0</v>
      </c>
      <c r="K104" s="273">
        <v>0</v>
      </c>
      <c r="L104" s="266">
        <v>0</v>
      </c>
    </row>
    <row r="105" spans="1:12" s="95" customFormat="1" x14ac:dyDescent="0.25">
      <c r="A105" s="52" t="s">
        <v>628</v>
      </c>
      <c r="B105" s="266">
        <v>0</v>
      </c>
      <c r="C105" s="266">
        <v>0</v>
      </c>
      <c r="D105" s="266">
        <v>0</v>
      </c>
      <c r="E105" s="266">
        <v>0</v>
      </c>
      <c r="F105" s="266">
        <v>0</v>
      </c>
      <c r="G105" s="266"/>
      <c r="H105" s="266">
        <v>0</v>
      </c>
      <c r="I105" s="266">
        <v>0</v>
      </c>
      <c r="J105" s="266">
        <v>0</v>
      </c>
      <c r="K105" s="273">
        <v>0</v>
      </c>
      <c r="L105" s="266">
        <v>0</v>
      </c>
    </row>
    <row r="106" spans="1:12" s="95" customFormat="1" x14ac:dyDescent="0.25">
      <c r="A106" s="52" t="s">
        <v>642</v>
      </c>
      <c r="B106" s="266">
        <v>32000</v>
      </c>
      <c r="C106" s="266">
        <v>32000</v>
      </c>
      <c r="D106" s="266">
        <v>40000</v>
      </c>
      <c r="E106" s="266">
        <v>40000</v>
      </c>
      <c r="F106" s="266">
        <v>50000</v>
      </c>
      <c r="G106" s="266">
        <v>35000</v>
      </c>
      <c r="H106" s="266">
        <v>0</v>
      </c>
      <c r="I106" s="266">
        <v>0</v>
      </c>
      <c r="J106" s="266">
        <v>0</v>
      </c>
      <c r="K106" s="273">
        <v>0</v>
      </c>
      <c r="L106" s="266">
        <v>0</v>
      </c>
    </row>
    <row r="107" spans="1:12" s="94" customFormat="1" x14ac:dyDescent="0.25">
      <c r="A107" s="52" t="s">
        <v>816</v>
      </c>
      <c r="B107" s="266">
        <v>0</v>
      </c>
      <c r="C107" s="266">
        <v>0</v>
      </c>
      <c r="D107" s="266">
        <v>0</v>
      </c>
      <c r="E107" s="266">
        <v>0</v>
      </c>
      <c r="F107" s="266">
        <v>0</v>
      </c>
      <c r="G107" s="266">
        <v>0</v>
      </c>
      <c r="H107" s="266">
        <v>0</v>
      </c>
      <c r="I107" s="266">
        <v>0</v>
      </c>
      <c r="J107" s="273"/>
      <c r="K107" s="273">
        <v>0</v>
      </c>
      <c r="L107" s="266">
        <v>0</v>
      </c>
    </row>
    <row r="108" spans="1:12" s="95" customFormat="1" x14ac:dyDescent="0.25">
      <c r="A108" s="52" t="s">
        <v>255</v>
      </c>
      <c r="B108" s="266">
        <v>100000</v>
      </c>
      <c r="C108" s="266">
        <v>70000</v>
      </c>
      <c r="D108" s="266">
        <v>60000</v>
      </c>
      <c r="E108" s="266">
        <v>40000</v>
      </c>
      <c r="F108" s="266">
        <v>40000</v>
      </c>
      <c r="G108" s="266">
        <v>40000</v>
      </c>
      <c r="H108" s="266">
        <v>50000</v>
      </c>
      <c r="I108" s="266">
        <v>45000</v>
      </c>
      <c r="J108" s="273">
        <v>20000</v>
      </c>
      <c r="K108" s="273">
        <v>15000</v>
      </c>
      <c r="L108" s="266">
        <v>12000</v>
      </c>
    </row>
    <row r="109" spans="1:12" s="94" customFormat="1" ht="17.25" customHeight="1" x14ac:dyDescent="0.25">
      <c r="A109" s="52" t="s">
        <v>1041</v>
      </c>
      <c r="B109" s="266">
        <v>0</v>
      </c>
      <c r="C109" s="266">
        <v>0</v>
      </c>
      <c r="D109" s="266">
        <v>0</v>
      </c>
      <c r="E109" s="266">
        <v>50000</v>
      </c>
      <c r="F109" s="266">
        <v>50000</v>
      </c>
      <c r="G109" s="266">
        <v>60000</v>
      </c>
      <c r="H109" s="266">
        <v>40000</v>
      </c>
      <c r="I109" s="266">
        <v>30000</v>
      </c>
      <c r="J109" s="266">
        <v>35000</v>
      </c>
      <c r="K109" s="273">
        <v>0</v>
      </c>
      <c r="L109" s="266">
        <v>0</v>
      </c>
    </row>
    <row r="110" spans="1:12" s="95" customFormat="1" x14ac:dyDescent="0.25">
      <c r="A110" s="52" t="s">
        <v>374</v>
      </c>
      <c r="B110" s="266">
        <v>15000</v>
      </c>
      <c r="C110" s="266">
        <v>15000</v>
      </c>
      <c r="D110" s="266">
        <v>15000</v>
      </c>
      <c r="E110" s="266">
        <v>25000</v>
      </c>
      <c r="F110" s="266">
        <v>50000</v>
      </c>
      <c r="G110" s="266">
        <v>83000</v>
      </c>
      <c r="H110" s="266">
        <v>83000</v>
      </c>
      <c r="I110" s="266">
        <v>70000</v>
      </c>
      <c r="J110" s="266">
        <v>60000</v>
      </c>
      <c r="K110" s="267">
        <v>27000</v>
      </c>
      <c r="L110" s="266">
        <v>12000</v>
      </c>
    </row>
    <row r="111" spans="1:12" s="95" customFormat="1" x14ac:dyDescent="0.25">
      <c r="A111" s="52" t="s">
        <v>1087</v>
      </c>
      <c r="B111" s="266">
        <v>65000</v>
      </c>
      <c r="C111" s="266">
        <v>54000</v>
      </c>
      <c r="D111" s="266">
        <v>56000</v>
      </c>
      <c r="E111" s="266">
        <v>55000</v>
      </c>
      <c r="F111" s="266">
        <v>60000</v>
      </c>
      <c r="G111" s="266">
        <v>80000</v>
      </c>
      <c r="H111" s="266">
        <v>60000</v>
      </c>
      <c r="I111" s="266">
        <v>60000</v>
      </c>
      <c r="J111" s="266">
        <v>70000</v>
      </c>
      <c r="K111" s="273">
        <v>50000</v>
      </c>
      <c r="L111" s="266">
        <v>75000</v>
      </c>
    </row>
    <row r="112" spans="1:12" s="95" customFormat="1" x14ac:dyDescent="0.25">
      <c r="A112" s="52" t="s">
        <v>695</v>
      </c>
      <c r="B112" s="266">
        <v>0</v>
      </c>
      <c r="C112" s="266">
        <v>0</v>
      </c>
      <c r="D112" s="266">
        <v>0</v>
      </c>
      <c r="E112" s="266">
        <v>0</v>
      </c>
      <c r="F112" s="266">
        <v>0</v>
      </c>
      <c r="G112" s="266">
        <v>0</v>
      </c>
      <c r="H112" s="266">
        <v>10000</v>
      </c>
      <c r="I112" s="266">
        <v>15000</v>
      </c>
      <c r="J112" s="266">
        <v>16000</v>
      </c>
      <c r="K112" s="273">
        <v>0</v>
      </c>
      <c r="L112" s="266">
        <v>10000</v>
      </c>
    </row>
    <row r="113" spans="1:12" s="95" customFormat="1" x14ac:dyDescent="0.25">
      <c r="A113" s="52" t="s">
        <v>841</v>
      </c>
      <c r="B113" s="266">
        <v>120000</v>
      </c>
      <c r="C113" s="267">
        <v>0</v>
      </c>
      <c r="D113" s="266">
        <v>0</v>
      </c>
      <c r="E113" s="266">
        <v>0</v>
      </c>
      <c r="F113" s="266">
        <v>0</v>
      </c>
      <c r="G113" s="266">
        <v>0</v>
      </c>
      <c r="H113" s="266">
        <v>0</v>
      </c>
      <c r="I113" s="266">
        <v>0</v>
      </c>
      <c r="J113" s="266">
        <v>0</v>
      </c>
      <c r="K113" s="273">
        <v>0</v>
      </c>
      <c r="L113" s="266">
        <v>0</v>
      </c>
    </row>
    <row r="114" spans="1:12" s="95" customFormat="1" x14ac:dyDescent="0.25">
      <c r="A114" s="52" t="s">
        <v>136</v>
      </c>
      <c r="B114" s="266">
        <v>0</v>
      </c>
      <c r="C114" s="266">
        <v>0</v>
      </c>
      <c r="D114" s="266">
        <v>0</v>
      </c>
      <c r="E114" s="266">
        <v>0</v>
      </c>
      <c r="F114" s="266">
        <v>0</v>
      </c>
      <c r="G114" s="266">
        <v>0</v>
      </c>
      <c r="H114" s="266">
        <v>0</v>
      </c>
      <c r="I114" s="266">
        <v>0</v>
      </c>
      <c r="J114" s="266">
        <v>0</v>
      </c>
      <c r="K114" s="273">
        <v>25000</v>
      </c>
      <c r="L114" s="266">
        <v>25000</v>
      </c>
    </row>
    <row r="115" spans="1:12" s="94" customFormat="1" x14ac:dyDescent="0.25">
      <c r="A115" s="52" t="s">
        <v>416</v>
      </c>
      <c r="B115" s="266">
        <v>0</v>
      </c>
      <c r="C115" s="267">
        <v>350000</v>
      </c>
      <c r="D115" s="266">
        <v>0</v>
      </c>
      <c r="E115" s="266">
        <v>15000</v>
      </c>
      <c r="F115" s="266">
        <v>30000</v>
      </c>
      <c r="G115" s="266">
        <v>40000</v>
      </c>
      <c r="H115" s="266">
        <v>0</v>
      </c>
      <c r="I115" s="270"/>
      <c r="J115" s="268"/>
      <c r="K115" s="273">
        <v>50000</v>
      </c>
      <c r="L115" s="266">
        <v>0</v>
      </c>
    </row>
    <row r="116" spans="1:12" s="95" customFormat="1" x14ac:dyDescent="0.25">
      <c r="A116" s="52" t="s">
        <v>1062</v>
      </c>
      <c r="B116" s="266">
        <v>25000</v>
      </c>
      <c r="C116" s="266">
        <v>54130</v>
      </c>
      <c r="D116" s="266">
        <v>70075</v>
      </c>
      <c r="E116" s="266">
        <v>86420</v>
      </c>
      <c r="F116" s="266">
        <v>55000</v>
      </c>
      <c r="G116" s="266">
        <v>55000</v>
      </c>
      <c r="H116" s="266">
        <v>0</v>
      </c>
      <c r="I116" s="268"/>
      <c r="J116" s="268"/>
      <c r="K116" s="266">
        <v>0</v>
      </c>
      <c r="L116" s="266">
        <v>82675</v>
      </c>
    </row>
    <row r="117" spans="1:12" s="94" customFormat="1" x14ac:dyDescent="0.25">
      <c r="A117" s="28" t="s">
        <v>818</v>
      </c>
      <c r="B117" s="272">
        <f>SUM(B57:B116)</f>
        <v>2813000</v>
      </c>
      <c r="C117" s="270">
        <f t="shared" ref="C117:F117" si="2">SUM(C55:C116)</f>
        <v>3433130</v>
      </c>
      <c r="D117" s="270">
        <f t="shared" si="2"/>
        <v>3625075</v>
      </c>
      <c r="E117" s="270">
        <f t="shared" si="2"/>
        <v>3760420</v>
      </c>
      <c r="F117" s="270">
        <f t="shared" si="2"/>
        <v>4226000</v>
      </c>
      <c r="G117" s="270">
        <f>SUM(G55:G116)</f>
        <v>4773000</v>
      </c>
      <c r="H117" s="270">
        <f t="shared" ref="H117:K117" si="3">SUM(H55:H116)</f>
        <v>5558000</v>
      </c>
      <c r="I117" s="270">
        <f t="shared" si="3"/>
        <v>6242500</v>
      </c>
      <c r="J117" s="270">
        <f t="shared" si="3"/>
        <v>6034000</v>
      </c>
      <c r="K117" s="270">
        <f t="shared" si="3"/>
        <v>5711000</v>
      </c>
      <c r="L117" s="270">
        <f>SUM(L55:L116)</f>
        <v>3471675</v>
      </c>
    </row>
    <row r="118" spans="1:12" s="95" customFormat="1" x14ac:dyDescent="0.25">
      <c r="A118" s="23" t="s">
        <v>55</v>
      </c>
      <c r="B118" s="273"/>
      <c r="C118" s="266"/>
      <c r="D118" s="266"/>
      <c r="E118" s="266"/>
      <c r="F118" s="268"/>
      <c r="G118" s="268"/>
      <c r="H118" s="268"/>
      <c r="I118" s="268"/>
      <c r="J118" s="268"/>
      <c r="K118" s="268"/>
      <c r="L118" s="268"/>
    </row>
    <row r="119" spans="1:12" s="95" customFormat="1" x14ac:dyDescent="0.25">
      <c r="A119" s="28" t="s">
        <v>511</v>
      </c>
      <c r="B119" s="266">
        <v>0</v>
      </c>
      <c r="C119" s="266">
        <v>0</v>
      </c>
      <c r="D119" s="266">
        <v>0</v>
      </c>
      <c r="E119" s="266">
        <v>0</v>
      </c>
      <c r="F119" s="266">
        <v>0</v>
      </c>
      <c r="G119" s="266">
        <v>0</v>
      </c>
      <c r="H119" s="266">
        <v>0</v>
      </c>
      <c r="I119" s="266">
        <v>0</v>
      </c>
      <c r="J119" s="266">
        <v>0</v>
      </c>
      <c r="K119" s="266">
        <v>0</v>
      </c>
      <c r="L119" s="266">
        <v>0</v>
      </c>
    </row>
    <row r="120" spans="1:12" s="95" customFormat="1" x14ac:dyDescent="0.25">
      <c r="A120" s="28" t="s">
        <v>819</v>
      </c>
      <c r="B120" s="266">
        <v>0</v>
      </c>
      <c r="C120" s="266">
        <v>0</v>
      </c>
      <c r="D120" s="266">
        <v>0</v>
      </c>
      <c r="E120" s="266">
        <v>0</v>
      </c>
      <c r="F120" s="266">
        <v>0</v>
      </c>
      <c r="G120" s="266">
        <v>0</v>
      </c>
      <c r="H120" s="266">
        <v>0</v>
      </c>
      <c r="I120" s="266">
        <v>0</v>
      </c>
      <c r="J120" s="266">
        <v>0</v>
      </c>
      <c r="K120" s="266">
        <v>0</v>
      </c>
      <c r="L120" s="266">
        <v>0</v>
      </c>
    </row>
    <row r="121" spans="1:12" s="95" customFormat="1" x14ac:dyDescent="0.25">
      <c r="A121" s="53" t="s">
        <v>412</v>
      </c>
      <c r="B121" s="266">
        <v>180000</v>
      </c>
      <c r="C121" s="266">
        <v>50000</v>
      </c>
      <c r="D121" s="266">
        <v>0</v>
      </c>
      <c r="E121" s="266">
        <v>0</v>
      </c>
      <c r="F121" s="266">
        <v>0</v>
      </c>
      <c r="G121" s="266">
        <v>0</v>
      </c>
      <c r="H121" s="266">
        <v>0</v>
      </c>
      <c r="I121" s="266">
        <v>0</v>
      </c>
      <c r="J121" s="266">
        <v>0</v>
      </c>
      <c r="K121" s="266">
        <v>0</v>
      </c>
      <c r="L121" s="266">
        <v>0</v>
      </c>
    </row>
    <row r="122" spans="1:12" s="95" customFormat="1" x14ac:dyDescent="0.25">
      <c r="A122" s="53" t="s">
        <v>1135</v>
      </c>
      <c r="B122" s="266">
        <v>1300000</v>
      </c>
      <c r="C122" s="266">
        <v>1800000</v>
      </c>
      <c r="D122" s="266">
        <v>3300000</v>
      </c>
      <c r="E122" s="266">
        <v>3400000</v>
      </c>
      <c r="F122" s="266">
        <v>4800000</v>
      </c>
      <c r="G122" s="266">
        <v>425000</v>
      </c>
      <c r="H122" s="266">
        <v>425000</v>
      </c>
      <c r="I122" s="266">
        <v>425000</v>
      </c>
      <c r="J122" s="273">
        <v>425000</v>
      </c>
      <c r="K122" s="266">
        <v>430000</v>
      </c>
      <c r="L122" s="267">
        <v>350000</v>
      </c>
    </row>
    <row r="123" spans="1:12" s="95" customFormat="1" x14ac:dyDescent="0.25">
      <c r="A123" s="53" t="s">
        <v>1136</v>
      </c>
      <c r="B123" s="266">
        <v>0</v>
      </c>
      <c r="C123" s="266">
        <v>0</v>
      </c>
      <c r="D123" s="266">
        <v>0</v>
      </c>
      <c r="E123" s="266">
        <v>50000</v>
      </c>
      <c r="F123" s="266">
        <v>50000</v>
      </c>
      <c r="G123" s="266">
        <v>80000</v>
      </c>
      <c r="H123" s="266">
        <v>80000</v>
      </c>
      <c r="I123" s="266">
        <v>90000</v>
      </c>
      <c r="J123" s="273">
        <v>90000</v>
      </c>
      <c r="K123" s="266">
        <v>100000</v>
      </c>
      <c r="L123" s="267">
        <v>100000</v>
      </c>
    </row>
    <row r="124" spans="1:12" s="95" customFormat="1" x14ac:dyDescent="0.25">
      <c r="A124" s="53" t="s">
        <v>1137</v>
      </c>
      <c r="B124" s="266">
        <v>0</v>
      </c>
      <c r="C124" s="266">
        <v>0</v>
      </c>
      <c r="D124" s="266">
        <v>0</v>
      </c>
      <c r="E124" s="266">
        <v>0</v>
      </c>
      <c r="F124" s="266">
        <v>0</v>
      </c>
      <c r="G124" s="266">
        <v>7500000</v>
      </c>
      <c r="H124" s="266">
        <v>9000000</v>
      </c>
      <c r="I124" s="266">
        <v>10500000</v>
      </c>
      <c r="J124" s="273">
        <v>10500000</v>
      </c>
      <c r="K124" s="266">
        <v>9000000</v>
      </c>
      <c r="L124" s="267">
        <v>12000000</v>
      </c>
    </row>
    <row r="125" spans="1:12" s="95" customFormat="1" x14ac:dyDescent="0.25">
      <c r="A125" s="53" t="s">
        <v>1138</v>
      </c>
      <c r="B125" s="266">
        <v>0</v>
      </c>
      <c r="C125" s="266">
        <v>0</v>
      </c>
      <c r="D125" s="266">
        <v>0</v>
      </c>
      <c r="E125" s="266">
        <v>0</v>
      </c>
      <c r="F125" s="266">
        <v>0</v>
      </c>
      <c r="G125" s="266">
        <v>0</v>
      </c>
      <c r="H125" s="266">
        <v>0</v>
      </c>
      <c r="I125" s="266">
        <v>0</v>
      </c>
      <c r="J125" s="273">
        <v>0</v>
      </c>
      <c r="K125" s="266">
        <v>0</v>
      </c>
      <c r="L125" s="267">
        <v>1600000</v>
      </c>
    </row>
    <row r="126" spans="1:12" s="95" customFormat="1" x14ac:dyDescent="0.25">
      <c r="A126" s="53" t="s">
        <v>1149</v>
      </c>
      <c r="B126" s="266">
        <v>0</v>
      </c>
      <c r="C126" s="266">
        <v>0</v>
      </c>
      <c r="D126" s="266">
        <v>0</v>
      </c>
      <c r="E126" s="266">
        <v>0</v>
      </c>
      <c r="F126" s="266">
        <v>0</v>
      </c>
      <c r="G126" s="266">
        <v>0</v>
      </c>
      <c r="H126" s="266">
        <v>0</v>
      </c>
      <c r="I126" s="266">
        <v>0</v>
      </c>
      <c r="J126" s="273">
        <v>0</v>
      </c>
      <c r="K126" s="266">
        <v>0</v>
      </c>
      <c r="L126" s="267">
        <v>2000000</v>
      </c>
    </row>
    <row r="127" spans="1:12" s="95" customFormat="1" x14ac:dyDescent="0.25">
      <c r="A127" s="53" t="s">
        <v>417</v>
      </c>
      <c r="B127" s="266">
        <v>0</v>
      </c>
      <c r="C127" s="266">
        <v>325000</v>
      </c>
      <c r="D127" s="266">
        <v>500000</v>
      </c>
      <c r="E127" s="266">
        <v>300000</v>
      </c>
      <c r="F127" s="266">
        <v>325000</v>
      </c>
      <c r="G127" s="266">
        <v>0</v>
      </c>
      <c r="H127" s="266">
        <v>0</v>
      </c>
      <c r="I127" s="266">
        <v>0</v>
      </c>
      <c r="J127" s="273">
        <v>0</v>
      </c>
      <c r="K127" s="266">
        <v>0</v>
      </c>
      <c r="L127" s="267">
        <v>0</v>
      </c>
    </row>
    <row r="128" spans="1:12" s="95" customFormat="1" x14ac:dyDescent="0.25">
      <c r="A128" s="52" t="s">
        <v>569</v>
      </c>
      <c r="B128" s="266">
        <v>4100000</v>
      </c>
      <c r="C128" s="266">
        <v>4500000</v>
      </c>
      <c r="D128" s="266">
        <v>5500000</v>
      </c>
      <c r="E128" s="266">
        <v>6000000</v>
      </c>
      <c r="F128" s="266">
        <v>5800000</v>
      </c>
      <c r="G128" s="266">
        <v>5800000</v>
      </c>
      <c r="H128" s="266">
        <v>6000000</v>
      </c>
      <c r="I128" s="266">
        <v>6300000</v>
      </c>
      <c r="J128" s="273">
        <v>6300000</v>
      </c>
      <c r="K128" s="266">
        <v>6500000</v>
      </c>
      <c r="L128" s="267">
        <v>2400000</v>
      </c>
    </row>
    <row r="129" spans="1:12" s="94" customFormat="1" x14ac:dyDescent="0.25">
      <c r="A129" s="52" t="s">
        <v>863</v>
      </c>
      <c r="B129" s="266">
        <v>0</v>
      </c>
      <c r="C129" s="266">
        <v>0</v>
      </c>
      <c r="D129" s="266">
        <v>0</v>
      </c>
      <c r="E129" s="266">
        <v>850000</v>
      </c>
      <c r="F129" s="266">
        <v>850000</v>
      </c>
      <c r="G129" s="266">
        <v>800000</v>
      </c>
      <c r="H129" s="266">
        <v>0</v>
      </c>
      <c r="I129" s="266">
        <v>825000</v>
      </c>
      <c r="J129" s="273">
        <v>800000</v>
      </c>
      <c r="K129" s="266">
        <v>272000</v>
      </c>
      <c r="L129" s="267">
        <v>0</v>
      </c>
    </row>
    <row r="130" spans="1:12" s="95" customFormat="1" x14ac:dyDescent="0.25">
      <c r="A130" s="52" t="s">
        <v>572</v>
      </c>
      <c r="B130" s="266">
        <v>0</v>
      </c>
      <c r="C130" s="266">
        <v>0</v>
      </c>
      <c r="D130" s="266">
        <v>0</v>
      </c>
      <c r="E130" s="266">
        <v>210000</v>
      </c>
      <c r="F130" s="266">
        <v>200000</v>
      </c>
      <c r="G130" s="266">
        <v>200000</v>
      </c>
      <c r="H130" s="266">
        <v>800000</v>
      </c>
      <c r="I130" s="266">
        <v>190000</v>
      </c>
      <c r="J130" s="273">
        <v>190000</v>
      </c>
      <c r="K130" s="266">
        <v>660000</v>
      </c>
      <c r="L130" s="267">
        <v>0</v>
      </c>
    </row>
    <row r="131" spans="1:12" s="95" customFormat="1" x14ac:dyDescent="0.25">
      <c r="A131" s="52" t="s">
        <v>375</v>
      </c>
      <c r="B131" s="266">
        <v>160000</v>
      </c>
      <c r="C131" s="266">
        <v>145000</v>
      </c>
      <c r="D131" s="266">
        <v>257000</v>
      </c>
      <c r="E131" s="266">
        <v>0</v>
      </c>
      <c r="F131" s="266">
        <v>0</v>
      </c>
      <c r="G131" s="266">
        <v>0</v>
      </c>
      <c r="H131" s="266">
        <v>200000</v>
      </c>
      <c r="I131" s="266">
        <v>0</v>
      </c>
      <c r="J131" s="273">
        <v>0</v>
      </c>
      <c r="K131" s="266">
        <v>140000</v>
      </c>
      <c r="L131" s="267">
        <v>140000</v>
      </c>
    </row>
    <row r="132" spans="1:12" s="94" customFormat="1" x14ac:dyDescent="0.25">
      <c r="A132" s="53" t="s">
        <v>401</v>
      </c>
      <c r="B132" s="266">
        <v>0</v>
      </c>
      <c r="C132" s="266">
        <v>0</v>
      </c>
      <c r="D132" s="266">
        <v>0</v>
      </c>
      <c r="E132" s="266">
        <v>0</v>
      </c>
      <c r="F132" s="266">
        <v>0</v>
      </c>
      <c r="G132" s="266">
        <v>0</v>
      </c>
      <c r="H132" s="266">
        <v>0</v>
      </c>
      <c r="I132" s="266">
        <v>0</v>
      </c>
      <c r="J132" s="273">
        <v>0</v>
      </c>
      <c r="K132" s="266">
        <v>0</v>
      </c>
      <c r="L132" s="267">
        <v>0</v>
      </c>
    </row>
    <row r="133" spans="1:12" s="95" customFormat="1" x14ac:dyDescent="0.25">
      <c r="A133" s="53" t="s">
        <v>820</v>
      </c>
      <c r="B133" s="266">
        <v>0</v>
      </c>
      <c r="C133" s="266">
        <v>300000</v>
      </c>
      <c r="D133" s="266">
        <v>300000</v>
      </c>
      <c r="E133" s="266">
        <v>100000</v>
      </c>
      <c r="F133" s="266">
        <v>150000</v>
      </c>
      <c r="G133" s="266">
        <v>150000</v>
      </c>
      <c r="H133" s="266">
        <v>170000</v>
      </c>
      <c r="I133" s="266">
        <v>170000</v>
      </c>
      <c r="J133" s="273">
        <v>125000</v>
      </c>
      <c r="K133" s="266">
        <v>130000</v>
      </c>
      <c r="L133" s="267">
        <v>0</v>
      </c>
    </row>
    <row r="134" spans="1:12" s="95" customFormat="1" x14ac:dyDescent="0.25">
      <c r="A134" s="52" t="s">
        <v>828</v>
      </c>
      <c r="B134" s="266">
        <v>2000000</v>
      </c>
      <c r="C134" s="266">
        <v>2200000</v>
      </c>
      <c r="D134" s="266">
        <v>2500000</v>
      </c>
      <c r="E134" s="266">
        <v>2600000</v>
      </c>
      <c r="F134" s="266">
        <v>2600000</v>
      </c>
      <c r="G134" s="266">
        <v>0</v>
      </c>
      <c r="H134" s="266">
        <v>2800000</v>
      </c>
      <c r="I134" s="266">
        <v>3000000</v>
      </c>
      <c r="J134" s="273">
        <v>3100000</v>
      </c>
      <c r="K134" s="266">
        <v>3000000</v>
      </c>
      <c r="L134" s="267">
        <v>1050000</v>
      </c>
    </row>
    <row r="135" spans="1:12" s="95" customFormat="1" x14ac:dyDescent="0.25">
      <c r="A135" s="52" t="s">
        <v>823</v>
      </c>
      <c r="B135" s="266">
        <v>0</v>
      </c>
      <c r="C135" s="266">
        <v>0</v>
      </c>
      <c r="D135" s="266">
        <v>0</v>
      </c>
      <c r="E135" s="266">
        <v>0</v>
      </c>
      <c r="F135" s="266">
        <v>0</v>
      </c>
      <c r="G135" s="266">
        <v>0</v>
      </c>
      <c r="H135" s="266">
        <v>290000</v>
      </c>
      <c r="I135" s="266">
        <v>0</v>
      </c>
      <c r="J135" s="273">
        <v>310000</v>
      </c>
      <c r="K135" s="266">
        <v>300000</v>
      </c>
      <c r="L135" s="267">
        <v>52500</v>
      </c>
    </row>
    <row r="136" spans="1:12" s="95" customFormat="1" x14ac:dyDescent="0.25">
      <c r="A136" s="52" t="s">
        <v>824</v>
      </c>
      <c r="B136" s="266">
        <v>0</v>
      </c>
      <c r="C136" s="266">
        <v>0</v>
      </c>
      <c r="D136" s="266">
        <v>0</v>
      </c>
      <c r="E136" s="266">
        <v>70000</v>
      </c>
      <c r="F136" s="266">
        <v>0</v>
      </c>
      <c r="G136" s="266">
        <v>2700000</v>
      </c>
      <c r="H136" s="266">
        <v>0</v>
      </c>
      <c r="I136" s="266">
        <v>68000</v>
      </c>
      <c r="J136" s="273">
        <v>120000</v>
      </c>
      <c r="K136" s="266">
        <v>0</v>
      </c>
      <c r="L136" s="267">
        <v>0</v>
      </c>
    </row>
    <row r="137" spans="1:12" s="95" customFormat="1" x14ac:dyDescent="0.25">
      <c r="A137" s="52" t="s">
        <v>844</v>
      </c>
      <c r="B137" s="266">
        <v>200000</v>
      </c>
      <c r="C137" s="266">
        <v>220000</v>
      </c>
      <c r="D137" s="266">
        <v>250000</v>
      </c>
      <c r="E137" s="266">
        <v>260000</v>
      </c>
      <c r="F137" s="266">
        <v>260000</v>
      </c>
      <c r="G137" s="266">
        <v>280000</v>
      </c>
      <c r="H137" s="266">
        <v>0</v>
      </c>
      <c r="I137" s="266">
        <v>300000</v>
      </c>
      <c r="J137" s="273">
        <v>0</v>
      </c>
      <c r="K137" s="266">
        <v>0</v>
      </c>
      <c r="L137" s="267">
        <v>0</v>
      </c>
    </row>
    <row r="138" spans="1:12" s="95" customFormat="1" x14ac:dyDescent="0.25">
      <c r="A138" s="52" t="s">
        <v>1208</v>
      </c>
      <c r="B138" s="266">
        <v>0</v>
      </c>
      <c r="C138" s="266">
        <v>0</v>
      </c>
      <c r="D138" s="266">
        <v>50000</v>
      </c>
      <c r="E138" s="266">
        <v>0</v>
      </c>
      <c r="F138" s="266">
        <v>0</v>
      </c>
      <c r="G138" s="266">
        <v>0</v>
      </c>
      <c r="H138" s="266">
        <v>0</v>
      </c>
      <c r="I138" s="266">
        <v>0</v>
      </c>
      <c r="J138" s="273">
        <v>0</v>
      </c>
      <c r="K138" s="266">
        <v>0</v>
      </c>
      <c r="L138" s="267">
        <v>0</v>
      </c>
    </row>
    <row r="139" spans="1:12" s="95" customFormat="1" x14ac:dyDescent="0.25">
      <c r="A139" s="52" t="s">
        <v>1089</v>
      </c>
      <c r="B139" s="266">
        <v>0</v>
      </c>
      <c r="C139" s="266">
        <v>0</v>
      </c>
      <c r="D139" s="266">
        <v>0</v>
      </c>
      <c r="E139" s="266">
        <v>0</v>
      </c>
      <c r="F139" s="266">
        <v>0</v>
      </c>
      <c r="G139" s="266">
        <v>0</v>
      </c>
      <c r="H139" s="266">
        <v>0</v>
      </c>
      <c r="I139" s="266">
        <v>0</v>
      </c>
      <c r="J139" s="273">
        <v>0</v>
      </c>
      <c r="K139" s="266">
        <v>0</v>
      </c>
      <c r="L139" s="267">
        <v>0</v>
      </c>
    </row>
    <row r="140" spans="1:12" s="95" customFormat="1" x14ac:dyDescent="0.25">
      <c r="A140" s="52" t="s">
        <v>1150</v>
      </c>
      <c r="B140" s="266">
        <v>65000</v>
      </c>
      <c r="C140" s="266">
        <v>74000</v>
      </c>
      <c r="D140" s="266">
        <v>75000</v>
      </c>
      <c r="E140" s="266">
        <v>442000</v>
      </c>
      <c r="F140" s="266">
        <v>242000</v>
      </c>
      <c r="G140" s="266">
        <v>300000</v>
      </c>
      <c r="H140" s="266">
        <v>326000</v>
      </c>
      <c r="I140" s="266">
        <v>292000</v>
      </c>
      <c r="J140" s="273">
        <v>292000</v>
      </c>
      <c r="K140" s="266">
        <v>220000</v>
      </c>
      <c r="L140" s="267">
        <v>266560</v>
      </c>
    </row>
    <row r="141" spans="1:12" s="91" customFormat="1" x14ac:dyDescent="0.25">
      <c r="A141" s="52" t="s">
        <v>1111</v>
      </c>
      <c r="B141" s="266">
        <v>60000</v>
      </c>
      <c r="C141" s="266">
        <v>85000</v>
      </c>
      <c r="D141" s="266">
        <v>85000</v>
      </c>
      <c r="E141" s="266">
        <v>100000</v>
      </c>
      <c r="F141" s="266">
        <v>120000</v>
      </c>
      <c r="G141" s="266">
        <v>90000</v>
      </c>
      <c r="H141" s="266">
        <v>90000</v>
      </c>
      <c r="I141" s="266">
        <v>92000</v>
      </c>
      <c r="J141" s="273">
        <v>150000</v>
      </c>
      <c r="K141" s="266">
        <v>100000</v>
      </c>
      <c r="L141" s="267">
        <v>75000</v>
      </c>
    </row>
    <row r="142" spans="1:12" s="95" customFormat="1" x14ac:dyDescent="0.25">
      <c r="A142" s="52" t="s">
        <v>656</v>
      </c>
      <c r="B142" s="266">
        <v>0</v>
      </c>
      <c r="C142" s="266">
        <v>0</v>
      </c>
      <c r="D142" s="266">
        <v>0</v>
      </c>
      <c r="E142" s="266">
        <v>14000</v>
      </c>
      <c r="F142" s="266">
        <v>16000</v>
      </c>
      <c r="G142" s="266">
        <v>20000</v>
      </c>
      <c r="H142" s="266">
        <v>20000</v>
      </c>
      <c r="I142" s="266">
        <v>22000</v>
      </c>
      <c r="J142" s="273">
        <v>45000</v>
      </c>
      <c r="K142" s="266">
        <v>40000</v>
      </c>
      <c r="L142" s="267">
        <v>0</v>
      </c>
    </row>
    <row r="143" spans="1:12" s="95" customFormat="1" x14ac:dyDescent="0.25">
      <c r="A143" s="52" t="s">
        <v>1090</v>
      </c>
      <c r="B143" s="266">
        <v>65000</v>
      </c>
      <c r="C143" s="266">
        <v>0</v>
      </c>
      <c r="D143" s="266">
        <v>0</v>
      </c>
      <c r="E143" s="266">
        <v>0</v>
      </c>
      <c r="F143" s="266">
        <v>0</v>
      </c>
      <c r="G143" s="266">
        <v>0</v>
      </c>
      <c r="H143" s="266">
        <v>0</v>
      </c>
      <c r="I143" s="266">
        <v>0</v>
      </c>
      <c r="J143" s="273">
        <v>0</v>
      </c>
      <c r="K143" s="266">
        <v>0</v>
      </c>
      <c r="L143" s="267">
        <v>0</v>
      </c>
    </row>
    <row r="144" spans="1:12" s="95" customFormat="1" x14ac:dyDescent="0.25">
      <c r="A144" s="52" t="s">
        <v>275</v>
      </c>
      <c r="B144" s="266">
        <v>0</v>
      </c>
      <c r="C144" s="266">
        <v>0</v>
      </c>
      <c r="D144" s="266">
        <v>0</v>
      </c>
      <c r="E144" s="266">
        <v>0</v>
      </c>
      <c r="F144" s="266">
        <v>0</v>
      </c>
      <c r="G144" s="266">
        <v>0</v>
      </c>
      <c r="H144" s="266">
        <v>0</v>
      </c>
      <c r="I144" s="266">
        <v>0</v>
      </c>
      <c r="J144" s="273">
        <v>0</v>
      </c>
      <c r="K144" s="266">
        <v>0</v>
      </c>
      <c r="L144" s="267">
        <v>0</v>
      </c>
    </row>
    <row r="145" spans="1:12" s="95" customFormat="1" x14ac:dyDescent="0.25">
      <c r="A145" s="52" t="s">
        <v>825</v>
      </c>
      <c r="B145" s="266">
        <v>0</v>
      </c>
      <c r="C145" s="266">
        <v>0</v>
      </c>
      <c r="D145" s="266">
        <v>0</v>
      </c>
      <c r="E145" s="266">
        <v>0</v>
      </c>
      <c r="F145" s="266">
        <v>60000</v>
      </c>
      <c r="G145" s="266">
        <v>70000</v>
      </c>
      <c r="H145" s="266">
        <v>65000</v>
      </c>
      <c r="I145" s="266">
        <v>0</v>
      </c>
      <c r="J145" s="273">
        <v>0</v>
      </c>
      <c r="K145" s="266">
        <v>131500</v>
      </c>
      <c r="L145" s="267">
        <v>0</v>
      </c>
    </row>
    <row r="146" spans="1:12" s="95" customFormat="1" x14ac:dyDescent="0.25">
      <c r="A146" s="52" t="s">
        <v>1118</v>
      </c>
      <c r="B146" s="266">
        <v>0</v>
      </c>
      <c r="C146" s="266">
        <v>0</v>
      </c>
      <c r="D146" s="266">
        <v>0</v>
      </c>
      <c r="E146" s="266">
        <v>13000</v>
      </c>
      <c r="F146" s="266">
        <v>15000</v>
      </c>
      <c r="G146" s="266">
        <v>12000</v>
      </c>
      <c r="H146" s="266">
        <v>15000</v>
      </c>
      <c r="I146" s="266">
        <v>15000</v>
      </c>
      <c r="J146" s="273">
        <v>12000</v>
      </c>
      <c r="K146" s="266">
        <v>0</v>
      </c>
      <c r="L146" s="267">
        <v>0</v>
      </c>
    </row>
    <row r="147" spans="1:12" s="94" customFormat="1" x14ac:dyDescent="0.25">
      <c r="A147" s="52" t="s">
        <v>509</v>
      </c>
      <c r="B147" s="266">
        <v>8000</v>
      </c>
      <c r="C147" s="266">
        <v>8000</v>
      </c>
      <c r="D147" s="266">
        <v>8080</v>
      </c>
      <c r="E147" s="266">
        <v>1015</v>
      </c>
      <c r="F147" s="266">
        <v>300</v>
      </c>
      <c r="G147" s="268"/>
      <c r="H147" s="266">
        <v>0</v>
      </c>
      <c r="I147" s="266">
        <v>0</v>
      </c>
      <c r="J147" s="266">
        <v>0</v>
      </c>
      <c r="K147" s="266">
        <v>0</v>
      </c>
      <c r="L147" s="267">
        <v>6000</v>
      </c>
    </row>
    <row r="148" spans="1:12" s="95" customFormat="1" x14ac:dyDescent="0.25">
      <c r="A148" s="28" t="s">
        <v>856</v>
      </c>
      <c r="B148" s="263">
        <f>SUM(B121:B147)</f>
        <v>8138000</v>
      </c>
      <c r="C148" s="263">
        <f>SUM(C119:C147)</f>
        <v>9707000</v>
      </c>
      <c r="D148" s="263">
        <f t="shared" ref="D148:G148" si="4">SUM(D119:D147)</f>
        <v>12825080</v>
      </c>
      <c r="E148" s="263">
        <f t="shared" si="4"/>
        <v>14410015</v>
      </c>
      <c r="F148" s="263">
        <f t="shared" si="4"/>
        <v>15488300</v>
      </c>
      <c r="G148" s="263">
        <f t="shared" si="4"/>
        <v>18427000</v>
      </c>
      <c r="H148" s="263">
        <f t="shared" ref="H148" si="5">SUM(H119:H147)</f>
        <v>20281000</v>
      </c>
      <c r="I148" s="263">
        <f t="shared" ref="I148" si="6">SUM(I119:I147)</f>
        <v>22289000</v>
      </c>
      <c r="J148" s="263">
        <f t="shared" ref="J148" si="7">SUM(J119:J147)</f>
        <v>22459000</v>
      </c>
      <c r="K148" s="263">
        <f>SUM(K119:K147)</f>
        <v>21023500</v>
      </c>
      <c r="L148" s="263">
        <f>SUM(L119:L147)</f>
        <v>20040060</v>
      </c>
    </row>
    <row r="149" spans="1:12" s="95" customFormat="1" x14ac:dyDescent="0.25">
      <c r="A149" s="28"/>
      <c r="B149" s="263"/>
      <c r="C149" s="274"/>
      <c r="D149" s="274"/>
      <c r="E149" s="274"/>
      <c r="F149" s="268"/>
      <c r="G149" s="268"/>
      <c r="H149" s="268"/>
      <c r="I149" s="268"/>
      <c r="J149" s="268"/>
      <c r="K149" s="268"/>
      <c r="L149" s="268"/>
    </row>
    <row r="150" spans="1:12" s="94" customFormat="1" x14ac:dyDescent="0.25">
      <c r="A150" s="28" t="s">
        <v>990</v>
      </c>
      <c r="B150" s="266">
        <v>0</v>
      </c>
      <c r="C150" s="266">
        <v>0</v>
      </c>
      <c r="D150" s="266">
        <v>0</v>
      </c>
      <c r="E150" s="266">
        <v>0</v>
      </c>
      <c r="F150" s="266">
        <v>0</v>
      </c>
      <c r="G150" s="266">
        <v>0</v>
      </c>
      <c r="H150" s="266">
        <v>0</v>
      </c>
      <c r="I150" s="266">
        <v>0</v>
      </c>
      <c r="J150" s="266">
        <v>0</v>
      </c>
      <c r="K150" s="266">
        <v>0</v>
      </c>
      <c r="L150" s="266">
        <v>0</v>
      </c>
    </row>
    <row r="151" spans="1:12" s="95" customFormat="1" x14ac:dyDescent="0.25">
      <c r="A151" s="28" t="s">
        <v>997</v>
      </c>
      <c r="B151" s="266">
        <v>0</v>
      </c>
      <c r="C151" s="266">
        <v>0</v>
      </c>
      <c r="D151" s="266">
        <v>0</v>
      </c>
      <c r="E151" s="266">
        <v>0</v>
      </c>
      <c r="F151" s="266">
        <v>0</v>
      </c>
      <c r="G151" s="266">
        <v>0</v>
      </c>
      <c r="H151" s="266">
        <v>0</v>
      </c>
      <c r="I151" s="266">
        <v>0</v>
      </c>
      <c r="J151" s="266">
        <v>0</v>
      </c>
      <c r="K151" s="266">
        <v>0</v>
      </c>
      <c r="L151" s="266">
        <v>0</v>
      </c>
    </row>
    <row r="152" spans="1:12" s="95" customFormat="1" x14ac:dyDescent="0.25">
      <c r="A152" s="53" t="s">
        <v>119</v>
      </c>
      <c r="B152" s="266">
        <v>15000000</v>
      </c>
      <c r="C152" s="266">
        <v>15600000</v>
      </c>
      <c r="D152" s="266">
        <v>16000000</v>
      </c>
      <c r="E152" s="266">
        <v>17000000</v>
      </c>
      <c r="F152" s="266">
        <v>18000000</v>
      </c>
      <c r="G152" s="266">
        <v>19500000</v>
      </c>
      <c r="H152" s="266">
        <v>19500000</v>
      </c>
      <c r="I152" s="266">
        <v>21500000</v>
      </c>
      <c r="J152" s="266">
        <v>18500000</v>
      </c>
      <c r="K152" s="266">
        <v>15000000</v>
      </c>
      <c r="L152" s="266">
        <v>9910000</v>
      </c>
    </row>
    <row r="153" spans="1:12" s="95" customFormat="1" x14ac:dyDescent="0.25">
      <c r="A153" s="53" t="s">
        <v>898</v>
      </c>
      <c r="B153" s="266">
        <v>0</v>
      </c>
      <c r="C153" s="266">
        <v>0</v>
      </c>
      <c r="D153" s="266">
        <v>0</v>
      </c>
      <c r="E153" s="266">
        <v>0</v>
      </c>
      <c r="F153" s="266">
        <v>0</v>
      </c>
      <c r="G153" s="266">
        <v>0</v>
      </c>
      <c r="H153" s="266">
        <v>0</v>
      </c>
      <c r="I153" s="266">
        <v>0</v>
      </c>
      <c r="J153" s="266">
        <v>0</v>
      </c>
      <c r="K153" s="266">
        <v>0</v>
      </c>
      <c r="L153" s="266">
        <v>0</v>
      </c>
    </row>
    <row r="154" spans="1:12" s="95" customFormat="1" x14ac:dyDescent="0.25">
      <c r="A154" s="53" t="s">
        <v>858</v>
      </c>
      <c r="B154" s="266">
        <v>0</v>
      </c>
      <c r="C154" s="266">
        <v>0</v>
      </c>
      <c r="D154" s="266">
        <v>0</v>
      </c>
      <c r="E154" s="266">
        <v>0</v>
      </c>
      <c r="F154" s="266">
        <v>0</v>
      </c>
      <c r="G154" s="266">
        <v>0</v>
      </c>
      <c r="H154" s="266">
        <v>0</v>
      </c>
      <c r="I154" s="266">
        <v>0</v>
      </c>
      <c r="J154" s="266">
        <v>0</v>
      </c>
      <c r="K154" s="266">
        <v>0</v>
      </c>
      <c r="L154" s="266">
        <v>0</v>
      </c>
    </row>
    <row r="155" spans="1:12" s="95" customFormat="1" x14ac:dyDescent="0.25">
      <c r="A155" s="53" t="s">
        <v>120</v>
      </c>
      <c r="B155" s="266">
        <v>0</v>
      </c>
      <c r="C155" s="266">
        <v>0</v>
      </c>
      <c r="D155" s="266">
        <v>0</v>
      </c>
      <c r="E155" s="266">
        <v>0</v>
      </c>
      <c r="F155" s="266">
        <v>0</v>
      </c>
      <c r="G155" s="266">
        <v>0</v>
      </c>
      <c r="H155" s="266">
        <v>0</v>
      </c>
      <c r="I155" s="266">
        <v>0</v>
      </c>
      <c r="J155" s="266">
        <v>0</v>
      </c>
      <c r="K155" s="266">
        <v>0</v>
      </c>
      <c r="L155" s="266">
        <v>0</v>
      </c>
    </row>
    <row r="156" spans="1:12" s="95" customFormat="1" x14ac:dyDescent="0.25">
      <c r="A156" s="53" t="s">
        <v>859</v>
      </c>
      <c r="B156" s="266">
        <v>0</v>
      </c>
      <c r="C156" s="266">
        <v>0</v>
      </c>
      <c r="D156" s="266">
        <v>0</v>
      </c>
      <c r="E156" s="266">
        <v>0</v>
      </c>
      <c r="F156" s="266">
        <v>0</v>
      </c>
      <c r="G156" s="266">
        <v>0</v>
      </c>
      <c r="H156" s="266">
        <v>0</v>
      </c>
      <c r="I156" s="266">
        <v>0</v>
      </c>
      <c r="J156" s="266">
        <v>0</v>
      </c>
      <c r="K156" s="266">
        <v>0</v>
      </c>
      <c r="L156" s="266">
        <v>0</v>
      </c>
    </row>
    <row r="157" spans="1:12" s="95" customFormat="1" x14ac:dyDescent="0.25">
      <c r="A157" s="53" t="s">
        <v>1091</v>
      </c>
      <c r="B157" s="266">
        <v>0</v>
      </c>
      <c r="C157" s="266">
        <v>0</v>
      </c>
      <c r="D157" s="266">
        <v>0</v>
      </c>
      <c r="E157" s="266">
        <v>0</v>
      </c>
      <c r="F157" s="266">
        <v>0</v>
      </c>
      <c r="G157" s="266">
        <v>0</v>
      </c>
      <c r="H157" s="266">
        <v>0</v>
      </c>
      <c r="I157" s="266">
        <v>0</v>
      </c>
      <c r="J157" s="266">
        <v>0</v>
      </c>
      <c r="K157" s="266">
        <v>0</v>
      </c>
      <c r="L157" s="266">
        <v>0</v>
      </c>
    </row>
    <row r="158" spans="1:12" s="95" customFormat="1" x14ac:dyDescent="0.25">
      <c r="A158" s="53" t="s">
        <v>1092</v>
      </c>
      <c r="B158" s="266">
        <v>0</v>
      </c>
      <c r="C158" s="266">
        <v>0</v>
      </c>
      <c r="D158" s="266">
        <v>0</v>
      </c>
      <c r="E158" s="266">
        <v>0</v>
      </c>
      <c r="F158" s="266">
        <v>0</v>
      </c>
      <c r="G158" s="266">
        <v>0</v>
      </c>
      <c r="H158" s="266">
        <v>0</v>
      </c>
      <c r="I158" s="266">
        <v>0</v>
      </c>
      <c r="J158" s="266">
        <v>0</v>
      </c>
      <c r="K158" s="266">
        <v>0</v>
      </c>
      <c r="L158" s="266">
        <v>0</v>
      </c>
    </row>
    <row r="159" spans="1:12" s="95" customFormat="1" x14ac:dyDescent="0.25">
      <c r="A159" s="52" t="s">
        <v>118</v>
      </c>
      <c r="B159" s="266">
        <v>1350000</v>
      </c>
      <c r="C159" s="266">
        <v>1550000</v>
      </c>
      <c r="D159" s="266">
        <v>1500000</v>
      </c>
      <c r="E159" s="266">
        <v>1500000</v>
      </c>
      <c r="F159" s="266">
        <v>1550000</v>
      </c>
      <c r="G159" s="266">
        <v>1800000</v>
      </c>
      <c r="H159" s="266">
        <v>1850000</v>
      </c>
      <c r="I159" s="266">
        <v>2200000</v>
      </c>
      <c r="J159" s="266">
        <v>2000000</v>
      </c>
      <c r="K159" s="266">
        <v>1800000</v>
      </c>
      <c r="L159" s="266">
        <v>1256000</v>
      </c>
    </row>
    <row r="160" spans="1:12" s="95" customFormat="1" x14ac:dyDescent="0.25">
      <c r="A160" s="52" t="s">
        <v>860</v>
      </c>
      <c r="B160" s="266">
        <v>2400000</v>
      </c>
      <c r="C160" s="267">
        <v>2500000</v>
      </c>
      <c r="D160" s="266">
        <v>0</v>
      </c>
      <c r="E160" s="266">
        <v>0</v>
      </c>
      <c r="F160" s="266">
        <v>0</v>
      </c>
      <c r="G160" s="266">
        <v>0</v>
      </c>
      <c r="H160" s="266">
        <v>0</v>
      </c>
      <c r="I160" s="266">
        <v>0</v>
      </c>
      <c r="J160" s="266">
        <v>0</v>
      </c>
      <c r="K160" s="266">
        <v>0</v>
      </c>
      <c r="L160" s="266">
        <v>0</v>
      </c>
    </row>
    <row r="161" spans="1:12" s="95" customFormat="1" x14ac:dyDescent="0.25">
      <c r="A161" s="52" t="s">
        <v>121</v>
      </c>
      <c r="B161" s="266">
        <v>240000</v>
      </c>
      <c r="C161" s="266">
        <v>260000</v>
      </c>
      <c r="D161" s="266">
        <v>270000</v>
      </c>
      <c r="E161" s="266">
        <v>270000</v>
      </c>
      <c r="F161" s="266">
        <v>290000</v>
      </c>
      <c r="G161" s="266">
        <v>300000</v>
      </c>
      <c r="H161" s="266">
        <v>300000</v>
      </c>
      <c r="I161" s="266">
        <v>315000</v>
      </c>
      <c r="J161" s="266">
        <v>285000</v>
      </c>
      <c r="K161" s="266">
        <v>250000</v>
      </c>
      <c r="L161" s="266">
        <v>200000</v>
      </c>
    </row>
    <row r="162" spans="1:12" s="95" customFormat="1" x14ac:dyDescent="0.25">
      <c r="A162" s="52" t="s">
        <v>1099</v>
      </c>
      <c r="B162" s="266">
        <v>600000</v>
      </c>
      <c r="C162" s="266">
        <v>1050000</v>
      </c>
      <c r="D162" s="266">
        <v>1050000</v>
      </c>
      <c r="E162" s="266">
        <v>1080000</v>
      </c>
      <c r="F162" s="266">
        <v>1300000</v>
      </c>
      <c r="G162" s="266">
        <v>1560000</v>
      </c>
      <c r="H162" s="266">
        <v>1600000</v>
      </c>
      <c r="I162" s="266">
        <v>1400000</v>
      </c>
      <c r="J162" s="266">
        <v>1400000</v>
      </c>
      <c r="K162" s="266">
        <v>1500000</v>
      </c>
      <c r="L162" s="266">
        <v>1077500</v>
      </c>
    </row>
    <row r="163" spans="1:12" s="94" customFormat="1" x14ac:dyDescent="0.25">
      <c r="A163" s="52" t="s">
        <v>276</v>
      </c>
      <c r="B163" s="266">
        <v>65000</v>
      </c>
      <c r="C163" s="266">
        <v>220000</v>
      </c>
      <c r="D163" s="266">
        <v>265000</v>
      </c>
      <c r="E163" s="266">
        <v>250000</v>
      </c>
      <c r="F163" s="266">
        <v>270000</v>
      </c>
      <c r="G163" s="266">
        <v>350000</v>
      </c>
      <c r="H163" s="266">
        <v>345000</v>
      </c>
      <c r="I163" s="266">
        <v>325000</v>
      </c>
      <c r="J163" s="266">
        <v>210000</v>
      </c>
      <c r="K163" s="266">
        <v>175000</v>
      </c>
      <c r="L163" s="266">
        <v>175000</v>
      </c>
    </row>
    <row r="164" spans="1:12" s="95" customFormat="1" x14ac:dyDescent="0.25">
      <c r="A164" s="52" t="s">
        <v>122</v>
      </c>
      <c r="B164" s="266">
        <v>4000000</v>
      </c>
      <c r="C164" s="266">
        <v>4400000</v>
      </c>
      <c r="D164" s="266">
        <v>0</v>
      </c>
      <c r="E164" s="266">
        <v>0</v>
      </c>
      <c r="F164" s="266">
        <v>0</v>
      </c>
      <c r="G164" s="266">
        <v>0</v>
      </c>
      <c r="H164" s="266">
        <v>0</v>
      </c>
      <c r="I164" s="266">
        <v>0</v>
      </c>
      <c r="J164" s="266">
        <v>0</v>
      </c>
      <c r="K164" s="266">
        <v>0</v>
      </c>
      <c r="L164" s="266">
        <v>0</v>
      </c>
    </row>
    <row r="165" spans="1:12" s="95" customFormat="1" x14ac:dyDescent="0.25">
      <c r="A165" s="52" t="s">
        <v>1063</v>
      </c>
      <c r="B165" s="266">
        <v>400000</v>
      </c>
      <c r="C165" s="266">
        <v>440000</v>
      </c>
      <c r="D165" s="266">
        <v>0</v>
      </c>
      <c r="E165" s="266">
        <v>0</v>
      </c>
      <c r="F165" s="266">
        <v>0</v>
      </c>
      <c r="G165" s="266">
        <v>0</v>
      </c>
      <c r="H165" s="266">
        <v>0</v>
      </c>
      <c r="I165" s="266">
        <v>0</v>
      </c>
      <c r="J165" s="266">
        <v>0</v>
      </c>
      <c r="K165" s="266">
        <v>0</v>
      </c>
      <c r="L165" s="266">
        <v>0</v>
      </c>
    </row>
    <row r="166" spans="1:12" s="95" customFormat="1" x14ac:dyDescent="0.25">
      <c r="A166" s="60" t="s">
        <v>137</v>
      </c>
      <c r="B166" s="273">
        <v>2800000</v>
      </c>
      <c r="C166" s="266">
        <v>3500000</v>
      </c>
      <c r="D166" s="273">
        <v>3600000</v>
      </c>
      <c r="E166" s="266">
        <v>3800000</v>
      </c>
      <c r="F166" s="266">
        <v>4000000</v>
      </c>
      <c r="G166" s="266">
        <v>0</v>
      </c>
      <c r="H166" s="273">
        <v>5000000</v>
      </c>
      <c r="I166" s="266">
        <v>5000000</v>
      </c>
      <c r="J166" s="266">
        <v>4550000</v>
      </c>
      <c r="K166" s="273">
        <v>4237890</v>
      </c>
      <c r="L166" s="273">
        <v>1600000</v>
      </c>
    </row>
    <row r="167" spans="1:12" s="95" customFormat="1" x14ac:dyDescent="0.25">
      <c r="A167" s="52" t="s">
        <v>563</v>
      </c>
      <c r="B167" s="266">
        <v>15000</v>
      </c>
      <c r="C167" s="266">
        <v>20000</v>
      </c>
      <c r="D167" s="266">
        <v>24000</v>
      </c>
      <c r="E167" s="266">
        <v>26000</v>
      </c>
      <c r="F167" s="266">
        <v>30000</v>
      </c>
      <c r="G167" s="266">
        <v>40000</v>
      </c>
      <c r="H167" s="266">
        <v>40000</v>
      </c>
      <c r="I167" s="266">
        <v>45000</v>
      </c>
      <c r="J167" s="266">
        <v>50000</v>
      </c>
      <c r="K167" s="266">
        <v>41000</v>
      </c>
      <c r="L167" s="266">
        <v>35000</v>
      </c>
    </row>
    <row r="168" spans="1:12" s="95" customFormat="1" x14ac:dyDescent="0.25">
      <c r="A168" s="52" t="s">
        <v>138</v>
      </c>
      <c r="B168" s="266">
        <v>0</v>
      </c>
      <c r="C168" s="266">
        <v>0</v>
      </c>
      <c r="D168" s="266">
        <v>7550000</v>
      </c>
      <c r="E168" s="266">
        <v>10500000</v>
      </c>
      <c r="F168" s="266">
        <v>11500000</v>
      </c>
      <c r="G168" s="266">
        <v>13500000</v>
      </c>
      <c r="H168" s="266">
        <v>13500000</v>
      </c>
      <c r="I168" s="266">
        <v>14500000</v>
      </c>
      <c r="J168" s="266">
        <v>12500000</v>
      </c>
      <c r="K168" s="266">
        <v>11000000</v>
      </c>
      <c r="L168" s="266">
        <v>8446000</v>
      </c>
    </row>
    <row r="169" spans="1:12" s="95" customFormat="1" x14ac:dyDescent="0.25">
      <c r="A169" s="52" t="s">
        <v>139</v>
      </c>
      <c r="B169" s="266">
        <v>0</v>
      </c>
      <c r="C169" s="266">
        <v>0</v>
      </c>
      <c r="D169" s="266">
        <v>0</v>
      </c>
      <c r="E169" s="266">
        <v>0</v>
      </c>
      <c r="F169" s="266">
        <v>0</v>
      </c>
      <c r="G169" s="266">
        <v>5200000</v>
      </c>
      <c r="H169" s="266">
        <v>0</v>
      </c>
      <c r="I169" s="266">
        <v>0</v>
      </c>
      <c r="J169" s="266">
        <v>0</v>
      </c>
      <c r="K169" s="266">
        <v>0</v>
      </c>
      <c r="L169" s="266">
        <v>2000000</v>
      </c>
    </row>
    <row r="170" spans="1:12" s="95" customFormat="1" x14ac:dyDescent="0.25">
      <c r="A170" s="52" t="s">
        <v>864</v>
      </c>
      <c r="B170" s="266">
        <v>0</v>
      </c>
      <c r="C170" s="266">
        <v>0</v>
      </c>
      <c r="D170" s="266">
        <v>0</v>
      </c>
      <c r="E170" s="266">
        <v>0</v>
      </c>
      <c r="F170" s="266">
        <v>890000</v>
      </c>
      <c r="G170" s="266">
        <v>900000</v>
      </c>
      <c r="H170" s="266">
        <v>1000000</v>
      </c>
      <c r="I170" s="266">
        <v>900000</v>
      </c>
      <c r="J170" s="266">
        <v>1000000</v>
      </c>
      <c r="K170" s="266">
        <v>1000000</v>
      </c>
      <c r="L170" s="266">
        <v>0</v>
      </c>
    </row>
    <row r="171" spans="1:12" s="95" customFormat="1" x14ac:dyDescent="0.25">
      <c r="A171" s="52" t="s">
        <v>739</v>
      </c>
      <c r="B171" s="266">
        <v>0</v>
      </c>
      <c r="C171" s="266">
        <v>0</v>
      </c>
      <c r="D171" s="266">
        <v>0</v>
      </c>
      <c r="E171" s="266">
        <v>0</v>
      </c>
      <c r="F171" s="266">
        <v>0</v>
      </c>
      <c r="G171" s="266">
        <v>0</v>
      </c>
      <c r="H171" s="266">
        <v>10000</v>
      </c>
      <c r="I171" s="266">
        <v>10000</v>
      </c>
      <c r="J171" s="266">
        <v>0</v>
      </c>
      <c r="K171" s="266">
        <v>0</v>
      </c>
      <c r="L171" s="266">
        <v>0</v>
      </c>
    </row>
    <row r="172" spans="1:12" s="95" customFormat="1" x14ac:dyDescent="0.25">
      <c r="A172" s="52" t="s">
        <v>376</v>
      </c>
      <c r="B172" s="266">
        <v>0</v>
      </c>
      <c r="C172" s="266">
        <v>0</v>
      </c>
      <c r="D172" s="266">
        <v>0</v>
      </c>
      <c r="E172" s="266">
        <v>0</v>
      </c>
      <c r="F172" s="266">
        <v>0</v>
      </c>
      <c r="G172" s="266">
        <v>0</v>
      </c>
      <c r="H172" s="266">
        <v>0</v>
      </c>
      <c r="I172" s="266">
        <v>0</v>
      </c>
      <c r="J172" s="266">
        <v>0</v>
      </c>
      <c r="K172" s="266">
        <v>0</v>
      </c>
      <c r="L172" s="266">
        <v>0</v>
      </c>
    </row>
    <row r="173" spans="1:12" s="95" customFormat="1" x14ac:dyDescent="0.25">
      <c r="A173" s="52" t="s">
        <v>123</v>
      </c>
      <c r="B173" s="266">
        <v>0</v>
      </c>
      <c r="C173" s="266">
        <v>0</v>
      </c>
      <c r="D173" s="266">
        <v>0</v>
      </c>
      <c r="E173" s="266">
        <v>0</v>
      </c>
      <c r="F173" s="266">
        <v>0</v>
      </c>
      <c r="G173" s="266">
        <v>0</v>
      </c>
      <c r="H173" s="266">
        <v>0</v>
      </c>
      <c r="I173" s="266">
        <v>0</v>
      </c>
      <c r="J173" s="266">
        <v>0</v>
      </c>
      <c r="K173" s="266">
        <v>0</v>
      </c>
      <c r="L173" s="266">
        <v>0</v>
      </c>
    </row>
    <row r="174" spans="1:12" s="95" customFormat="1" x14ac:dyDescent="0.25">
      <c r="A174" s="52" t="s">
        <v>991</v>
      </c>
      <c r="B174" s="266">
        <v>0</v>
      </c>
      <c r="C174" s="266">
        <v>0</v>
      </c>
      <c r="D174" s="266">
        <v>0</v>
      </c>
      <c r="E174" s="266">
        <v>0</v>
      </c>
      <c r="F174" s="266">
        <v>0</v>
      </c>
      <c r="G174" s="266">
        <v>0</v>
      </c>
      <c r="H174" s="266">
        <v>0</v>
      </c>
      <c r="I174" s="266">
        <v>0</v>
      </c>
      <c r="J174" s="266">
        <v>0</v>
      </c>
      <c r="K174" s="266">
        <v>0</v>
      </c>
      <c r="L174" s="266">
        <v>0</v>
      </c>
    </row>
    <row r="175" spans="1:12" s="94" customFormat="1" x14ac:dyDescent="0.25">
      <c r="A175" s="28" t="s">
        <v>377</v>
      </c>
      <c r="B175" s="263">
        <f>SUM(B152:B172)</f>
        <v>26870000</v>
      </c>
      <c r="C175" s="270">
        <f t="shared" ref="C175" si="8">SUM(C150:C174)</f>
        <v>29540000</v>
      </c>
      <c r="D175" s="270">
        <f t="shared" ref="D175" si="9">SUM(D150:D174)</f>
        <v>30259000</v>
      </c>
      <c r="E175" s="270">
        <f t="shared" ref="E175" si="10">SUM(E150:E174)</f>
        <v>34426000</v>
      </c>
      <c r="F175" s="270">
        <f t="shared" ref="F175" si="11">SUM(F150:F174)</f>
        <v>37830000</v>
      </c>
      <c r="G175" s="270">
        <f t="shared" ref="G175:K175" si="12">SUM(G150:G174)</f>
        <v>43150000</v>
      </c>
      <c r="H175" s="270">
        <f t="shared" si="12"/>
        <v>43145000</v>
      </c>
      <c r="I175" s="270">
        <f t="shared" si="12"/>
        <v>46195000</v>
      </c>
      <c r="J175" s="270">
        <f t="shared" si="12"/>
        <v>40495000</v>
      </c>
      <c r="K175" s="270">
        <f t="shared" si="12"/>
        <v>35003890</v>
      </c>
      <c r="L175" s="270">
        <f>SUM(L150:L174)</f>
        <v>24699500</v>
      </c>
    </row>
    <row r="176" spans="1:12" s="94" customFormat="1" x14ac:dyDescent="0.25">
      <c r="A176" s="23" t="s">
        <v>55</v>
      </c>
      <c r="B176" s="266">
        <v>0</v>
      </c>
      <c r="C176" s="270"/>
      <c r="D176" s="270"/>
      <c r="E176" s="270"/>
      <c r="F176" s="270"/>
      <c r="G176" s="270"/>
      <c r="H176" s="270"/>
      <c r="I176" s="270"/>
      <c r="J176" s="270"/>
      <c r="K176" s="270"/>
      <c r="L176" s="270"/>
    </row>
    <row r="177" spans="1:12" s="95" customFormat="1" x14ac:dyDescent="0.25">
      <c r="A177" s="28" t="s">
        <v>890</v>
      </c>
      <c r="B177" s="266">
        <v>0</v>
      </c>
      <c r="C177" s="266">
        <v>0</v>
      </c>
      <c r="D177" s="266">
        <v>0</v>
      </c>
      <c r="E177" s="266">
        <v>0</v>
      </c>
      <c r="F177" s="266">
        <v>0</v>
      </c>
      <c r="G177" s="266">
        <v>0</v>
      </c>
      <c r="H177" s="266">
        <v>0</v>
      </c>
      <c r="I177" s="266">
        <v>0</v>
      </c>
      <c r="J177" s="266">
        <v>0</v>
      </c>
      <c r="K177" s="266">
        <v>0</v>
      </c>
      <c r="L177" s="266">
        <v>0</v>
      </c>
    </row>
    <row r="178" spans="1:12" s="95" customFormat="1" x14ac:dyDescent="0.25">
      <c r="A178" s="52" t="s">
        <v>1100</v>
      </c>
      <c r="B178" s="266">
        <v>450000</v>
      </c>
      <c r="C178" s="266">
        <v>350000</v>
      </c>
      <c r="D178" s="266">
        <v>300000</v>
      </c>
      <c r="E178" s="266">
        <v>300000</v>
      </c>
      <c r="F178" s="266">
        <v>375000</v>
      </c>
      <c r="G178" s="266">
        <v>375000</v>
      </c>
      <c r="H178" s="266">
        <v>300000</v>
      </c>
      <c r="I178" s="266">
        <v>300000</v>
      </c>
      <c r="J178" s="266">
        <v>300000</v>
      </c>
      <c r="K178" s="273">
        <v>230000</v>
      </c>
      <c r="L178" s="266">
        <v>0</v>
      </c>
    </row>
    <row r="179" spans="1:12" s="94" customFormat="1" x14ac:dyDescent="0.25">
      <c r="A179" s="52" t="s">
        <v>1101</v>
      </c>
      <c r="B179" s="266">
        <v>2800000</v>
      </c>
      <c r="C179" s="266">
        <v>2000000</v>
      </c>
      <c r="D179" s="266">
        <v>5000000</v>
      </c>
      <c r="E179" s="266">
        <v>6000000</v>
      </c>
      <c r="F179" s="266">
        <v>5000000</v>
      </c>
      <c r="G179" s="266">
        <v>3000000</v>
      </c>
      <c r="H179" s="266">
        <v>3500000</v>
      </c>
      <c r="I179" s="266">
        <v>6500000</v>
      </c>
      <c r="J179" s="266">
        <v>4300000</v>
      </c>
      <c r="K179" s="273">
        <v>3600000</v>
      </c>
      <c r="L179" s="266">
        <v>0</v>
      </c>
    </row>
    <row r="180" spans="1:12" s="95" customFormat="1" x14ac:dyDescent="0.25">
      <c r="A180" s="52" t="s">
        <v>1102</v>
      </c>
      <c r="B180" s="266">
        <v>3000000</v>
      </c>
      <c r="C180" s="266">
        <v>4500000</v>
      </c>
      <c r="D180" s="266">
        <v>4500000</v>
      </c>
      <c r="E180" s="266">
        <v>6500000</v>
      </c>
      <c r="F180" s="266">
        <v>6500000</v>
      </c>
      <c r="G180" s="266">
        <v>8500000</v>
      </c>
      <c r="H180" s="266">
        <v>9000000</v>
      </c>
      <c r="I180" s="266">
        <v>7000000</v>
      </c>
      <c r="J180" s="266">
        <v>3220000</v>
      </c>
      <c r="K180" s="273">
        <v>4000000</v>
      </c>
      <c r="L180" s="266">
        <v>0</v>
      </c>
    </row>
    <row r="181" spans="1:12" s="95" customFormat="1" x14ac:dyDescent="0.25">
      <c r="A181" s="52" t="s">
        <v>891</v>
      </c>
      <c r="B181" s="266">
        <v>0</v>
      </c>
      <c r="C181" s="266">
        <v>0</v>
      </c>
      <c r="D181" s="266">
        <v>0</v>
      </c>
      <c r="E181" s="266">
        <v>0</v>
      </c>
      <c r="F181" s="266">
        <v>0</v>
      </c>
      <c r="G181" s="266">
        <v>0</v>
      </c>
      <c r="H181" s="266">
        <v>0</v>
      </c>
      <c r="I181" s="266">
        <v>250000</v>
      </c>
      <c r="J181" s="266">
        <v>225000</v>
      </c>
      <c r="K181" s="273">
        <v>100000</v>
      </c>
      <c r="L181" s="266">
        <v>0</v>
      </c>
    </row>
    <row r="182" spans="1:12" s="95" customFormat="1" x14ac:dyDescent="0.25">
      <c r="A182" s="52" t="s">
        <v>1103</v>
      </c>
      <c r="B182" s="266">
        <v>1220000</v>
      </c>
      <c r="C182" s="266">
        <v>600000</v>
      </c>
      <c r="D182" s="266">
        <v>150000</v>
      </c>
      <c r="E182" s="266">
        <v>250000</v>
      </c>
      <c r="F182" s="266">
        <v>275000</v>
      </c>
      <c r="G182" s="266">
        <v>275000</v>
      </c>
      <c r="H182" s="266">
        <v>1200000</v>
      </c>
      <c r="I182" s="266">
        <v>1000000</v>
      </c>
      <c r="J182" s="266">
        <v>800000</v>
      </c>
      <c r="K182" s="273">
        <v>500000</v>
      </c>
      <c r="L182" s="266">
        <v>200000</v>
      </c>
    </row>
    <row r="183" spans="1:12" s="95" customFormat="1" x14ac:dyDescent="0.25">
      <c r="A183" s="52" t="s">
        <v>615</v>
      </c>
      <c r="B183" s="266">
        <v>230000</v>
      </c>
      <c r="C183" s="266">
        <v>250000</v>
      </c>
      <c r="D183" s="266">
        <v>225000</v>
      </c>
      <c r="E183" s="266">
        <v>200000</v>
      </c>
      <c r="F183" s="266">
        <v>150000</v>
      </c>
      <c r="G183" s="266">
        <v>150000</v>
      </c>
      <c r="H183" s="266">
        <v>250000</v>
      </c>
      <c r="I183" s="266">
        <v>150000</v>
      </c>
      <c r="J183" s="266">
        <v>145000</v>
      </c>
      <c r="K183" s="273">
        <v>150000</v>
      </c>
      <c r="L183" s="266">
        <v>200000</v>
      </c>
    </row>
    <row r="184" spans="1:12" s="95" customFormat="1" x14ac:dyDescent="0.25">
      <c r="A184" s="52" t="s">
        <v>618</v>
      </c>
      <c r="B184" s="266">
        <v>0</v>
      </c>
      <c r="C184" s="266">
        <v>145000</v>
      </c>
      <c r="D184" s="266">
        <v>170000</v>
      </c>
      <c r="E184" s="266">
        <v>225000</v>
      </c>
      <c r="F184" s="266">
        <v>200000</v>
      </c>
      <c r="G184" s="266">
        <v>300000</v>
      </c>
      <c r="H184" s="266">
        <v>500000</v>
      </c>
      <c r="I184" s="266">
        <v>350000</v>
      </c>
      <c r="J184" s="266">
        <v>350000</v>
      </c>
      <c r="K184" s="273">
        <v>300000</v>
      </c>
      <c r="L184" s="266">
        <v>600000</v>
      </c>
    </row>
    <row r="185" spans="1:12" s="95" customFormat="1" x14ac:dyDescent="0.25">
      <c r="A185" s="52" t="s">
        <v>1104</v>
      </c>
      <c r="B185" s="266">
        <v>18000</v>
      </c>
      <c r="C185" s="266">
        <v>10000</v>
      </c>
      <c r="D185" s="266">
        <v>15000</v>
      </c>
      <c r="E185" s="266">
        <v>15000</v>
      </c>
      <c r="F185" s="266">
        <v>15000</v>
      </c>
      <c r="G185" s="266">
        <v>12000</v>
      </c>
      <c r="H185" s="266">
        <v>15000</v>
      </c>
      <c r="I185" s="266">
        <v>15000</v>
      </c>
      <c r="J185" s="266">
        <v>15000</v>
      </c>
      <c r="K185" s="273">
        <v>22000</v>
      </c>
      <c r="L185" s="266">
        <v>22000</v>
      </c>
    </row>
    <row r="186" spans="1:12" s="95" customFormat="1" x14ac:dyDescent="0.25">
      <c r="A186" s="52" t="s">
        <v>124</v>
      </c>
      <c r="B186" s="266">
        <v>0</v>
      </c>
      <c r="C186" s="266">
        <v>0</v>
      </c>
      <c r="D186" s="266">
        <v>0</v>
      </c>
      <c r="E186" s="266">
        <v>0</v>
      </c>
      <c r="F186" s="266">
        <v>0</v>
      </c>
      <c r="G186" s="266">
        <v>0</v>
      </c>
      <c r="H186" s="266">
        <v>0</v>
      </c>
      <c r="I186" s="266">
        <v>0</v>
      </c>
      <c r="J186" s="266">
        <v>0</v>
      </c>
      <c r="K186" s="273">
        <v>0</v>
      </c>
      <c r="L186" s="266">
        <v>0</v>
      </c>
    </row>
    <row r="187" spans="1:12" s="95" customFormat="1" x14ac:dyDescent="0.25">
      <c r="A187" s="52" t="s">
        <v>125</v>
      </c>
      <c r="B187" s="266">
        <v>0</v>
      </c>
      <c r="C187" s="266">
        <v>0</v>
      </c>
      <c r="D187" s="266">
        <v>0</v>
      </c>
      <c r="E187" s="266">
        <v>0</v>
      </c>
      <c r="F187" s="266">
        <v>0</v>
      </c>
      <c r="G187" s="266">
        <v>0</v>
      </c>
      <c r="H187" s="266">
        <v>0</v>
      </c>
      <c r="I187" s="266">
        <v>0</v>
      </c>
      <c r="J187" s="266">
        <v>0</v>
      </c>
      <c r="K187" s="273">
        <v>0</v>
      </c>
      <c r="L187" s="266">
        <v>0</v>
      </c>
    </row>
    <row r="188" spans="1:12" s="95" customFormat="1" x14ac:dyDescent="0.25">
      <c r="A188" s="52" t="s">
        <v>892</v>
      </c>
      <c r="B188" s="266">
        <v>0</v>
      </c>
      <c r="C188" s="266">
        <v>0</v>
      </c>
      <c r="D188" s="266">
        <v>0</v>
      </c>
      <c r="E188" s="266">
        <v>0</v>
      </c>
      <c r="F188" s="266">
        <v>0</v>
      </c>
      <c r="G188" s="266">
        <v>0</v>
      </c>
      <c r="H188" s="266">
        <v>0</v>
      </c>
      <c r="I188" s="266">
        <v>0</v>
      </c>
      <c r="J188" s="266">
        <v>0</v>
      </c>
      <c r="K188" s="273">
        <v>0</v>
      </c>
      <c r="L188" s="266">
        <v>0</v>
      </c>
    </row>
    <row r="189" spans="1:12" s="95" customFormat="1" x14ac:dyDescent="0.25">
      <c r="A189" s="52" t="s">
        <v>594</v>
      </c>
      <c r="B189" s="266">
        <v>0</v>
      </c>
      <c r="C189" s="266">
        <v>0</v>
      </c>
      <c r="D189" s="266">
        <v>0</v>
      </c>
      <c r="E189" s="266">
        <v>13000</v>
      </c>
      <c r="F189" s="266">
        <v>15000</v>
      </c>
      <c r="G189" s="266">
        <v>35000</v>
      </c>
      <c r="H189" s="266">
        <v>35000</v>
      </c>
      <c r="I189" s="266">
        <v>40000</v>
      </c>
      <c r="J189" s="266">
        <v>50000</v>
      </c>
      <c r="K189" s="273">
        <v>34000</v>
      </c>
      <c r="L189" s="266">
        <v>62000</v>
      </c>
    </row>
    <row r="190" spans="1:12" s="95" customFormat="1" x14ac:dyDescent="0.25">
      <c r="A190" s="52" t="s">
        <v>781</v>
      </c>
      <c r="B190" s="266">
        <v>0</v>
      </c>
      <c r="C190" s="266">
        <v>12000</v>
      </c>
      <c r="D190" s="266">
        <v>10000</v>
      </c>
      <c r="E190" s="266">
        <v>10000</v>
      </c>
      <c r="F190" s="266">
        <v>12000</v>
      </c>
      <c r="G190" s="266">
        <v>22000</v>
      </c>
      <c r="H190" s="266">
        <v>20000</v>
      </c>
      <c r="I190" s="266">
        <v>15000</v>
      </c>
      <c r="J190" s="266">
        <v>0</v>
      </c>
      <c r="K190" s="273">
        <v>13000</v>
      </c>
      <c r="L190" s="266">
        <v>16000</v>
      </c>
    </row>
    <row r="191" spans="1:12" s="95" customFormat="1" x14ac:dyDescent="0.25">
      <c r="A191" s="52" t="s">
        <v>1027</v>
      </c>
      <c r="B191" s="266">
        <v>400000</v>
      </c>
      <c r="C191" s="266">
        <v>450000</v>
      </c>
      <c r="D191" s="266">
        <v>325000</v>
      </c>
      <c r="E191" s="266">
        <v>325000</v>
      </c>
      <c r="F191" s="266">
        <v>320000</v>
      </c>
      <c r="G191" s="266">
        <v>300000</v>
      </c>
      <c r="H191" s="266">
        <v>450000</v>
      </c>
      <c r="I191" s="266">
        <v>300000</v>
      </c>
      <c r="J191" s="266">
        <v>320000</v>
      </c>
      <c r="K191" s="273">
        <v>275000</v>
      </c>
      <c r="L191" s="266">
        <v>350000</v>
      </c>
    </row>
    <row r="192" spans="1:12" s="94" customFormat="1" x14ac:dyDescent="0.25">
      <c r="A192" s="52" t="s">
        <v>122</v>
      </c>
      <c r="B192" s="266">
        <v>600000</v>
      </c>
      <c r="C192" s="266">
        <v>600000</v>
      </c>
      <c r="D192" s="266">
        <v>450000</v>
      </c>
      <c r="E192" s="266">
        <v>425000</v>
      </c>
      <c r="F192" s="266">
        <v>425000</v>
      </c>
      <c r="G192" s="266">
        <v>415000</v>
      </c>
      <c r="H192" s="266">
        <v>600000</v>
      </c>
      <c r="I192" s="266">
        <v>380000</v>
      </c>
      <c r="J192" s="266">
        <v>450000</v>
      </c>
      <c r="K192" s="273">
        <v>350000</v>
      </c>
      <c r="L192" s="266">
        <v>450000</v>
      </c>
    </row>
    <row r="193" spans="1:12" s="95" customFormat="1" x14ac:dyDescent="0.25">
      <c r="A193" s="52" t="s">
        <v>1063</v>
      </c>
      <c r="B193" s="266">
        <v>54000</v>
      </c>
      <c r="C193" s="266">
        <v>60000</v>
      </c>
      <c r="D193" s="266">
        <v>45000</v>
      </c>
      <c r="E193" s="266">
        <v>42500</v>
      </c>
      <c r="F193" s="266">
        <v>42500</v>
      </c>
      <c r="G193" s="266">
        <v>40000</v>
      </c>
      <c r="H193" s="266">
        <v>60000</v>
      </c>
      <c r="I193" s="266">
        <v>40000</v>
      </c>
      <c r="J193" s="266">
        <v>42000</v>
      </c>
      <c r="K193" s="273">
        <v>35000</v>
      </c>
      <c r="L193" s="266">
        <v>45000</v>
      </c>
    </row>
    <row r="194" spans="1:12" s="95" customFormat="1" x14ac:dyDescent="0.25">
      <c r="A194" s="52" t="s">
        <v>782</v>
      </c>
      <c r="B194" s="266">
        <v>0</v>
      </c>
      <c r="C194" s="266">
        <v>0</v>
      </c>
      <c r="D194" s="266">
        <v>0</v>
      </c>
      <c r="E194" s="266">
        <v>0</v>
      </c>
      <c r="F194" s="266">
        <v>0</v>
      </c>
      <c r="G194" s="266">
        <v>0</v>
      </c>
      <c r="H194" s="266">
        <v>0</v>
      </c>
      <c r="I194" s="266">
        <v>0</v>
      </c>
      <c r="J194" s="266">
        <v>0</v>
      </c>
      <c r="K194" s="273">
        <v>0</v>
      </c>
      <c r="L194" s="266">
        <v>0</v>
      </c>
    </row>
    <row r="195" spans="1:12" s="95" customFormat="1" x14ac:dyDescent="0.25">
      <c r="A195" s="52" t="s">
        <v>893</v>
      </c>
      <c r="B195" s="266">
        <v>0</v>
      </c>
      <c r="C195" s="266">
        <v>0</v>
      </c>
      <c r="D195" s="266">
        <v>0</v>
      </c>
      <c r="E195" s="266">
        <v>0</v>
      </c>
      <c r="F195" s="266">
        <v>0</v>
      </c>
      <c r="G195" s="266">
        <v>0</v>
      </c>
      <c r="H195" s="266">
        <v>0</v>
      </c>
      <c r="I195" s="266">
        <v>0</v>
      </c>
      <c r="J195" s="266">
        <v>0</v>
      </c>
      <c r="K195" s="273">
        <v>0</v>
      </c>
      <c r="L195" s="266">
        <v>0</v>
      </c>
    </row>
    <row r="196" spans="1:12" s="76" customFormat="1" x14ac:dyDescent="0.25">
      <c r="A196" s="52" t="s">
        <v>1099</v>
      </c>
      <c r="B196" s="266">
        <v>1800000</v>
      </c>
      <c r="C196" s="266">
        <v>1850000</v>
      </c>
      <c r="D196" s="266">
        <v>1825000</v>
      </c>
      <c r="E196" s="266">
        <v>1650000</v>
      </c>
      <c r="F196" s="266">
        <v>1300000</v>
      </c>
      <c r="G196" s="266">
        <v>1330000</v>
      </c>
      <c r="H196" s="266">
        <v>1550000</v>
      </c>
      <c r="I196" s="266">
        <v>1300000</v>
      </c>
      <c r="J196" s="266">
        <v>1600000</v>
      </c>
      <c r="K196" s="267">
        <v>1200000</v>
      </c>
      <c r="L196" s="266">
        <v>1000000</v>
      </c>
    </row>
    <row r="197" spans="1:12" s="95" customFormat="1" x14ac:dyDescent="0.25">
      <c r="A197" s="52" t="s">
        <v>1139</v>
      </c>
      <c r="B197" s="266">
        <v>0</v>
      </c>
      <c r="C197" s="266">
        <v>220000</v>
      </c>
      <c r="D197" s="266">
        <v>0</v>
      </c>
      <c r="E197" s="266">
        <v>0</v>
      </c>
      <c r="F197" s="266">
        <v>0</v>
      </c>
      <c r="G197" s="266">
        <v>0</v>
      </c>
      <c r="H197" s="266">
        <v>0</v>
      </c>
      <c r="I197" s="266">
        <v>0</v>
      </c>
      <c r="J197" s="266">
        <v>0</v>
      </c>
      <c r="K197" s="273">
        <v>1506000</v>
      </c>
      <c r="L197" s="266">
        <v>0</v>
      </c>
    </row>
    <row r="198" spans="1:12" s="95" customFormat="1" x14ac:dyDescent="0.25">
      <c r="A198" s="52" t="s">
        <v>276</v>
      </c>
      <c r="B198" s="266">
        <v>130000</v>
      </c>
      <c r="C198" s="266">
        <v>100000</v>
      </c>
      <c r="D198" s="266">
        <v>265000</v>
      </c>
      <c r="E198" s="266">
        <v>250000</v>
      </c>
      <c r="F198" s="266">
        <v>240000</v>
      </c>
      <c r="G198" s="266">
        <v>310000</v>
      </c>
      <c r="H198" s="266">
        <v>310000</v>
      </c>
      <c r="I198" s="266">
        <v>250000</v>
      </c>
      <c r="J198" s="266">
        <v>290000</v>
      </c>
      <c r="K198" s="267">
        <v>250000</v>
      </c>
      <c r="L198" s="266">
        <v>250000</v>
      </c>
    </row>
    <row r="199" spans="1:12" s="95" customFormat="1" x14ac:dyDescent="0.25">
      <c r="A199" s="52" t="s">
        <v>121</v>
      </c>
      <c r="B199" s="266">
        <v>100000</v>
      </c>
      <c r="C199" s="266">
        <v>0</v>
      </c>
      <c r="D199" s="266">
        <v>90000</v>
      </c>
      <c r="E199" s="266">
        <v>80000</v>
      </c>
      <c r="F199" s="266">
        <v>80000</v>
      </c>
      <c r="G199" s="266">
        <v>80000</v>
      </c>
      <c r="H199" s="266">
        <v>100000</v>
      </c>
      <c r="I199" s="266">
        <v>75000</v>
      </c>
      <c r="J199" s="266">
        <v>80000</v>
      </c>
      <c r="K199" s="273">
        <v>60000</v>
      </c>
      <c r="L199" s="266">
        <v>100000</v>
      </c>
    </row>
    <row r="200" spans="1:12" s="94" customFormat="1" x14ac:dyDescent="0.25">
      <c r="A200" s="52" t="s">
        <v>1140</v>
      </c>
      <c r="B200" s="266">
        <v>0</v>
      </c>
      <c r="C200" s="266">
        <v>0</v>
      </c>
      <c r="D200" s="266">
        <v>0</v>
      </c>
      <c r="E200" s="266">
        <v>0</v>
      </c>
      <c r="F200" s="266">
        <v>0</v>
      </c>
      <c r="G200" s="266">
        <v>0</v>
      </c>
      <c r="H200" s="266">
        <v>0</v>
      </c>
      <c r="I200" s="266">
        <v>0</v>
      </c>
      <c r="J200" s="266">
        <v>0</v>
      </c>
      <c r="K200" s="273">
        <v>0</v>
      </c>
      <c r="L200" s="266">
        <v>0</v>
      </c>
    </row>
    <row r="201" spans="1:12" s="95" customFormat="1" x14ac:dyDescent="0.25">
      <c r="A201" s="52" t="s">
        <v>1151</v>
      </c>
      <c r="B201" s="266">
        <v>150000</v>
      </c>
      <c r="C201" s="263"/>
      <c r="D201" s="266">
        <v>0</v>
      </c>
      <c r="E201" s="263">
        <v>0</v>
      </c>
      <c r="F201" s="267">
        <v>0</v>
      </c>
      <c r="G201" s="267">
        <v>0</v>
      </c>
      <c r="H201" s="266">
        <v>0</v>
      </c>
      <c r="I201" s="267">
        <v>0</v>
      </c>
      <c r="J201" s="267">
        <v>0</v>
      </c>
      <c r="K201" s="266">
        <v>0</v>
      </c>
      <c r="L201" s="266">
        <v>0</v>
      </c>
    </row>
    <row r="202" spans="1:12" s="94" customFormat="1" x14ac:dyDescent="0.25">
      <c r="A202" s="52" t="s">
        <v>992</v>
      </c>
      <c r="B202" s="266">
        <v>15000</v>
      </c>
      <c r="C202" s="266">
        <v>3000</v>
      </c>
      <c r="D202" s="266">
        <v>150</v>
      </c>
      <c r="E202" s="263">
        <v>0</v>
      </c>
      <c r="F202" s="267">
        <v>0</v>
      </c>
      <c r="G202" s="267">
        <v>0</v>
      </c>
      <c r="H202" s="266">
        <v>0</v>
      </c>
      <c r="I202" s="266">
        <v>0</v>
      </c>
      <c r="J202" s="266">
        <v>0</v>
      </c>
      <c r="K202" s="266">
        <v>0</v>
      </c>
      <c r="L202" s="266">
        <v>14000</v>
      </c>
    </row>
    <row r="203" spans="1:12" s="94" customFormat="1" x14ac:dyDescent="0.25">
      <c r="A203" s="28" t="s">
        <v>378</v>
      </c>
      <c r="B203" s="263">
        <f>SUM(B178:B202)</f>
        <v>10967000</v>
      </c>
      <c r="C203" s="263">
        <f>SUM(C177:C202)</f>
        <v>11150000</v>
      </c>
      <c r="D203" s="263">
        <f t="shared" ref="D203:L203" si="13">SUM(D177:D202)</f>
        <v>13370150</v>
      </c>
      <c r="E203" s="263">
        <f t="shared" si="13"/>
        <v>16285500</v>
      </c>
      <c r="F203" s="263">
        <f t="shared" si="13"/>
        <v>14949500</v>
      </c>
      <c r="G203" s="263">
        <f t="shared" si="13"/>
        <v>15144000</v>
      </c>
      <c r="H203" s="263">
        <f t="shared" si="13"/>
        <v>17890000</v>
      </c>
      <c r="I203" s="263">
        <f t="shared" si="13"/>
        <v>17965000</v>
      </c>
      <c r="J203" s="263">
        <f t="shared" si="13"/>
        <v>12187000</v>
      </c>
      <c r="K203" s="263">
        <f t="shared" si="13"/>
        <v>12625000</v>
      </c>
      <c r="L203" s="263">
        <f t="shared" si="13"/>
        <v>3309000</v>
      </c>
    </row>
    <row r="204" spans="1:12" s="87" customFormat="1" x14ac:dyDescent="0.25">
      <c r="A204" s="26" t="s">
        <v>60</v>
      </c>
      <c r="B204" s="275">
        <f>B175+B203</f>
        <v>37837000</v>
      </c>
      <c r="C204" s="275">
        <f t="shared" ref="C204:F204" si="14">C175+C203</f>
        <v>40690000</v>
      </c>
      <c r="D204" s="275">
        <f t="shared" si="14"/>
        <v>43629150</v>
      </c>
      <c r="E204" s="275">
        <f t="shared" si="14"/>
        <v>50711500</v>
      </c>
      <c r="F204" s="275">
        <f t="shared" si="14"/>
        <v>52779500</v>
      </c>
      <c r="G204" s="276">
        <f>G203+G175</f>
        <v>58294000</v>
      </c>
      <c r="H204" s="276">
        <f t="shared" ref="H204:L204" si="15">H203+H175</f>
        <v>61035000</v>
      </c>
      <c r="I204" s="276">
        <f t="shared" si="15"/>
        <v>64160000</v>
      </c>
      <c r="J204" s="276">
        <f t="shared" si="15"/>
        <v>52682000</v>
      </c>
      <c r="K204" s="276">
        <f t="shared" si="15"/>
        <v>47628890</v>
      </c>
      <c r="L204" s="276">
        <f t="shared" si="15"/>
        <v>28008500</v>
      </c>
    </row>
    <row r="205" spans="1:12" s="95" customFormat="1" x14ac:dyDescent="0.25">
      <c r="A205" s="28"/>
      <c r="B205" s="263"/>
      <c r="C205" s="272"/>
      <c r="D205" s="274"/>
      <c r="E205" s="272"/>
      <c r="F205" s="268"/>
      <c r="G205" s="268"/>
      <c r="H205" s="268"/>
      <c r="I205" s="268"/>
      <c r="J205" s="268"/>
      <c r="K205" s="268"/>
      <c r="L205" s="268"/>
    </row>
    <row r="206" spans="1:12" s="95" customFormat="1" x14ac:dyDescent="0.25">
      <c r="A206" s="28" t="s">
        <v>894</v>
      </c>
      <c r="B206" s="266">
        <v>0</v>
      </c>
      <c r="C206" s="266">
        <v>0</v>
      </c>
      <c r="D206" s="266">
        <v>0</v>
      </c>
      <c r="E206" s="266">
        <v>0</v>
      </c>
      <c r="F206" s="266">
        <v>0</v>
      </c>
      <c r="G206" s="266">
        <v>0</v>
      </c>
      <c r="H206" s="266">
        <v>0</v>
      </c>
      <c r="I206" s="266">
        <v>0</v>
      </c>
      <c r="J206" s="266">
        <v>0</v>
      </c>
      <c r="K206" s="266">
        <v>0</v>
      </c>
      <c r="L206" s="266">
        <v>0</v>
      </c>
    </row>
    <row r="207" spans="1:12" s="95" customFormat="1" x14ac:dyDescent="0.25">
      <c r="A207" s="28" t="s">
        <v>1119</v>
      </c>
      <c r="B207" s="266">
        <v>0</v>
      </c>
      <c r="C207" s="266">
        <v>0</v>
      </c>
      <c r="D207" s="266">
        <v>0</v>
      </c>
      <c r="E207" s="266">
        <v>0</v>
      </c>
      <c r="F207" s="266">
        <v>0</v>
      </c>
      <c r="G207" s="266">
        <v>0</v>
      </c>
      <c r="H207" s="266">
        <v>0</v>
      </c>
      <c r="I207" s="266">
        <v>0</v>
      </c>
      <c r="J207" s="266">
        <v>0</v>
      </c>
      <c r="K207" s="266">
        <v>0</v>
      </c>
      <c r="L207" s="266">
        <v>0</v>
      </c>
    </row>
    <row r="208" spans="1:12" s="95" customFormat="1" x14ac:dyDescent="0.25">
      <c r="A208" s="52" t="s">
        <v>1143</v>
      </c>
      <c r="B208" s="266">
        <v>80000</v>
      </c>
      <c r="C208" s="266">
        <v>100000</v>
      </c>
      <c r="D208" s="266">
        <v>135000</v>
      </c>
      <c r="E208" s="266">
        <v>100000</v>
      </c>
      <c r="F208" s="266">
        <v>100000</v>
      </c>
      <c r="G208" s="266">
        <v>225000</v>
      </c>
      <c r="H208" s="266">
        <v>125000</v>
      </c>
      <c r="I208" s="266">
        <v>140000</v>
      </c>
      <c r="J208" s="266">
        <v>120000</v>
      </c>
      <c r="K208" s="266">
        <v>120000</v>
      </c>
      <c r="L208" s="266">
        <v>125000</v>
      </c>
    </row>
    <row r="209" spans="1:12" s="95" customFormat="1" x14ac:dyDescent="0.25">
      <c r="A209" s="53" t="s">
        <v>1144</v>
      </c>
      <c r="B209" s="266">
        <v>185000</v>
      </c>
      <c r="C209" s="266">
        <v>190000</v>
      </c>
      <c r="D209" s="266">
        <v>275000</v>
      </c>
      <c r="E209" s="266">
        <v>260000</v>
      </c>
      <c r="F209" s="266">
        <v>300000</v>
      </c>
      <c r="G209" s="266">
        <v>320000</v>
      </c>
      <c r="H209" s="266">
        <v>350000</v>
      </c>
      <c r="I209" s="266">
        <v>325000</v>
      </c>
      <c r="J209" s="266">
        <v>250000</v>
      </c>
      <c r="K209" s="266">
        <v>231110</v>
      </c>
      <c r="L209" s="266">
        <v>240000</v>
      </c>
    </row>
    <row r="210" spans="1:12" s="95" customFormat="1" x14ac:dyDescent="0.25">
      <c r="A210" s="53" t="s">
        <v>127</v>
      </c>
      <c r="B210" s="266">
        <v>12000</v>
      </c>
      <c r="C210" s="266">
        <v>12000</v>
      </c>
      <c r="D210" s="266">
        <v>15000</v>
      </c>
      <c r="E210" s="266">
        <v>15000</v>
      </c>
      <c r="F210" s="266">
        <v>15000</v>
      </c>
      <c r="G210" s="266">
        <v>35000</v>
      </c>
      <c r="H210" s="266">
        <v>35000</v>
      </c>
      <c r="I210" s="266">
        <v>35000</v>
      </c>
      <c r="J210" s="266">
        <v>33000</v>
      </c>
      <c r="K210" s="266">
        <v>25000</v>
      </c>
      <c r="L210" s="266">
        <v>30000</v>
      </c>
    </row>
    <row r="211" spans="1:12" s="95" customFormat="1" x14ac:dyDescent="0.25">
      <c r="A211" s="53" t="s">
        <v>865</v>
      </c>
      <c r="B211" s="266">
        <v>0</v>
      </c>
      <c r="C211" s="266">
        <v>0</v>
      </c>
      <c r="D211" s="266">
        <v>0</v>
      </c>
      <c r="E211" s="266">
        <v>0</v>
      </c>
      <c r="F211" s="266">
        <v>0</v>
      </c>
      <c r="G211" s="266">
        <v>0</v>
      </c>
      <c r="H211" s="266">
        <v>0</v>
      </c>
      <c r="I211" s="266">
        <v>0</v>
      </c>
      <c r="J211" s="266">
        <v>0</v>
      </c>
      <c r="K211" s="266">
        <v>150000</v>
      </c>
      <c r="L211" s="266">
        <v>0</v>
      </c>
    </row>
    <row r="212" spans="1:12" s="94" customFormat="1" x14ac:dyDescent="0.25">
      <c r="A212" s="53" t="s">
        <v>277</v>
      </c>
      <c r="B212" s="266">
        <v>1250000</v>
      </c>
      <c r="C212" s="266">
        <v>1375000</v>
      </c>
      <c r="D212" s="266">
        <v>1500000</v>
      </c>
      <c r="E212" s="266">
        <v>1560000</v>
      </c>
      <c r="F212" s="266">
        <v>2000000</v>
      </c>
      <c r="G212" s="266">
        <v>2045000</v>
      </c>
      <c r="H212" s="266">
        <v>2050000</v>
      </c>
      <c r="I212" s="266">
        <v>1900000</v>
      </c>
      <c r="J212" s="266">
        <v>1300000</v>
      </c>
      <c r="K212" s="266">
        <v>1550000</v>
      </c>
      <c r="L212" s="266">
        <v>1550000</v>
      </c>
    </row>
    <row r="213" spans="1:12" s="95" customFormat="1" x14ac:dyDescent="0.25">
      <c r="A213" s="53" t="s">
        <v>1064</v>
      </c>
      <c r="B213" s="266">
        <v>750000</v>
      </c>
      <c r="C213" s="267">
        <v>1100000</v>
      </c>
      <c r="D213" s="266">
        <v>1000000</v>
      </c>
      <c r="E213" s="266">
        <v>800000</v>
      </c>
      <c r="F213" s="266">
        <v>800000</v>
      </c>
      <c r="G213" s="266">
        <v>870000</v>
      </c>
      <c r="H213" s="266">
        <v>1100000</v>
      </c>
      <c r="I213" s="266">
        <v>1400000</v>
      </c>
      <c r="J213" s="266">
        <v>1600000</v>
      </c>
      <c r="K213" s="266">
        <v>1200000</v>
      </c>
      <c r="L213" s="266">
        <v>1000000</v>
      </c>
    </row>
    <row r="214" spans="1:12" s="95" customFormat="1" x14ac:dyDescent="0.25">
      <c r="A214" s="52" t="s">
        <v>1065</v>
      </c>
      <c r="B214" s="266">
        <v>10000</v>
      </c>
      <c r="C214" s="266">
        <v>10000</v>
      </c>
      <c r="D214" s="266">
        <v>10000</v>
      </c>
      <c r="E214" s="266">
        <v>10000</v>
      </c>
      <c r="F214" s="266">
        <v>10000</v>
      </c>
      <c r="G214" s="266">
        <v>15000</v>
      </c>
      <c r="H214" s="266">
        <v>15000</v>
      </c>
      <c r="I214" s="266">
        <v>15000</v>
      </c>
      <c r="J214" s="266">
        <v>13000</v>
      </c>
      <c r="K214" s="266">
        <v>0</v>
      </c>
      <c r="L214" s="266">
        <v>0</v>
      </c>
    </row>
    <row r="215" spans="1:12" s="95" customFormat="1" x14ac:dyDescent="0.25">
      <c r="A215" s="53" t="s">
        <v>1066</v>
      </c>
      <c r="B215" s="266">
        <v>260000</v>
      </c>
      <c r="C215" s="266">
        <v>275000</v>
      </c>
      <c r="D215" s="266">
        <v>300000</v>
      </c>
      <c r="E215" s="266">
        <v>300000</v>
      </c>
      <c r="F215" s="266">
        <v>325000</v>
      </c>
      <c r="G215" s="266">
        <v>335000</v>
      </c>
      <c r="H215" s="266">
        <v>335000</v>
      </c>
      <c r="I215" s="266">
        <v>300000</v>
      </c>
      <c r="J215" s="266">
        <v>225000</v>
      </c>
      <c r="K215" s="266">
        <v>200000</v>
      </c>
      <c r="L215" s="266">
        <v>220000</v>
      </c>
    </row>
    <row r="216" spans="1:12" s="95" customFormat="1" x14ac:dyDescent="0.25">
      <c r="A216" s="53" t="s">
        <v>1067</v>
      </c>
      <c r="B216" s="266">
        <v>140000</v>
      </c>
      <c r="C216" s="266">
        <v>140000</v>
      </c>
      <c r="D216" s="266">
        <v>175000</v>
      </c>
      <c r="E216" s="266">
        <v>150000</v>
      </c>
      <c r="F216" s="266">
        <v>110000</v>
      </c>
      <c r="G216" s="266">
        <v>125000</v>
      </c>
      <c r="H216" s="266">
        <v>100000</v>
      </c>
      <c r="I216" s="266">
        <v>100000</v>
      </c>
      <c r="J216" s="266">
        <v>92000</v>
      </c>
      <c r="K216" s="266">
        <v>90000</v>
      </c>
      <c r="L216" s="266">
        <v>2800000</v>
      </c>
    </row>
    <row r="217" spans="1:12" s="95" customFormat="1" x14ac:dyDescent="0.25">
      <c r="A217" s="53" t="s">
        <v>1106</v>
      </c>
      <c r="B217" s="266">
        <v>2550000</v>
      </c>
      <c r="C217" s="266">
        <v>2950000</v>
      </c>
      <c r="D217" s="266">
        <v>3100000</v>
      </c>
      <c r="E217" s="266">
        <v>3000000</v>
      </c>
      <c r="F217" s="266">
        <v>3200000</v>
      </c>
      <c r="G217" s="266">
        <v>2900000</v>
      </c>
      <c r="H217" s="266">
        <v>3000000</v>
      </c>
      <c r="I217" s="266">
        <v>3100000</v>
      </c>
      <c r="J217" s="266">
        <v>3000000</v>
      </c>
      <c r="K217" s="266">
        <v>2900000</v>
      </c>
      <c r="L217" s="266">
        <v>0</v>
      </c>
    </row>
    <row r="218" spans="1:12" s="94" customFormat="1" x14ac:dyDescent="0.25">
      <c r="A218" s="53" t="s">
        <v>514</v>
      </c>
      <c r="B218" s="266">
        <v>325000</v>
      </c>
      <c r="C218" s="266">
        <v>450000</v>
      </c>
      <c r="D218" s="266">
        <v>600000</v>
      </c>
      <c r="E218" s="266">
        <v>625000</v>
      </c>
      <c r="F218" s="266">
        <v>600000</v>
      </c>
      <c r="G218" s="266">
        <v>600000</v>
      </c>
      <c r="H218" s="266">
        <v>600000</v>
      </c>
      <c r="I218" s="266">
        <v>625000</v>
      </c>
      <c r="J218" s="266">
        <v>550000</v>
      </c>
      <c r="K218" s="266">
        <v>500000</v>
      </c>
      <c r="L218" s="266">
        <v>500000</v>
      </c>
    </row>
    <row r="219" spans="1:12" s="95" customFormat="1" x14ac:dyDescent="0.25">
      <c r="A219" s="53" t="s">
        <v>128</v>
      </c>
      <c r="B219" s="266">
        <v>300000</v>
      </c>
      <c r="C219" s="266">
        <v>290000</v>
      </c>
      <c r="D219" s="266">
        <v>115000</v>
      </c>
      <c r="E219" s="266">
        <v>145000</v>
      </c>
      <c r="F219" s="266">
        <v>100000</v>
      </c>
      <c r="G219" s="266">
        <v>1200000</v>
      </c>
      <c r="H219" s="266">
        <v>250000</v>
      </c>
      <c r="I219" s="266">
        <v>250000</v>
      </c>
      <c r="J219" s="266">
        <v>350000</v>
      </c>
      <c r="K219" s="266">
        <v>100000</v>
      </c>
      <c r="L219" s="266">
        <v>250000</v>
      </c>
    </row>
    <row r="220" spans="1:12" s="95" customFormat="1" x14ac:dyDescent="0.25">
      <c r="A220" s="53" t="s">
        <v>616</v>
      </c>
      <c r="B220" s="266">
        <v>4300000</v>
      </c>
      <c r="C220" s="266">
        <v>4647500</v>
      </c>
      <c r="D220" s="266">
        <v>3400000</v>
      </c>
      <c r="E220" s="266">
        <v>4100000</v>
      </c>
      <c r="F220" s="266">
        <v>4100000</v>
      </c>
      <c r="G220" s="266">
        <v>4000000</v>
      </c>
      <c r="H220" s="266">
        <v>8000000</v>
      </c>
      <c r="I220" s="266">
        <v>4500000</v>
      </c>
      <c r="J220" s="266">
        <v>4500000</v>
      </c>
      <c r="K220" s="266">
        <v>4200000</v>
      </c>
      <c r="L220" s="266">
        <v>0</v>
      </c>
    </row>
    <row r="221" spans="1:12" s="94" customFormat="1" x14ac:dyDescent="0.25">
      <c r="A221" s="53" t="s">
        <v>895</v>
      </c>
      <c r="B221" s="266">
        <v>6500000</v>
      </c>
      <c r="C221" s="266">
        <v>3400000</v>
      </c>
      <c r="D221" s="266">
        <v>4600000</v>
      </c>
      <c r="E221" s="266">
        <v>2500000</v>
      </c>
      <c r="F221" s="266">
        <v>2300000</v>
      </c>
      <c r="G221" s="266">
        <v>2300000</v>
      </c>
      <c r="H221" s="266">
        <v>4000000</v>
      </c>
      <c r="I221" s="266">
        <v>3000000</v>
      </c>
      <c r="J221" s="266">
        <v>2500000</v>
      </c>
      <c r="K221" s="266">
        <v>2500000</v>
      </c>
      <c r="L221" s="266">
        <v>0</v>
      </c>
    </row>
    <row r="222" spans="1:12" s="95" customFormat="1" x14ac:dyDescent="0.25">
      <c r="A222" s="53" t="s">
        <v>896</v>
      </c>
      <c r="B222" s="266">
        <v>1000</v>
      </c>
      <c r="C222" s="266">
        <v>1000</v>
      </c>
      <c r="D222" s="266">
        <v>3000</v>
      </c>
      <c r="E222" s="266">
        <v>1000</v>
      </c>
      <c r="F222" s="266">
        <v>200</v>
      </c>
      <c r="G222" s="266">
        <v>0</v>
      </c>
      <c r="H222" s="266">
        <v>0</v>
      </c>
      <c r="I222" s="266">
        <v>0</v>
      </c>
      <c r="J222" s="266">
        <v>0</v>
      </c>
      <c r="K222" s="266">
        <v>0</v>
      </c>
      <c r="L222" s="266">
        <v>0</v>
      </c>
    </row>
    <row r="223" spans="1:12" s="94" customFormat="1" x14ac:dyDescent="0.25">
      <c r="A223" s="53" t="s">
        <v>783</v>
      </c>
      <c r="B223" s="266">
        <v>16000</v>
      </c>
      <c r="C223" s="266">
        <v>17000</v>
      </c>
      <c r="D223" s="266">
        <v>20000</v>
      </c>
      <c r="E223" s="266">
        <v>25000</v>
      </c>
      <c r="F223" s="266">
        <v>25000</v>
      </c>
      <c r="G223" s="266">
        <v>25000</v>
      </c>
      <c r="H223" s="266">
        <v>25000</v>
      </c>
      <c r="I223" s="266">
        <v>25000</v>
      </c>
      <c r="J223" s="266">
        <v>30000</v>
      </c>
      <c r="K223" s="266">
        <v>23000</v>
      </c>
      <c r="L223" s="266">
        <v>20000</v>
      </c>
    </row>
    <row r="224" spans="1:12" s="95" customFormat="1" x14ac:dyDescent="0.25">
      <c r="A224" s="53" t="s">
        <v>32</v>
      </c>
      <c r="B224" s="266">
        <v>0</v>
      </c>
      <c r="C224" s="266">
        <v>0</v>
      </c>
      <c r="D224" s="266">
        <v>0</v>
      </c>
      <c r="E224" s="266">
        <v>0</v>
      </c>
      <c r="F224" s="267">
        <v>0</v>
      </c>
      <c r="G224" s="267">
        <v>0</v>
      </c>
      <c r="H224" s="266">
        <v>0</v>
      </c>
      <c r="I224" s="267">
        <v>0</v>
      </c>
      <c r="J224" s="267">
        <v>0</v>
      </c>
      <c r="K224" s="266">
        <v>0</v>
      </c>
      <c r="L224" s="266">
        <v>6000</v>
      </c>
    </row>
    <row r="225" spans="1:12" s="94" customFormat="1" x14ac:dyDescent="0.25">
      <c r="A225" s="28" t="s">
        <v>675</v>
      </c>
      <c r="B225" s="263">
        <f>SUM(B208:B223)</f>
        <v>16679000</v>
      </c>
      <c r="C225" s="263">
        <f>SUM(C206:C224)</f>
        <v>14957500</v>
      </c>
      <c r="D225" s="263">
        <f t="shared" ref="D225:G225" si="16">SUM(D206:D224)</f>
        <v>15248000</v>
      </c>
      <c r="E225" s="263">
        <f t="shared" si="16"/>
        <v>13591000</v>
      </c>
      <c r="F225" s="263">
        <f t="shared" si="16"/>
        <v>13985200</v>
      </c>
      <c r="G225" s="263">
        <f t="shared" si="16"/>
        <v>14995000</v>
      </c>
      <c r="H225" s="263">
        <f t="shared" ref="H225" si="17">SUM(H206:H224)</f>
        <v>19985000</v>
      </c>
      <c r="I225" s="263">
        <f t="shared" ref="I225" si="18">SUM(I206:I224)</f>
        <v>15715000</v>
      </c>
      <c r="J225" s="263">
        <f t="shared" ref="J225" si="19">SUM(J206:J224)</f>
        <v>14563000</v>
      </c>
      <c r="K225" s="263">
        <f t="shared" ref="K225" si="20">SUM(K206:K224)</f>
        <v>13789110</v>
      </c>
      <c r="L225" s="263">
        <f t="shared" ref="L225" si="21">SUM(L206:L224)</f>
        <v>6741000</v>
      </c>
    </row>
    <row r="226" spans="1:12" x14ac:dyDescent="0.25">
      <c r="A226" s="23" t="s">
        <v>55</v>
      </c>
      <c r="B226" s="266">
        <v>0</v>
      </c>
      <c r="C226" s="266"/>
      <c r="D226" s="266"/>
      <c r="E226" s="266"/>
      <c r="F226" s="264"/>
      <c r="G226" s="264"/>
      <c r="H226" s="264"/>
      <c r="I226" s="264"/>
      <c r="J226" s="266"/>
      <c r="K226" s="264"/>
      <c r="L226" s="264"/>
    </row>
    <row r="227" spans="1:12" s="94" customFormat="1" x14ac:dyDescent="0.25">
      <c r="A227" s="28" t="s">
        <v>1165</v>
      </c>
      <c r="B227" s="266">
        <v>0</v>
      </c>
      <c r="C227" s="266">
        <v>0</v>
      </c>
      <c r="D227" s="266">
        <v>0</v>
      </c>
      <c r="E227" s="266">
        <v>0</v>
      </c>
      <c r="F227" s="266">
        <v>0</v>
      </c>
      <c r="G227" s="266">
        <v>0</v>
      </c>
      <c r="H227" s="266">
        <v>0</v>
      </c>
      <c r="I227" s="266">
        <v>0</v>
      </c>
      <c r="J227" s="266">
        <v>0</v>
      </c>
      <c r="K227" s="266">
        <v>0</v>
      </c>
      <c r="L227" s="266">
        <v>0</v>
      </c>
    </row>
    <row r="228" spans="1:12" s="95" customFormat="1" x14ac:dyDescent="0.25">
      <c r="A228" s="53" t="s">
        <v>897</v>
      </c>
      <c r="B228" s="266">
        <v>0</v>
      </c>
      <c r="C228" s="266">
        <v>0</v>
      </c>
      <c r="D228" s="266">
        <v>0</v>
      </c>
      <c r="E228" s="266">
        <v>0</v>
      </c>
      <c r="F228" s="266">
        <v>0</v>
      </c>
      <c r="G228" s="266">
        <v>0</v>
      </c>
      <c r="H228" s="266">
        <v>0</v>
      </c>
      <c r="I228" s="266">
        <v>675000</v>
      </c>
      <c r="J228" s="266">
        <v>450000</v>
      </c>
      <c r="K228" s="266">
        <v>0</v>
      </c>
      <c r="L228" s="266">
        <v>225000</v>
      </c>
    </row>
    <row r="229" spans="1:12" s="95" customFormat="1" x14ac:dyDescent="0.25">
      <c r="A229" s="52" t="s">
        <v>1014</v>
      </c>
      <c r="B229" s="266">
        <v>1000000</v>
      </c>
      <c r="C229" s="266">
        <v>675000</v>
      </c>
      <c r="D229" s="266">
        <v>850000</v>
      </c>
      <c r="E229" s="266">
        <v>850000</v>
      </c>
      <c r="F229" s="266">
        <v>800000</v>
      </c>
      <c r="G229" s="266">
        <v>785000</v>
      </c>
      <c r="H229" s="266">
        <v>60000</v>
      </c>
      <c r="I229" s="266">
        <v>40000</v>
      </c>
      <c r="J229" s="266">
        <v>25000</v>
      </c>
      <c r="K229" s="266">
        <v>0</v>
      </c>
      <c r="L229" s="266">
        <v>3300000</v>
      </c>
    </row>
    <row r="230" spans="1:12" s="95" customFormat="1" x14ac:dyDescent="0.25">
      <c r="A230" s="53" t="s">
        <v>418</v>
      </c>
      <c r="B230" s="266">
        <v>0</v>
      </c>
      <c r="C230" s="266">
        <v>0</v>
      </c>
      <c r="D230" s="266">
        <v>0</v>
      </c>
      <c r="E230" s="266">
        <v>0</v>
      </c>
      <c r="F230" s="266">
        <v>0</v>
      </c>
      <c r="G230" s="266">
        <v>0</v>
      </c>
      <c r="H230" s="266">
        <v>0</v>
      </c>
      <c r="I230" s="266">
        <v>0</v>
      </c>
      <c r="J230" s="266">
        <v>3600000</v>
      </c>
      <c r="K230" s="266">
        <v>3500000</v>
      </c>
      <c r="L230" s="266">
        <v>0</v>
      </c>
    </row>
    <row r="231" spans="1:12" s="95" customFormat="1" x14ac:dyDescent="0.25">
      <c r="A231" s="53" t="s">
        <v>1107</v>
      </c>
      <c r="B231" s="266">
        <v>450000</v>
      </c>
      <c r="C231" s="266">
        <v>550000</v>
      </c>
      <c r="D231" s="266">
        <v>700000</v>
      </c>
      <c r="E231" s="266">
        <v>500000</v>
      </c>
      <c r="F231" s="266">
        <v>500000</v>
      </c>
      <c r="G231" s="266">
        <v>600000</v>
      </c>
      <c r="H231" s="266">
        <v>650000</v>
      </c>
      <c r="I231" s="266">
        <v>650000</v>
      </c>
      <c r="J231" s="266">
        <v>630000</v>
      </c>
      <c r="K231" s="266">
        <v>450000</v>
      </c>
      <c r="L231" s="266">
        <v>400000</v>
      </c>
    </row>
    <row r="232" spans="1:12" s="95" customFormat="1" x14ac:dyDescent="0.25">
      <c r="A232" s="53" t="s">
        <v>413</v>
      </c>
      <c r="B232" s="266">
        <v>0</v>
      </c>
      <c r="C232" s="266">
        <v>0</v>
      </c>
      <c r="D232" s="266">
        <v>0</v>
      </c>
      <c r="E232" s="266">
        <v>0</v>
      </c>
      <c r="F232" s="266">
        <v>0</v>
      </c>
      <c r="G232" s="266">
        <v>0</v>
      </c>
      <c r="H232" s="266">
        <v>0</v>
      </c>
      <c r="I232" s="266">
        <v>0</v>
      </c>
      <c r="J232" s="266">
        <v>0</v>
      </c>
      <c r="K232" s="266">
        <v>0</v>
      </c>
      <c r="L232" s="266">
        <v>0</v>
      </c>
    </row>
    <row r="233" spans="1:12" s="95" customFormat="1" x14ac:dyDescent="0.25">
      <c r="A233" s="53" t="s">
        <v>676</v>
      </c>
      <c r="B233" s="266">
        <v>2000000</v>
      </c>
      <c r="C233" s="266">
        <v>2200000</v>
      </c>
      <c r="D233" s="266">
        <v>2500000</v>
      </c>
      <c r="E233" s="266">
        <v>2550000</v>
      </c>
      <c r="F233" s="266">
        <v>2500000</v>
      </c>
      <c r="G233" s="266">
        <v>2810000</v>
      </c>
      <c r="H233" s="266">
        <v>3900000</v>
      </c>
      <c r="I233" s="266">
        <v>3500000</v>
      </c>
      <c r="J233" s="266">
        <v>3050000</v>
      </c>
      <c r="K233" s="266">
        <v>3500000</v>
      </c>
      <c r="L233" s="266">
        <v>0</v>
      </c>
    </row>
    <row r="234" spans="1:12" s="95" customFormat="1" x14ac:dyDescent="0.25">
      <c r="A234" s="53" t="s">
        <v>1108</v>
      </c>
      <c r="B234" s="266">
        <v>525000</v>
      </c>
      <c r="C234" s="266">
        <v>600000</v>
      </c>
      <c r="D234" s="266">
        <v>675000</v>
      </c>
      <c r="E234" s="266">
        <v>625000</v>
      </c>
      <c r="F234" s="266">
        <v>675000</v>
      </c>
      <c r="G234" s="266">
        <v>640000</v>
      </c>
      <c r="H234" s="266">
        <v>600000</v>
      </c>
      <c r="I234" s="266">
        <v>0</v>
      </c>
      <c r="J234" s="266">
        <v>700000</v>
      </c>
      <c r="K234" s="266">
        <v>225000</v>
      </c>
      <c r="L234" s="266">
        <v>0</v>
      </c>
    </row>
    <row r="235" spans="1:12" s="95" customFormat="1" x14ac:dyDescent="0.25">
      <c r="A235" s="53" t="s">
        <v>1042</v>
      </c>
      <c r="B235" s="266">
        <v>0</v>
      </c>
      <c r="C235" s="266">
        <v>825000</v>
      </c>
      <c r="D235" s="266">
        <v>0</v>
      </c>
      <c r="E235" s="266">
        <v>950000</v>
      </c>
      <c r="F235" s="266">
        <v>1000000</v>
      </c>
      <c r="G235" s="266">
        <v>1050000</v>
      </c>
      <c r="H235" s="266">
        <v>0</v>
      </c>
      <c r="I235" s="266">
        <v>1000000</v>
      </c>
      <c r="J235" s="266">
        <v>1100000</v>
      </c>
      <c r="K235" s="266">
        <v>775000</v>
      </c>
      <c r="L235" s="266">
        <v>800000</v>
      </c>
    </row>
    <row r="236" spans="1:12" s="95" customFormat="1" x14ac:dyDescent="0.25">
      <c r="A236" s="53" t="s">
        <v>1109</v>
      </c>
      <c r="B236" s="266">
        <v>825000</v>
      </c>
      <c r="C236" s="266">
        <v>0</v>
      </c>
      <c r="D236" s="266">
        <v>950000</v>
      </c>
      <c r="E236" s="266">
        <v>0</v>
      </c>
      <c r="F236" s="266">
        <v>0</v>
      </c>
      <c r="G236" s="266">
        <v>0</v>
      </c>
      <c r="H236" s="266">
        <v>1000000</v>
      </c>
      <c r="I236" s="266">
        <v>325000</v>
      </c>
      <c r="J236" s="266">
        <v>400000</v>
      </c>
      <c r="K236" s="266">
        <v>1500000</v>
      </c>
      <c r="L236" s="266">
        <v>1500000</v>
      </c>
    </row>
    <row r="237" spans="1:12" s="95" customFormat="1" x14ac:dyDescent="0.25">
      <c r="A237" s="53" t="s">
        <v>182</v>
      </c>
      <c r="B237" s="266">
        <v>0</v>
      </c>
      <c r="C237" s="266">
        <v>160000</v>
      </c>
      <c r="D237" s="266">
        <v>0</v>
      </c>
      <c r="E237" s="266">
        <v>0</v>
      </c>
      <c r="F237" s="266">
        <v>0</v>
      </c>
      <c r="G237" s="266">
        <v>0</v>
      </c>
      <c r="H237" s="266">
        <v>300000</v>
      </c>
      <c r="I237" s="266">
        <v>0</v>
      </c>
      <c r="J237" s="266">
        <v>0</v>
      </c>
      <c r="K237" s="266">
        <v>250000</v>
      </c>
      <c r="L237" s="266">
        <v>250000</v>
      </c>
    </row>
    <row r="238" spans="1:12" s="95" customFormat="1" x14ac:dyDescent="0.25">
      <c r="A238" s="53" t="s">
        <v>281</v>
      </c>
      <c r="B238" s="266">
        <v>0</v>
      </c>
      <c r="C238" s="266">
        <v>0</v>
      </c>
      <c r="D238" s="266">
        <v>0</v>
      </c>
      <c r="E238" s="266">
        <v>0</v>
      </c>
      <c r="F238" s="266">
        <v>0</v>
      </c>
      <c r="G238" s="266">
        <v>0</v>
      </c>
      <c r="H238" s="266">
        <v>0</v>
      </c>
      <c r="I238" s="266">
        <v>0</v>
      </c>
      <c r="J238" s="266">
        <v>0</v>
      </c>
      <c r="K238" s="266">
        <v>0</v>
      </c>
      <c r="L238" s="266">
        <v>0</v>
      </c>
    </row>
    <row r="239" spans="1:12" s="95" customFormat="1" x14ac:dyDescent="0.25">
      <c r="A239" s="53" t="s">
        <v>1110</v>
      </c>
      <c r="B239" s="266">
        <v>0</v>
      </c>
      <c r="C239" s="266">
        <v>0</v>
      </c>
      <c r="D239" s="266">
        <v>0</v>
      </c>
      <c r="E239" s="266">
        <v>0</v>
      </c>
      <c r="F239" s="266">
        <v>0</v>
      </c>
      <c r="G239" s="266">
        <v>0</v>
      </c>
      <c r="H239" s="266">
        <v>0</v>
      </c>
      <c r="I239" s="266">
        <v>0</v>
      </c>
      <c r="J239" s="266">
        <v>0</v>
      </c>
      <c r="K239" s="266">
        <v>0</v>
      </c>
      <c r="L239" s="266">
        <v>0</v>
      </c>
    </row>
    <row r="240" spans="1:12" s="95" customFormat="1" x14ac:dyDescent="0.25">
      <c r="A240" s="53" t="s">
        <v>842</v>
      </c>
      <c r="B240" s="266">
        <v>6850000</v>
      </c>
      <c r="C240" s="266">
        <v>7600000</v>
      </c>
      <c r="D240" s="266">
        <v>4100000</v>
      </c>
      <c r="E240" s="266">
        <v>4225000</v>
      </c>
      <c r="F240" s="266">
        <v>3200000</v>
      </c>
      <c r="G240" s="266">
        <v>2560000</v>
      </c>
      <c r="H240" s="266">
        <v>2300000</v>
      </c>
      <c r="I240" s="266">
        <v>2350000</v>
      </c>
      <c r="J240" s="266">
        <v>1500000</v>
      </c>
      <c r="K240" s="266">
        <v>1358000</v>
      </c>
      <c r="L240" s="266">
        <v>1100000</v>
      </c>
    </row>
    <row r="241" spans="1:12" s="91" customFormat="1" x14ac:dyDescent="0.25">
      <c r="A241" s="53" t="s">
        <v>843</v>
      </c>
      <c r="B241" s="266">
        <v>0</v>
      </c>
      <c r="C241" s="266">
        <v>0</v>
      </c>
      <c r="D241" s="266">
        <v>0</v>
      </c>
      <c r="E241" s="266">
        <v>0</v>
      </c>
      <c r="F241" s="266">
        <v>0</v>
      </c>
      <c r="G241" s="266">
        <v>0</v>
      </c>
      <c r="H241" s="266">
        <v>1000000</v>
      </c>
      <c r="I241" s="266">
        <v>1100000</v>
      </c>
      <c r="J241" s="266">
        <v>1150000</v>
      </c>
      <c r="K241" s="266">
        <v>1100000</v>
      </c>
      <c r="L241" s="266">
        <v>1000000</v>
      </c>
    </row>
    <row r="242" spans="1:12" s="95" customFormat="1" x14ac:dyDescent="0.25">
      <c r="A242" s="53" t="s">
        <v>129</v>
      </c>
      <c r="B242" s="266">
        <v>145000</v>
      </c>
      <c r="C242" s="266">
        <v>175000</v>
      </c>
      <c r="D242" s="266">
        <v>190000</v>
      </c>
      <c r="E242" s="266">
        <v>175000</v>
      </c>
      <c r="F242" s="266">
        <v>200000</v>
      </c>
      <c r="G242" s="266">
        <v>200000</v>
      </c>
      <c r="H242" s="266">
        <v>210000</v>
      </c>
      <c r="I242" s="266">
        <v>240000</v>
      </c>
      <c r="J242" s="266">
        <v>300000</v>
      </c>
      <c r="K242" s="266">
        <v>240000</v>
      </c>
      <c r="L242" s="266">
        <v>200000</v>
      </c>
    </row>
    <row r="243" spans="1:12" s="94" customFormat="1" x14ac:dyDescent="0.25">
      <c r="A243" s="53" t="s">
        <v>678</v>
      </c>
      <c r="B243" s="266">
        <v>0</v>
      </c>
      <c r="C243" s="266">
        <v>0</v>
      </c>
      <c r="D243" s="266">
        <v>0</v>
      </c>
      <c r="E243" s="266">
        <v>0</v>
      </c>
      <c r="F243" s="266">
        <v>0</v>
      </c>
      <c r="G243" s="266">
        <v>0</v>
      </c>
      <c r="H243" s="266">
        <v>0</v>
      </c>
      <c r="I243" s="266">
        <v>0</v>
      </c>
      <c r="J243" s="266">
        <v>0</v>
      </c>
      <c r="K243" s="266">
        <v>720000</v>
      </c>
      <c r="L243" s="266">
        <v>0</v>
      </c>
    </row>
    <row r="244" spans="1:12" s="95" customFormat="1" x14ac:dyDescent="0.25">
      <c r="A244" s="53" t="s">
        <v>1145</v>
      </c>
      <c r="B244" s="266">
        <v>0</v>
      </c>
      <c r="C244" s="266">
        <v>1240</v>
      </c>
      <c r="D244" s="266">
        <v>0</v>
      </c>
      <c r="E244" s="266">
        <v>0</v>
      </c>
      <c r="F244" s="267">
        <v>0</v>
      </c>
      <c r="G244" s="267">
        <v>0</v>
      </c>
      <c r="H244" s="266">
        <v>0</v>
      </c>
      <c r="I244" s="267">
        <v>0</v>
      </c>
      <c r="J244" s="266">
        <v>0</v>
      </c>
      <c r="K244" s="266">
        <v>0</v>
      </c>
      <c r="L244" s="266">
        <v>0</v>
      </c>
    </row>
    <row r="245" spans="1:12" s="95" customFormat="1" x14ac:dyDescent="0.25">
      <c r="A245" s="53" t="s">
        <v>32</v>
      </c>
      <c r="B245" s="266">
        <v>0</v>
      </c>
      <c r="C245" s="266">
        <v>0</v>
      </c>
      <c r="D245" s="266">
        <v>0</v>
      </c>
      <c r="E245" s="266">
        <v>0</v>
      </c>
      <c r="F245" s="267">
        <v>0</v>
      </c>
      <c r="G245" s="267">
        <v>0</v>
      </c>
      <c r="H245" s="266">
        <v>0</v>
      </c>
      <c r="I245" s="267">
        <v>0</v>
      </c>
      <c r="J245" s="266">
        <v>0</v>
      </c>
      <c r="K245" s="266">
        <v>0</v>
      </c>
      <c r="L245" s="266">
        <v>5000</v>
      </c>
    </row>
    <row r="246" spans="1:12" s="94" customFormat="1" x14ac:dyDescent="0.25">
      <c r="A246" s="28" t="s">
        <v>900</v>
      </c>
      <c r="B246" s="263">
        <f>SUM(B229:B244)</f>
        <v>11795000</v>
      </c>
      <c r="C246" s="270">
        <f t="shared" ref="C246:D246" si="22">SUM(C227:C245)</f>
        <v>12786240</v>
      </c>
      <c r="D246" s="270">
        <f t="shared" si="22"/>
        <v>9965000</v>
      </c>
      <c r="E246" s="270">
        <f t="shared" ref="E246" si="23">SUM(E227:E245)</f>
        <v>9875000</v>
      </c>
      <c r="F246" s="270">
        <f t="shared" ref="F246" si="24">SUM(F227:F245)</f>
        <v>8875000</v>
      </c>
      <c r="G246" s="270">
        <f t="shared" ref="G246:K246" si="25">SUM(G227:G245)</f>
        <v>8645000</v>
      </c>
      <c r="H246" s="270">
        <f t="shared" si="25"/>
        <v>10020000</v>
      </c>
      <c r="I246" s="270">
        <f t="shared" si="25"/>
        <v>9880000</v>
      </c>
      <c r="J246" s="270">
        <f t="shared" si="25"/>
        <v>12905000</v>
      </c>
      <c r="K246" s="270">
        <f t="shared" si="25"/>
        <v>13618000</v>
      </c>
      <c r="L246" s="270">
        <f>SUM(L227:L245)</f>
        <v>8780000</v>
      </c>
    </row>
    <row r="247" spans="1:12" s="94" customFormat="1" x14ac:dyDescent="0.25">
      <c r="A247" s="28" t="s">
        <v>901</v>
      </c>
      <c r="B247" s="263">
        <f>B225+B246</f>
        <v>28474000</v>
      </c>
      <c r="C247" s="263">
        <f>C246+C225</f>
        <v>27743740</v>
      </c>
      <c r="D247" s="263">
        <f t="shared" ref="D247:L247" si="26">D246+D225</f>
        <v>25213000</v>
      </c>
      <c r="E247" s="263">
        <f t="shared" si="26"/>
        <v>23466000</v>
      </c>
      <c r="F247" s="263">
        <f t="shared" si="26"/>
        <v>22860200</v>
      </c>
      <c r="G247" s="263">
        <f t="shared" si="26"/>
        <v>23640000</v>
      </c>
      <c r="H247" s="263">
        <f t="shared" si="26"/>
        <v>30005000</v>
      </c>
      <c r="I247" s="263">
        <f t="shared" si="26"/>
        <v>25595000</v>
      </c>
      <c r="J247" s="263">
        <f t="shared" si="26"/>
        <v>27468000</v>
      </c>
      <c r="K247" s="263">
        <f t="shared" si="26"/>
        <v>27407110</v>
      </c>
      <c r="L247" s="263">
        <f t="shared" si="26"/>
        <v>15521000</v>
      </c>
    </row>
    <row r="248" spans="1:12" s="94" customFormat="1" x14ac:dyDescent="0.25">
      <c r="A248" s="28" t="s">
        <v>55</v>
      </c>
      <c r="B248" s="266">
        <v>0</v>
      </c>
      <c r="C248" s="266"/>
      <c r="D248" s="266"/>
      <c r="E248" s="266"/>
      <c r="F248" s="270"/>
      <c r="G248" s="270"/>
      <c r="H248" s="270"/>
      <c r="I248" s="270"/>
      <c r="J248" s="270"/>
      <c r="K248" s="270"/>
      <c r="L248" s="270"/>
    </row>
    <row r="249" spans="1:12" s="95" customFormat="1" x14ac:dyDescent="0.25">
      <c r="A249" s="28" t="s">
        <v>993</v>
      </c>
      <c r="B249" s="266">
        <v>0</v>
      </c>
      <c r="C249" s="266">
        <v>0</v>
      </c>
      <c r="D249" s="266">
        <v>0</v>
      </c>
      <c r="E249" s="266">
        <v>0</v>
      </c>
      <c r="F249" s="266">
        <v>0</v>
      </c>
      <c r="G249" s="266">
        <v>0</v>
      </c>
      <c r="H249" s="266">
        <v>0</v>
      </c>
      <c r="I249" s="266">
        <v>0</v>
      </c>
      <c r="J249" s="266">
        <v>0</v>
      </c>
      <c r="K249" s="266">
        <v>0</v>
      </c>
      <c r="L249" s="266">
        <v>0</v>
      </c>
    </row>
    <row r="250" spans="1:12" s="95" customFormat="1" x14ac:dyDescent="0.25">
      <c r="A250" s="28" t="s">
        <v>994</v>
      </c>
      <c r="B250" s="266">
        <v>0</v>
      </c>
      <c r="C250" s="266">
        <v>0</v>
      </c>
      <c r="D250" s="266">
        <v>0</v>
      </c>
      <c r="E250" s="266">
        <v>0</v>
      </c>
      <c r="F250" s="266">
        <v>0</v>
      </c>
      <c r="G250" s="266">
        <v>0</v>
      </c>
      <c r="H250" s="266">
        <v>0</v>
      </c>
      <c r="I250" s="266">
        <v>0</v>
      </c>
      <c r="J250" s="266">
        <v>0</v>
      </c>
      <c r="K250" s="266">
        <v>0</v>
      </c>
      <c r="L250" s="266">
        <v>0</v>
      </c>
    </row>
    <row r="251" spans="1:12" s="95" customFormat="1" x14ac:dyDescent="0.25">
      <c r="A251" s="52" t="s">
        <v>902</v>
      </c>
      <c r="B251" s="266">
        <v>200000</v>
      </c>
      <c r="C251" s="266">
        <v>350000</v>
      </c>
      <c r="D251" s="266">
        <v>350000</v>
      </c>
      <c r="E251" s="266">
        <v>350000</v>
      </c>
      <c r="F251" s="266">
        <v>350000</v>
      </c>
      <c r="G251" s="266">
        <v>500000</v>
      </c>
      <c r="H251" s="266">
        <v>425000</v>
      </c>
      <c r="I251" s="266">
        <v>425000</v>
      </c>
      <c r="J251" s="266">
        <v>500000</v>
      </c>
      <c r="K251" s="266">
        <v>450000</v>
      </c>
      <c r="L251" s="266">
        <v>350000</v>
      </c>
    </row>
    <row r="252" spans="1:12" s="95" customFormat="1" x14ac:dyDescent="0.25">
      <c r="A252" s="52" t="s">
        <v>1059</v>
      </c>
      <c r="B252" s="266">
        <v>40000</v>
      </c>
      <c r="C252" s="266">
        <v>35000</v>
      </c>
      <c r="D252" s="266">
        <v>30000</v>
      </c>
      <c r="E252" s="266">
        <v>40000</v>
      </c>
      <c r="F252" s="266">
        <v>30000</v>
      </c>
      <c r="G252" s="266">
        <v>40000</v>
      </c>
      <c r="H252" s="266">
        <v>30000</v>
      </c>
      <c r="I252" s="266">
        <v>27000</v>
      </c>
      <c r="J252" s="266">
        <v>25000</v>
      </c>
      <c r="K252" s="266">
        <v>20000</v>
      </c>
      <c r="L252" s="266">
        <v>20000</v>
      </c>
    </row>
    <row r="253" spans="1:12" s="95" customFormat="1" x14ac:dyDescent="0.25">
      <c r="A253" s="53" t="s">
        <v>905</v>
      </c>
      <c r="B253" s="266">
        <v>0</v>
      </c>
      <c r="C253" s="266">
        <v>35000</v>
      </c>
      <c r="D253" s="266">
        <v>115000</v>
      </c>
      <c r="E253" s="266">
        <v>35000</v>
      </c>
      <c r="F253" s="266">
        <v>26000</v>
      </c>
      <c r="G253" s="266">
        <v>160000</v>
      </c>
      <c r="H253" s="266">
        <v>160000</v>
      </c>
      <c r="I253" s="266">
        <v>170000</v>
      </c>
      <c r="J253" s="266">
        <v>190000</v>
      </c>
      <c r="K253" s="266">
        <v>155000</v>
      </c>
      <c r="L253" s="266">
        <v>150000</v>
      </c>
    </row>
    <row r="254" spans="1:12" s="95" customFormat="1" x14ac:dyDescent="0.25">
      <c r="A254" s="53" t="s">
        <v>906</v>
      </c>
      <c r="B254" s="266">
        <v>0</v>
      </c>
      <c r="C254" s="266">
        <v>0</v>
      </c>
      <c r="D254" s="266">
        <v>30000</v>
      </c>
      <c r="E254" s="266">
        <v>0</v>
      </c>
      <c r="F254" s="266">
        <v>0</v>
      </c>
      <c r="G254" s="266">
        <v>25000</v>
      </c>
      <c r="H254" s="266">
        <v>20000</v>
      </c>
      <c r="I254" s="266">
        <v>20000</v>
      </c>
      <c r="J254" s="266">
        <v>18000</v>
      </c>
      <c r="K254" s="266">
        <v>0</v>
      </c>
      <c r="L254" s="266">
        <v>10000</v>
      </c>
    </row>
    <row r="255" spans="1:12" s="95" customFormat="1" x14ac:dyDescent="0.25">
      <c r="A255" s="52" t="s">
        <v>907</v>
      </c>
      <c r="B255" s="266">
        <v>0</v>
      </c>
      <c r="C255" s="266">
        <v>0</v>
      </c>
      <c r="D255" s="266">
        <v>0</v>
      </c>
      <c r="E255" s="266">
        <v>0</v>
      </c>
      <c r="F255" s="266">
        <v>0</v>
      </c>
      <c r="G255" s="266">
        <v>0</v>
      </c>
      <c r="H255" s="266">
        <v>0</v>
      </c>
      <c r="I255" s="266">
        <v>0</v>
      </c>
      <c r="J255" s="266">
        <v>0</v>
      </c>
      <c r="K255" s="266">
        <v>0</v>
      </c>
      <c r="L255" s="266">
        <v>0</v>
      </c>
    </row>
    <row r="256" spans="1:12" s="95" customFormat="1" x14ac:dyDescent="0.25">
      <c r="A256" s="52" t="s">
        <v>908</v>
      </c>
      <c r="B256" s="266">
        <v>8000</v>
      </c>
      <c r="C256" s="266">
        <v>0</v>
      </c>
      <c r="D256" s="266">
        <v>0</v>
      </c>
      <c r="E256" s="266">
        <v>10000</v>
      </c>
      <c r="F256" s="266">
        <v>10000</v>
      </c>
      <c r="G256" s="266">
        <v>13000</v>
      </c>
      <c r="H256" s="266">
        <v>0</v>
      </c>
      <c r="I256" s="266">
        <v>0</v>
      </c>
      <c r="J256" s="266">
        <v>0</v>
      </c>
      <c r="K256" s="266">
        <v>0</v>
      </c>
      <c r="L256" s="266">
        <v>0</v>
      </c>
    </row>
    <row r="257" spans="1:12" s="94" customFormat="1" x14ac:dyDescent="0.25">
      <c r="A257" s="52" t="s">
        <v>1068</v>
      </c>
      <c r="B257" s="266">
        <v>140000</v>
      </c>
      <c r="C257" s="266">
        <v>140000</v>
      </c>
      <c r="D257" s="266">
        <v>130000</v>
      </c>
      <c r="E257" s="266">
        <v>150000</v>
      </c>
      <c r="F257" s="266">
        <v>150000</v>
      </c>
      <c r="G257" s="266">
        <v>175000</v>
      </c>
      <c r="H257" s="266">
        <v>180000</v>
      </c>
      <c r="I257" s="266">
        <v>190000</v>
      </c>
      <c r="J257" s="266">
        <v>200000</v>
      </c>
      <c r="K257" s="266">
        <v>175000</v>
      </c>
      <c r="L257" s="266">
        <v>160000</v>
      </c>
    </row>
    <row r="258" spans="1:12" s="95" customFormat="1" x14ac:dyDescent="0.25">
      <c r="A258" s="52" t="s">
        <v>866</v>
      </c>
      <c r="B258" s="266">
        <v>0</v>
      </c>
      <c r="C258" s="266">
        <v>140000</v>
      </c>
      <c r="D258" s="266">
        <v>0</v>
      </c>
      <c r="E258" s="266">
        <v>115000</v>
      </c>
      <c r="F258" s="266">
        <v>130000</v>
      </c>
      <c r="G258" s="266">
        <v>0</v>
      </c>
      <c r="H258" s="266">
        <v>0</v>
      </c>
      <c r="I258" s="266">
        <v>0</v>
      </c>
      <c r="J258" s="266">
        <v>0</v>
      </c>
      <c r="K258" s="266">
        <v>0</v>
      </c>
      <c r="L258" s="266">
        <v>0</v>
      </c>
    </row>
    <row r="259" spans="1:12" s="94" customFormat="1" x14ac:dyDescent="0.25">
      <c r="A259" s="52" t="s">
        <v>278</v>
      </c>
      <c r="B259" s="266">
        <v>0</v>
      </c>
      <c r="C259" s="266">
        <v>0</v>
      </c>
      <c r="D259" s="266">
        <v>0</v>
      </c>
      <c r="E259" s="266">
        <v>0</v>
      </c>
      <c r="F259" s="266">
        <v>0</v>
      </c>
      <c r="G259" s="266">
        <v>0</v>
      </c>
      <c r="H259" s="266">
        <v>0</v>
      </c>
      <c r="I259" s="266">
        <v>0</v>
      </c>
      <c r="J259" s="266">
        <v>0</v>
      </c>
      <c r="K259" s="266">
        <v>0</v>
      </c>
      <c r="L259" s="266">
        <v>0</v>
      </c>
    </row>
    <row r="260" spans="1:12" s="95" customFormat="1" x14ac:dyDescent="0.25">
      <c r="A260" s="52" t="s">
        <v>282</v>
      </c>
      <c r="B260" s="266">
        <v>0</v>
      </c>
      <c r="C260" s="266">
        <v>0</v>
      </c>
      <c r="D260" s="266">
        <v>0</v>
      </c>
      <c r="E260" s="266">
        <v>0</v>
      </c>
      <c r="F260" s="266">
        <v>15000</v>
      </c>
      <c r="G260" s="266">
        <v>0</v>
      </c>
      <c r="H260" s="266">
        <v>0</v>
      </c>
      <c r="I260" s="266">
        <v>0</v>
      </c>
      <c r="J260" s="266">
        <v>0</v>
      </c>
      <c r="K260" s="266">
        <v>0</v>
      </c>
      <c r="L260" s="266">
        <v>0</v>
      </c>
    </row>
    <row r="261" spans="1:12" s="95" customFormat="1" x14ac:dyDescent="0.25">
      <c r="A261" s="52" t="s">
        <v>1069</v>
      </c>
      <c r="B261" s="266">
        <v>0</v>
      </c>
      <c r="C261" s="266">
        <v>0</v>
      </c>
      <c r="D261" s="266">
        <v>0</v>
      </c>
      <c r="E261" s="266">
        <v>0</v>
      </c>
      <c r="F261" s="266">
        <v>0</v>
      </c>
      <c r="G261" s="266">
        <v>0</v>
      </c>
      <c r="H261" s="266">
        <v>0</v>
      </c>
      <c r="I261" s="266">
        <v>0</v>
      </c>
      <c r="J261" s="266">
        <v>0</v>
      </c>
      <c r="K261" s="266">
        <v>0</v>
      </c>
      <c r="L261" s="266">
        <v>0</v>
      </c>
    </row>
    <row r="262" spans="1:12" x14ac:dyDescent="0.25">
      <c r="A262" s="52" t="s">
        <v>995</v>
      </c>
      <c r="B262" s="266">
        <v>1000</v>
      </c>
      <c r="C262" s="266">
        <v>9000</v>
      </c>
      <c r="D262" s="266">
        <v>9900</v>
      </c>
      <c r="E262" s="266">
        <v>7600</v>
      </c>
      <c r="F262" s="266">
        <v>3500</v>
      </c>
      <c r="G262" s="266">
        <v>7500</v>
      </c>
      <c r="H262" s="266">
        <v>0</v>
      </c>
      <c r="I262" s="266">
        <v>0</v>
      </c>
      <c r="J262" s="266">
        <v>0</v>
      </c>
      <c r="K262" s="266">
        <v>0</v>
      </c>
      <c r="L262" s="266">
        <v>7500</v>
      </c>
    </row>
    <row r="263" spans="1:12" s="94" customFormat="1" x14ac:dyDescent="0.25">
      <c r="A263" s="28" t="s">
        <v>909</v>
      </c>
      <c r="B263" s="263">
        <f>SUM(B251:B262)</f>
        <v>389000</v>
      </c>
      <c r="C263" s="270">
        <f>SUM(C249:C262)</f>
        <v>709000</v>
      </c>
      <c r="D263" s="270">
        <f t="shared" ref="D263:L263" si="27">SUM(D249:D262)</f>
        <v>664900</v>
      </c>
      <c r="E263" s="270">
        <f t="shared" si="27"/>
        <v>707600</v>
      </c>
      <c r="F263" s="270">
        <f t="shared" si="27"/>
        <v>714500</v>
      </c>
      <c r="G263" s="270">
        <f t="shared" si="27"/>
        <v>920500</v>
      </c>
      <c r="H263" s="270">
        <f t="shared" si="27"/>
        <v>815000</v>
      </c>
      <c r="I263" s="270">
        <f t="shared" si="27"/>
        <v>832000</v>
      </c>
      <c r="J263" s="270">
        <f t="shared" si="27"/>
        <v>933000</v>
      </c>
      <c r="K263" s="270">
        <f t="shared" si="27"/>
        <v>800000</v>
      </c>
      <c r="L263" s="270">
        <f t="shared" si="27"/>
        <v>697500</v>
      </c>
    </row>
    <row r="264" spans="1:12" x14ac:dyDescent="0.25">
      <c r="A264" s="28"/>
      <c r="B264" s="263"/>
      <c r="C264" s="264"/>
      <c r="D264" s="264"/>
      <c r="E264" s="264"/>
      <c r="F264" s="264"/>
      <c r="G264" s="264"/>
      <c r="H264" s="264"/>
      <c r="I264" s="264"/>
      <c r="J264" s="264"/>
      <c r="K264" s="264"/>
      <c r="L264" s="264"/>
    </row>
    <row r="265" spans="1:12" x14ac:dyDescent="0.25">
      <c r="A265" s="28" t="s">
        <v>910</v>
      </c>
      <c r="B265" s="266">
        <v>0</v>
      </c>
      <c r="C265" s="266">
        <v>0</v>
      </c>
      <c r="D265" s="266">
        <v>0</v>
      </c>
      <c r="E265" s="266">
        <v>0</v>
      </c>
      <c r="F265" s="266">
        <v>0</v>
      </c>
      <c r="G265" s="266">
        <v>0</v>
      </c>
      <c r="H265" s="266">
        <v>0</v>
      </c>
      <c r="I265" s="266">
        <v>0</v>
      </c>
      <c r="J265" s="266">
        <v>0</v>
      </c>
      <c r="K265" s="266">
        <v>0</v>
      </c>
      <c r="L265" s="266">
        <v>0</v>
      </c>
    </row>
    <row r="266" spans="1:12" ht="19.5" customHeight="1" x14ac:dyDescent="0.25">
      <c r="A266" s="52" t="s">
        <v>414</v>
      </c>
      <c r="B266" s="266">
        <v>1250000</v>
      </c>
      <c r="C266" s="266">
        <v>1350000</v>
      </c>
      <c r="D266" s="266">
        <v>1470000</v>
      </c>
      <c r="E266" s="266">
        <v>1500000</v>
      </c>
      <c r="F266" s="266">
        <v>1600000</v>
      </c>
      <c r="G266" s="266">
        <v>1655000</v>
      </c>
      <c r="H266" s="266">
        <v>1700000</v>
      </c>
      <c r="I266" s="266">
        <v>2000000</v>
      </c>
      <c r="J266" s="266">
        <v>1900000</v>
      </c>
      <c r="K266" s="266">
        <v>1800000</v>
      </c>
      <c r="L266" s="266">
        <v>2000000</v>
      </c>
    </row>
    <row r="267" spans="1:12" x14ac:dyDescent="0.25">
      <c r="A267" s="52" t="s">
        <v>140</v>
      </c>
      <c r="B267" s="266">
        <v>0</v>
      </c>
      <c r="C267" s="266">
        <v>0</v>
      </c>
      <c r="D267" s="266">
        <v>0</v>
      </c>
      <c r="E267" s="266">
        <v>0</v>
      </c>
      <c r="F267" s="266">
        <v>0</v>
      </c>
      <c r="G267" s="266">
        <v>0</v>
      </c>
      <c r="H267" s="266">
        <v>10000</v>
      </c>
      <c r="I267" s="266">
        <v>15000</v>
      </c>
      <c r="J267" s="266">
        <v>25000</v>
      </c>
      <c r="K267" s="266">
        <v>20000</v>
      </c>
      <c r="L267" s="266">
        <v>30000</v>
      </c>
    </row>
    <row r="268" spans="1:12" x14ac:dyDescent="0.25">
      <c r="A268" s="52" t="s">
        <v>1071</v>
      </c>
      <c r="B268" s="266">
        <v>20000</v>
      </c>
      <c r="C268" s="266">
        <v>21000</v>
      </c>
      <c r="D268" s="266">
        <v>20000</v>
      </c>
      <c r="E268" s="266">
        <v>20000</v>
      </c>
      <c r="F268" s="266">
        <v>15000</v>
      </c>
      <c r="G268" s="266">
        <v>15500</v>
      </c>
      <c r="H268" s="266">
        <v>15500</v>
      </c>
      <c r="I268" s="266">
        <v>10000</v>
      </c>
      <c r="J268" s="266">
        <v>10000</v>
      </c>
      <c r="K268" s="266">
        <v>0</v>
      </c>
      <c r="L268" s="266">
        <v>0</v>
      </c>
    </row>
    <row r="269" spans="1:12" x14ac:dyDescent="0.25">
      <c r="A269" s="52" t="s">
        <v>1209</v>
      </c>
      <c r="B269" s="266">
        <v>0</v>
      </c>
      <c r="C269" s="266">
        <v>0</v>
      </c>
      <c r="D269" s="266">
        <v>0</v>
      </c>
      <c r="E269" s="266">
        <v>0</v>
      </c>
      <c r="F269" s="266">
        <v>0</v>
      </c>
      <c r="G269" s="266">
        <v>0</v>
      </c>
      <c r="H269" s="266">
        <v>0</v>
      </c>
      <c r="I269" s="266">
        <v>0</v>
      </c>
      <c r="J269" s="266">
        <v>0</v>
      </c>
      <c r="K269" s="266">
        <v>0</v>
      </c>
      <c r="L269" s="266">
        <v>0</v>
      </c>
    </row>
    <row r="270" spans="1:12" x14ac:dyDescent="0.25">
      <c r="A270" s="53" t="s">
        <v>911</v>
      </c>
      <c r="B270" s="266">
        <v>85000</v>
      </c>
      <c r="C270" s="266">
        <v>100000</v>
      </c>
      <c r="D270" s="266">
        <v>100000</v>
      </c>
      <c r="E270" s="266">
        <v>100000</v>
      </c>
      <c r="F270" s="266">
        <v>120000</v>
      </c>
      <c r="G270" s="266">
        <v>130000</v>
      </c>
      <c r="H270" s="266">
        <v>125000</v>
      </c>
      <c r="I270" s="266">
        <v>150000</v>
      </c>
      <c r="J270" s="266">
        <v>150000</v>
      </c>
      <c r="K270" s="266">
        <v>75000</v>
      </c>
      <c r="L270" s="266">
        <v>100000</v>
      </c>
    </row>
    <row r="271" spans="1:12" x14ac:dyDescent="0.25">
      <c r="A271" s="53" t="s">
        <v>912</v>
      </c>
      <c r="B271" s="266">
        <v>240000</v>
      </c>
      <c r="C271" s="266">
        <v>218000</v>
      </c>
      <c r="D271" s="266">
        <v>200000</v>
      </c>
      <c r="E271" s="266">
        <v>200000</v>
      </c>
      <c r="F271" s="266">
        <v>227275</v>
      </c>
      <c r="G271" s="266">
        <v>225000</v>
      </c>
      <c r="H271" s="266">
        <v>235000</v>
      </c>
      <c r="I271" s="266">
        <v>240000</v>
      </c>
      <c r="J271" s="266">
        <v>230000</v>
      </c>
      <c r="K271" s="266">
        <v>200000</v>
      </c>
      <c r="L271" s="266">
        <v>200000</v>
      </c>
    </row>
    <row r="272" spans="1:12" x14ac:dyDescent="0.25">
      <c r="A272" s="53" t="s">
        <v>913</v>
      </c>
      <c r="B272" s="266">
        <v>0</v>
      </c>
      <c r="C272" s="266">
        <v>0</v>
      </c>
      <c r="D272" s="266">
        <v>0</v>
      </c>
      <c r="E272" s="266">
        <v>0</v>
      </c>
      <c r="F272" s="266">
        <v>0</v>
      </c>
      <c r="G272" s="266">
        <v>0</v>
      </c>
      <c r="H272" s="266">
        <v>0</v>
      </c>
      <c r="I272" s="266">
        <v>0</v>
      </c>
      <c r="J272" s="266">
        <v>0</v>
      </c>
      <c r="K272" s="266">
        <v>0</v>
      </c>
      <c r="L272" s="266">
        <v>0</v>
      </c>
    </row>
    <row r="273" spans="1:12" x14ac:dyDescent="0.25">
      <c r="A273" s="53" t="s">
        <v>1093</v>
      </c>
      <c r="B273" s="266">
        <v>90000</v>
      </c>
      <c r="C273" s="266">
        <v>100000</v>
      </c>
      <c r="D273" s="266">
        <v>135000</v>
      </c>
      <c r="E273" s="266">
        <v>180000</v>
      </c>
      <c r="F273" s="266">
        <v>170000</v>
      </c>
      <c r="G273" s="266">
        <v>195000</v>
      </c>
      <c r="H273" s="266">
        <v>200000</v>
      </c>
      <c r="I273" s="266">
        <v>225000</v>
      </c>
      <c r="J273" s="266">
        <v>250000</v>
      </c>
      <c r="K273" s="266">
        <v>250000</v>
      </c>
      <c r="L273" s="266">
        <v>250000</v>
      </c>
    </row>
    <row r="274" spans="1:12" x14ac:dyDescent="0.25">
      <c r="A274" s="53" t="s">
        <v>957</v>
      </c>
      <c r="B274" s="266">
        <v>1000</v>
      </c>
      <c r="C274" s="266">
        <v>4800</v>
      </c>
      <c r="D274" s="266">
        <v>4200</v>
      </c>
      <c r="E274" s="266">
        <v>4200</v>
      </c>
      <c r="F274" s="266">
        <v>4500</v>
      </c>
      <c r="G274" s="266">
        <v>4500</v>
      </c>
      <c r="H274" s="266">
        <v>0</v>
      </c>
      <c r="I274" s="266">
        <v>0</v>
      </c>
      <c r="J274" s="266">
        <v>0</v>
      </c>
      <c r="K274" s="266">
        <v>0</v>
      </c>
      <c r="L274" s="266">
        <v>7000</v>
      </c>
    </row>
    <row r="275" spans="1:12" x14ac:dyDescent="0.25">
      <c r="A275" s="53" t="s">
        <v>1152</v>
      </c>
      <c r="B275" s="266">
        <v>16000</v>
      </c>
      <c r="C275" s="266">
        <v>19000</v>
      </c>
      <c r="D275" s="266">
        <v>19000</v>
      </c>
      <c r="E275" s="266">
        <v>25000</v>
      </c>
      <c r="F275" s="266">
        <v>30000</v>
      </c>
      <c r="G275" s="266">
        <v>40000</v>
      </c>
      <c r="H275" s="266">
        <v>40000</v>
      </c>
      <c r="I275" s="266">
        <v>40000</v>
      </c>
      <c r="J275" s="266">
        <v>35000</v>
      </c>
      <c r="K275" s="266">
        <v>35000</v>
      </c>
      <c r="L275" s="266">
        <v>25000</v>
      </c>
    </row>
    <row r="276" spans="1:12" x14ac:dyDescent="0.25">
      <c r="A276" s="28" t="s">
        <v>914</v>
      </c>
      <c r="B276" s="263">
        <f>SUM(B266:B275)</f>
        <v>1702000</v>
      </c>
      <c r="C276" s="263">
        <f t="shared" ref="C276:L276" si="28">SUM(C266:C275)</f>
        <v>1812800</v>
      </c>
      <c r="D276" s="263">
        <f t="shared" si="28"/>
        <v>1948200</v>
      </c>
      <c r="E276" s="263">
        <f t="shared" si="28"/>
        <v>2029200</v>
      </c>
      <c r="F276" s="263">
        <f t="shared" si="28"/>
        <v>2166775</v>
      </c>
      <c r="G276" s="263">
        <f t="shared" si="28"/>
        <v>2265000</v>
      </c>
      <c r="H276" s="263">
        <f t="shared" si="28"/>
        <v>2325500</v>
      </c>
      <c r="I276" s="263">
        <f t="shared" si="28"/>
        <v>2680000</v>
      </c>
      <c r="J276" s="263">
        <f t="shared" si="28"/>
        <v>2600000</v>
      </c>
      <c r="K276" s="263">
        <f t="shared" si="28"/>
        <v>2380000</v>
      </c>
      <c r="L276" s="263">
        <f t="shared" si="28"/>
        <v>2612000</v>
      </c>
    </row>
    <row r="277" spans="1:12" x14ac:dyDescent="0.25">
      <c r="A277" s="28" t="s">
        <v>915</v>
      </c>
      <c r="B277" s="263">
        <f>B263+B276</f>
        <v>2091000</v>
      </c>
      <c r="C277" s="263">
        <f t="shared" ref="C277:L277" si="29">C263+C276</f>
        <v>2521800</v>
      </c>
      <c r="D277" s="263">
        <f t="shared" si="29"/>
        <v>2613100</v>
      </c>
      <c r="E277" s="263">
        <f t="shared" si="29"/>
        <v>2736800</v>
      </c>
      <c r="F277" s="263">
        <f t="shared" si="29"/>
        <v>2881275</v>
      </c>
      <c r="G277" s="263">
        <f t="shared" si="29"/>
        <v>3185500</v>
      </c>
      <c r="H277" s="263">
        <f t="shared" si="29"/>
        <v>3140500</v>
      </c>
      <c r="I277" s="263">
        <f t="shared" si="29"/>
        <v>3512000</v>
      </c>
      <c r="J277" s="263">
        <f t="shared" si="29"/>
        <v>3533000</v>
      </c>
      <c r="K277" s="263">
        <f t="shared" si="29"/>
        <v>3180000</v>
      </c>
      <c r="L277" s="263">
        <f t="shared" si="29"/>
        <v>3309500</v>
      </c>
    </row>
    <row r="278" spans="1:12" x14ac:dyDescent="0.25">
      <c r="A278" s="28" t="s">
        <v>916</v>
      </c>
      <c r="B278" s="263">
        <f>B204+B247+B277</f>
        <v>68402000</v>
      </c>
      <c r="C278" s="263">
        <f t="shared" ref="C278:L278" si="30">C204+C247+C277</f>
        <v>70955540</v>
      </c>
      <c r="D278" s="263">
        <f t="shared" si="30"/>
        <v>71455250</v>
      </c>
      <c r="E278" s="263">
        <f t="shared" si="30"/>
        <v>76914300</v>
      </c>
      <c r="F278" s="263">
        <f t="shared" si="30"/>
        <v>78520975</v>
      </c>
      <c r="G278" s="263">
        <f t="shared" si="30"/>
        <v>85119500</v>
      </c>
      <c r="H278" s="263">
        <f t="shared" si="30"/>
        <v>94180500</v>
      </c>
      <c r="I278" s="263">
        <f t="shared" si="30"/>
        <v>93267000</v>
      </c>
      <c r="J278" s="263">
        <f t="shared" si="30"/>
        <v>83683000</v>
      </c>
      <c r="K278" s="263">
        <f t="shared" si="30"/>
        <v>78216000</v>
      </c>
      <c r="L278" s="263">
        <f t="shared" si="30"/>
        <v>46839000</v>
      </c>
    </row>
    <row r="279" spans="1:12" s="1" customFormat="1" x14ac:dyDescent="0.25">
      <c r="A279" s="25" t="s">
        <v>690</v>
      </c>
      <c r="B279" s="263">
        <f>B117+B148+B278</f>
        <v>79353000</v>
      </c>
      <c r="C279" s="263">
        <f t="shared" ref="C279:K279" si="31">C117+C148+C278</f>
        <v>84095670</v>
      </c>
      <c r="D279" s="263">
        <f t="shared" si="31"/>
        <v>87905405</v>
      </c>
      <c r="E279" s="263">
        <f t="shared" si="31"/>
        <v>95084735</v>
      </c>
      <c r="F279" s="263">
        <f t="shared" si="31"/>
        <v>98235275</v>
      </c>
      <c r="G279" s="263">
        <f t="shared" si="31"/>
        <v>108319500</v>
      </c>
      <c r="H279" s="263">
        <f t="shared" si="31"/>
        <v>120019500</v>
      </c>
      <c r="I279" s="263">
        <f t="shared" si="31"/>
        <v>121798500</v>
      </c>
      <c r="J279" s="263">
        <f t="shared" si="31"/>
        <v>112176000</v>
      </c>
      <c r="K279" s="263">
        <f t="shared" si="31"/>
        <v>104950500</v>
      </c>
      <c r="L279" s="271">
        <f>L117+L148+L278</f>
        <v>70350735</v>
      </c>
    </row>
    <row r="280" spans="1:12" x14ac:dyDescent="0.25">
      <c r="A280" s="25" t="s">
        <v>931</v>
      </c>
      <c r="B280" s="263">
        <f>B279+B53</f>
        <v>81602000</v>
      </c>
      <c r="C280" s="263">
        <f t="shared" ref="C280:K280" si="32">C279+C53</f>
        <v>87477670</v>
      </c>
      <c r="D280" s="263">
        <f t="shared" si="32"/>
        <v>94872505</v>
      </c>
      <c r="E280" s="263">
        <f t="shared" si="32"/>
        <v>101456735</v>
      </c>
      <c r="F280" s="263">
        <f t="shared" si="32"/>
        <v>109463675</v>
      </c>
      <c r="G280" s="263">
        <f t="shared" si="32"/>
        <v>119306500</v>
      </c>
      <c r="H280" s="263">
        <f t="shared" si="32"/>
        <v>134474500</v>
      </c>
      <c r="I280" s="263">
        <f t="shared" si="32"/>
        <v>137558500</v>
      </c>
      <c r="J280" s="263">
        <f t="shared" si="32"/>
        <v>123300000</v>
      </c>
      <c r="K280" s="263">
        <f t="shared" si="32"/>
        <v>115635500</v>
      </c>
      <c r="L280" s="263">
        <f>L279+L53</f>
        <v>82061235</v>
      </c>
    </row>
    <row r="281" spans="1:12" x14ac:dyDescent="0.25">
      <c r="A281" s="25"/>
      <c r="B281" s="263"/>
      <c r="C281" s="264"/>
      <c r="D281" s="264"/>
      <c r="E281" s="264"/>
      <c r="F281" s="264"/>
      <c r="G281" s="264"/>
      <c r="H281" s="264"/>
      <c r="I281" s="264"/>
      <c r="J281" s="264"/>
      <c r="K281" s="264"/>
      <c r="L281" s="264"/>
    </row>
    <row r="282" spans="1:12" x14ac:dyDescent="0.25">
      <c r="A282" s="25" t="s">
        <v>141</v>
      </c>
      <c r="B282" s="263">
        <v>0</v>
      </c>
      <c r="C282" s="264"/>
      <c r="D282" s="264"/>
      <c r="E282" s="264"/>
      <c r="F282" s="264"/>
      <c r="G282" s="264"/>
      <c r="H282" s="264"/>
      <c r="I282" s="264"/>
      <c r="J282" s="264"/>
      <c r="K282" s="264"/>
      <c r="L282" s="264"/>
    </row>
    <row r="283" spans="1:12" x14ac:dyDescent="0.25">
      <c r="A283" s="61" t="s">
        <v>1146</v>
      </c>
      <c r="B283" s="263">
        <v>0</v>
      </c>
      <c r="C283" s="264"/>
      <c r="D283" s="264"/>
      <c r="E283" s="264"/>
      <c r="F283" s="274">
        <v>4418000</v>
      </c>
      <c r="G283" s="274">
        <v>4000000</v>
      </c>
      <c r="H283" s="277">
        <v>8500000</v>
      </c>
      <c r="I283" s="274">
        <v>11400000</v>
      </c>
      <c r="J283" s="274">
        <v>11124240</v>
      </c>
      <c r="K283" s="277">
        <v>11000000</v>
      </c>
      <c r="L283" s="277">
        <v>8200000</v>
      </c>
    </row>
    <row r="284" spans="1:12" s="94" customFormat="1" x14ac:dyDescent="0.25">
      <c r="A284" s="25" t="s">
        <v>142</v>
      </c>
      <c r="B284" s="263">
        <v>0</v>
      </c>
      <c r="C284" s="270"/>
      <c r="D284" s="270"/>
      <c r="E284" s="270"/>
      <c r="F284" s="270">
        <f>F283</f>
        <v>4418000</v>
      </c>
      <c r="G284" s="270">
        <f t="shared" ref="G284:L284" si="33">G283</f>
        <v>4000000</v>
      </c>
      <c r="H284" s="270">
        <f t="shared" si="33"/>
        <v>8500000</v>
      </c>
      <c r="I284" s="270">
        <f t="shared" si="33"/>
        <v>11400000</v>
      </c>
      <c r="J284" s="270">
        <f t="shared" si="33"/>
        <v>11124240</v>
      </c>
      <c r="K284" s="270">
        <f t="shared" si="33"/>
        <v>11000000</v>
      </c>
      <c r="L284" s="270">
        <f t="shared" si="33"/>
        <v>8200000</v>
      </c>
    </row>
    <row r="285" spans="1:12" x14ac:dyDescent="0.25">
      <c r="A285" s="25" t="s">
        <v>917</v>
      </c>
      <c r="B285" s="266">
        <v>0</v>
      </c>
      <c r="C285" s="266">
        <v>0</v>
      </c>
      <c r="D285" s="266">
        <v>0</v>
      </c>
      <c r="E285" s="266">
        <v>0</v>
      </c>
      <c r="F285" s="266">
        <v>0</v>
      </c>
      <c r="G285" s="266">
        <v>0</v>
      </c>
      <c r="H285" s="266">
        <v>0</v>
      </c>
      <c r="I285" s="266">
        <v>0</v>
      </c>
      <c r="J285" s="266">
        <v>0</v>
      </c>
      <c r="K285" s="266">
        <v>0</v>
      </c>
      <c r="L285" s="266">
        <v>0</v>
      </c>
    </row>
    <row r="286" spans="1:12" x14ac:dyDescent="0.25">
      <c r="A286" s="25" t="s">
        <v>944</v>
      </c>
      <c r="B286" s="266">
        <v>0</v>
      </c>
      <c r="C286" s="266">
        <v>0</v>
      </c>
      <c r="D286" s="266">
        <v>0</v>
      </c>
      <c r="E286" s="266">
        <v>0</v>
      </c>
      <c r="F286" s="266">
        <v>0</v>
      </c>
      <c r="G286" s="266">
        <v>0</v>
      </c>
      <c r="H286" s="266">
        <v>0</v>
      </c>
      <c r="I286" s="266">
        <v>0</v>
      </c>
      <c r="J286" s="266">
        <v>0</v>
      </c>
      <c r="K286" s="266">
        <v>0</v>
      </c>
      <c r="L286" s="266">
        <v>0</v>
      </c>
    </row>
    <row r="287" spans="1:12" x14ac:dyDescent="0.25">
      <c r="A287" s="52" t="s">
        <v>88</v>
      </c>
      <c r="B287" s="266">
        <v>50000</v>
      </c>
      <c r="C287" s="266">
        <v>50000</v>
      </c>
      <c r="D287" s="266">
        <v>80000</v>
      </c>
      <c r="E287" s="266">
        <v>90000</v>
      </c>
      <c r="F287" s="266">
        <v>100000</v>
      </c>
      <c r="G287" s="266">
        <v>90000</v>
      </c>
      <c r="H287" s="266">
        <v>85000</v>
      </c>
      <c r="I287" s="266">
        <v>85000</v>
      </c>
      <c r="J287" s="266">
        <v>90000</v>
      </c>
      <c r="K287" s="266">
        <v>90000</v>
      </c>
      <c r="L287" s="266">
        <v>60000</v>
      </c>
    </row>
    <row r="288" spans="1:12" x14ac:dyDescent="0.25">
      <c r="A288" s="52" t="s">
        <v>89</v>
      </c>
      <c r="B288" s="266">
        <v>45000</v>
      </c>
      <c r="C288" s="266">
        <v>57000</v>
      </c>
      <c r="D288" s="266">
        <v>80000</v>
      </c>
      <c r="E288" s="266">
        <v>95000</v>
      </c>
      <c r="F288" s="266">
        <v>75000</v>
      </c>
      <c r="G288" s="266">
        <v>75000</v>
      </c>
      <c r="H288" s="266">
        <v>60000</v>
      </c>
      <c r="I288" s="266">
        <v>40000</v>
      </c>
      <c r="J288" s="266">
        <v>30000</v>
      </c>
      <c r="K288" s="266">
        <v>20000</v>
      </c>
      <c r="L288" s="266">
        <v>10000</v>
      </c>
    </row>
    <row r="289" spans="1:12" x14ac:dyDescent="0.25">
      <c r="A289" s="52" t="s">
        <v>90</v>
      </c>
      <c r="B289" s="266">
        <v>6000</v>
      </c>
      <c r="C289" s="266">
        <v>6700</v>
      </c>
      <c r="D289" s="266">
        <v>50000</v>
      </c>
      <c r="E289" s="266">
        <v>60000</v>
      </c>
      <c r="F289" s="266">
        <v>6000</v>
      </c>
      <c r="G289" s="266">
        <v>0</v>
      </c>
      <c r="H289" s="266">
        <v>0</v>
      </c>
      <c r="I289" s="266">
        <v>0</v>
      </c>
      <c r="J289" s="266">
        <v>0</v>
      </c>
      <c r="K289" s="266">
        <v>0</v>
      </c>
      <c r="L289" s="266">
        <v>0</v>
      </c>
    </row>
    <row r="290" spans="1:12" x14ac:dyDescent="0.25">
      <c r="A290" s="52" t="s">
        <v>251</v>
      </c>
      <c r="B290" s="266">
        <v>10000</v>
      </c>
      <c r="C290" s="266">
        <v>7000</v>
      </c>
      <c r="D290" s="266">
        <v>11000</v>
      </c>
      <c r="E290" s="266">
        <v>10000</v>
      </c>
      <c r="F290" s="266">
        <v>10000</v>
      </c>
      <c r="G290" s="266">
        <v>0</v>
      </c>
      <c r="H290" s="266">
        <v>0</v>
      </c>
      <c r="I290" s="266">
        <v>0</v>
      </c>
      <c r="J290" s="266">
        <v>0</v>
      </c>
      <c r="K290" s="266">
        <v>0</v>
      </c>
      <c r="L290" s="266">
        <v>0</v>
      </c>
    </row>
    <row r="291" spans="1:12" x14ac:dyDescent="0.25">
      <c r="A291" s="52" t="s">
        <v>91</v>
      </c>
      <c r="B291" s="266">
        <v>145000</v>
      </c>
      <c r="C291" s="266">
        <v>150000</v>
      </c>
      <c r="D291" s="266">
        <v>240000</v>
      </c>
      <c r="E291" s="266">
        <v>230000</v>
      </c>
      <c r="F291" s="266">
        <v>250000</v>
      </c>
      <c r="G291" s="266">
        <v>260000</v>
      </c>
      <c r="H291" s="266">
        <v>260000</v>
      </c>
      <c r="I291" s="266">
        <v>240000</v>
      </c>
      <c r="J291" s="266">
        <v>200000</v>
      </c>
      <c r="K291" s="266">
        <v>200000</v>
      </c>
      <c r="L291" s="266">
        <v>155000</v>
      </c>
    </row>
    <row r="292" spans="1:12" x14ac:dyDescent="0.25">
      <c r="A292" s="52" t="s">
        <v>381</v>
      </c>
      <c r="B292" s="266">
        <v>3500</v>
      </c>
      <c r="C292" s="266">
        <v>1500</v>
      </c>
      <c r="D292" s="266">
        <v>4000</v>
      </c>
      <c r="E292" s="266">
        <v>7000</v>
      </c>
      <c r="F292" s="266">
        <v>10000</v>
      </c>
      <c r="G292" s="266">
        <v>0</v>
      </c>
      <c r="H292" s="266">
        <v>10000</v>
      </c>
      <c r="I292" s="266">
        <v>0</v>
      </c>
      <c r="J292" s="266">
        <v>0</v>
      </c>
      <c r="K292" s="266">
        <v>0</v>
      </c>
      <c r="L292" s="266">
        <v>0</v>
      </c>
    </row>
    <row r="293" spans="1:12" x14ac:dyDescent="0.25">
      <c r="A293" s="28" t="s">
        <v>919</v>
      </c>
      <c r="B293" s="266">
        <v>0</v>
      </c>
      <c r="C293" s="266">
        <v>0</v>
      </c>
      <c r="D293" s="266">
        <v>0</v>
      </c>
      <c r="E293" s="266">
        <v>0</v>
      </c>
      <c r="F293" s="266">
        <v>0</v>
      </c>
      <c r="G293" s="266">
        <v>0</v>
      </c>
      <c r="H293" s="266">
        <v>0</v>
      </c>
      <c r="I293" s="266">
        <v>0</v>
      </c>
      <c r="J293" s="266">
        <v>0</v>
      </c>
      <c r="K293" s="266">
        <v>0</v>
      </c>
      <c r="L293" s="266">
        <v>0</v>
      </c>
    </row>
    <row r="294" spans="1:12" x14ac:dyDescent="0.25">
      <c r="A294" s="52" t="s">
        <v>252</v>
      </c>
      <c r="B294" s="266">
        <v>60000</v>
      </c>
      <c r="C294" s="266">
        <v>75000</v>
      </c>
      <c r="D294" s="266">
        <v>120000</v>
      </c>
      <c r="E294" s="266">
        <v>110000</v>
      </c>
      <c r="F294" s="266">
        <v>80000</v>
      </c>
      <c r="G294" s="266">
        <v>65000</v>
      </c>
      <c r="H294" s="266">
        <v>65000</v>
      </c>
      <c r="I294" s="266">
        <v>70000</v>
      </c>
      <c r="J294" s="266">
        <v>70000</v>
      </c>
      <c r="K294" s="266">
        <v>60000</v>
      </c>
      <c r="L294" s="266">
        <v>30000</v>
      </c>
    </row>
    <row r="295" spans="1:12" x14ac:dyDescent="0.25">
      <c r="A295" s="52" t="s">
        <v>419</v>
      </c>
      <c r="B295" s="266">
        <v>0</v>
      </c>
      <c r="C295" s="266">
        <v>1000</v>
      </c>
      <c r="D295" s="266">
        <v>1000</v>
      </c>
      <c r="E295" s="266">
        <v>5000</v>
      </c>
      <c r="F295" s="266">
        <v>10000</v>
      </c>
      <c r="G295" s="266">
        <v>18000</v>
      </c>
      <c r="H295" s="266">
        <v>20000</v>
      </c>
      <c r="I295" s="266">
        <v>20000</v>
      </c>
      <c r="J295" s="266">
        <v>22000</v>
      </c>
      <c r="K295" s="266">
        <v>25000</v>
      </c>
      <c r="L295" s="266">
        <v>10000</v>
      </c>
    </row>
    <row r="296" spans="1:12" x14ac:dyDescent="0.25">
      <c r="A296" s="52" t="s">
        <v>401</v>
      </c>
      <c r="B296" s="266">
        <v>0</v>
      </c>
      <c r="C296" s="266">
        <v>0</v>
      </c>
      <c r="D296" s="266">
        <v>0</v>
      </c>
      <c r="E296" s="266">
        <v>0</v>
      </c>
      <c r="F296" s="266">
        <v>0</v>
      </c>
      <c r="G296" s="266">
        <v>0</v>
      </c>
      <c r="H296" s="266">
        <v>0</v>
      </c>
      <c r="I296" s="266">
        <v>0</v>
      </c>
      <c r="J296" s="266">
        <v>0</v>
      </c>
      <c r="K296" s="266">
        <v>0</v>
      </c>
      <c r="L296" s="266">
        <v>0</v>
      </c>
    </row>
    <row r="297" spans="1:12" x14ac:dyDescent="0.25">
      <c r="A297" s="52" t="s">
        <v>379</v>
      </c>
      <c r="B297" s="266">
        <v>0</v>
      </c>
      <c r="C297" s="266">
        <v>700</v>
      </c>
      <c r="D297" s="266">
        <v>1300</v>
      </c>
      <c r="E297" s="266">
        <v>2500</v>
      </c>
      <c r="F297" s="266">
        <v>1500</v>
      </c>
      <c r="G297" s="266">
        <v>0</v>
      </c>
      <c r="H297" s="266">
        <v>0</v>
      </c>
      <c r="I297" s="266">
        <v>0</v>
      </c>
      <c r="J297" s="266">
        <v>0</v>
      </c>
      <c r="K297" s="266">
        <v>0</v>
      </c>
      <c r="L297" s="266">
        <v>0</v>
      </c>
    </row>
    <row r="298" spans="1:12" x14ac:dyDescent="0.25">
      <c r="A298" s="52" t="s">
        <v>297</v>
      </c>
      <c r="B298" s="266">
        <v>180000</v>
      </c>
      <c r="C298" s="266">
        <v>200000</v>
      </c>
      <c r="D298" s="266">
        <v>300000</v>
      </c>
      <c r="E298" s="266">
        <v>300000</v>
      </c>
      <c r="F298" s="266">
        <v>330000</v>
      </c>
      <c r="G298" s="266">
        <v>430000</v>
      </c>
      <c r="H298" s="266">
        <v>400000</v>
      </c>
      <c r="I298" s="266">
        <v>325000</v>
      </c>
      <c r="J298" s="266">
        <v>325000</v>
      </c>
      <c r="K298" s="266">
        <v>200000</v>
      </c>
      <c r="L298" s="266">
        <v>25000</v>
      </c>
    </row>
    <row r="299" spans="1:12" s="1" customFormat="1" x14ac:dyDescent="0.25">
      <c r="A299" s="52" t="s">
        <v>380</v>
      </c>
      <c r="B299" s="266">
        <v>15000</v>
      </c>
      <c r="C299" s="266">
        <v>10000</v>
      </c>
      <c r="D299" s="266">
        <v>13000</v>
      </c>
      <c r="E299" s="266">
        <v>10000</v>
      </c>
      <c r="F299" s="266">
        <v>12000</v>
      </c>
      <c r="G299" s="266">
        <v>18000</v>
      </c>
      <c r="H299" s="266">
        <v>10000</v>
      </c>
      <c r="I299" s="266">
        <v>10000</v>
      </c>
      <c r="J299" s="266">
        <v>15000</v>
      </c>
      <c r="K299" s="266">
        <v>13000</v>
      </c>
      <c r="L299" s="266">
        <v>12000</v>
      </c>
    </row>
    <row r="300" spans="1:12" s="1" customFormat="1" x14ac:dyDescent="0.25">
      <c r="A300" s="53" t="s">
        <v>821</v>
      </c>
      <c r="B300" s="266">
        <v>0</v>
      </c>
      <c r="C300" s="266">
        <v>0</v>
      </c>
      <c r="D300" s="266">
        <v>1000</v>
      </c>
      <c r="E300" s="266">
        <v>2000</v>
      </c>
      <c r="F300" s="266">
        <v>3000</v>
      </c>
      <c r="G300" s="266">
        <v>0</v>
      </c>
      <c r="H300" s="266">
        <v>10000</v>
      </c>
      <c r="I300" s="266">
        <v>10000</v>
      </c>
      <c r="J300" s="266">
        <v>12000</v>
      </c>
      <c r="K300" s="266">
        <v>0</v>
      </c>
      <c r="L300" s="266">
        <v>0</v>
      </c>
    </row>
    <row r="301" spans="1:12" x14ac:dyDescent="0.25">
      <c r="A301" s="53" t="s">
        <v>740</v>
      </c>
      <c r="B301" s="266">
        <v>0</v>
      </c>
      <c r="C301" s="266">
        <v>0</v>
      </c>
      <c r="D301" s="266">
        <v>0</v>
      </c>
      <c r="E301" s="266">
        <v>0</v>
      </c>
      <c r="F301" s="266">
        <v>0</v>
      </c>
      <c r="G301" s="266">
        <v>0</v>
      </c>
      <c r="H301" s="266">
        <v>75000</v>
      </c>
      <c r="I301" s="266">
        <v>0</v>
      </c>
      <c r="J301" s="266">
        <v>0</v>
      </c>
      <c r="K301" s="266">
        <v>60000</v>
      </c>
      <c r="L301" s="266">
        <v>100000</v>
      </c>
    </row>
    <row r="302" spans="1:12" x14ac:dyDescent="0.25">
      <c r="A302" s="53" t="s">
        <v>420</v>
      </c>
      <c r="B302" s="266">
        <v>0</v>
      </c>
      <c r="C302" s="266">
        <v>0</v>
      </c>
      <c r="D302" s="266">
        <v>0</v>
      </c>
      <c r="E302" s="266">
        <v>0</v>
      </c>
      <c r="F302" s="266">
        <v>0</v>
      </c>
      <c r="G302" s="266">
        <v>0</v>
      </c>
      <c r="H302" s="266">
        <v>20000</v>
      </c>
      <c r="I302" s="266">
        <v>20000</v>
      </c>
      <c r="J302" s="266">
        <v>0</v>
      </c>
      <c r="K302" s="266">
        <v>0</v>
      </c>
      <c r="L302" s="266">
        <v>0</v>
      </c>
    </row>
    <row r="303" spans="1:12" x14ac:dyDescent="0.25">
      <c r="A303" s="52" t="s">
        <v>164</v>
      </c>
      <c r="B303" s="266">
        <v>10000</v>
      </c>
      <c r="C303" s="266">
        <v>6000</v>
      </c>
      <c r="D303" s="266">
        <v>6000</v>
      </c>
      <c r="E303" s="266">
        <v>8000</v>
      </c>
      <c r="F303" s="266">
        <v>7000</v>
      </c>
      <c r="G303" s="266">
        <v>0</v>
      </c>
      <c r="H303" s="266">
        <v>0</v>
      </c>
      <c r="I303" s="266">
        <v>0</v>
      </c>
      <c r="J303" s="266">
        <v>0</v>
      </c>
      <c r="K303" s="266">
        <v>0</v>
      </c>
      <c r="L303" s="266">
        <v>0</v>
      </c>
    </row>
    <row r="304" spans="1:12" x14ac:dyDescent="0.25">
      <c r="A304" s="52" t="s">
        <v>130</v>
      </c>
      <c r="B304" s="266">
        <v>20000</v>
      </c>
      <c r="C304" s="266">
        <v>20000</v>
      </c>
      <c r="D304" s="266">
        <v>25000</v>
      </c>
      <c r="E304" s="266">
        <v>0</v>
      </c>
      <c r="F304" s="266">
        <v>0</v>
      </c>
      <c r="G304" s="266">
        <v>0</v>
      </c>
      <c r="H304" s="266">
        <v>0</v>
      </c>
      <c r="I304" s="266">
        <v>0</v>
      </c>
      <c r="J304" s="266">
        <v>0</v>
      </c>
      <c r="K304" s="266">
        <v>0</v>
      </c>
      <c r="L304" s="266">
        <v>0</v>
      </c>
    </row>
    <row r="305" spans="1:12" x14ac:dyDescent="0.25">
      <c r="A305" s="52" t="s">
        <v>158</v>
      </c>
      <c r="B305" s="266">
        <v>0</v>
      </c>
      <c r="C305" s="266">
        <v>1500</v>
      </c>
      <c r="D305" s="266">
        <v>2000</v>
      </c>
      <c r="E305" s="266">
        <v>2000</v>
      </c>
      <c r="F305" s="266">
        <v>3000</v>
      </c>
      <c r="G305" s="266">
        <v>0</v>
      </c>
      <c r="H305" s="266">
        <v>0</v>
      </c>
      <c r="I305" s="266">
        <v>9000</v>
      </c>
      <c r="J305" s="266">
        <v>10000</v>
      </c>
      <c r="K305" s="266">
        <v>0</v>
      </c>
      <c r="L305" s="266">
        <v>0</v>
      </c>
    </row>
    <row r="306" spans="1:12" x14ac:dyDescent="0.25">
      <c r="A306" s="52" t="s">
        <v>920</v>
      </c>
      <c r="B306" s="266">
        <v>0</v>
      </c>
      <c r="C306" s="266">
        <v>100</v>
      </c>
      <c r="D306" s="266">
        <v>25</v>
      </c>
      <c r="E306" s="266">
        <v>1000</v>
      </c>
      <c r="F306" s="266">
        <v>700</v>
      </c>
      <c r="G306" s="266">
        <v>0</v>
      </c>
      <c r="H306" s="266">
        <v>0</v>
      </c>
      <c r="I306" s="266">
        <v>0</v>
      </c>
      <c r="J306" s="266">
        <v>0</v>
      </c>
      <c r="K306" s="266">
        <v>0</v>
      </c>
      <c r="L306" s="266">
        <v>0</v>
      </c>
    </row>
    <row r="307" spans="1:12" x14ac:dyDescent="0.25">
      <c r="A307" s="52" t="s">
        <v>722</v>
      </c>
      <c r="B307" s="266">
        <v>0</v>
      </c>
      <c r="C307" s="266">
        <v>400</v>
      </c>
      <c r="D307" s="266">
        <v>500</v>
      </c>
      <c r="E307" s="266">
        <v>0</v>
      </c>
      <c r="F307" s="266">
        <v>0</v>
      </c>
      <c r="G307" s="266">
        <v>0</v>
      </c>
      <c r="H307" s="266">
        <v>0</v>
      </c>
      <c r="I307" s="266">
        <v>0</v>
      </c>
      <c r="J307" s="266">
        <v>0</v>
      </c>
      <c r="K307" s="266">
        <v>0</v>
      </c>
      <c r="L307" s="266">
        <v>0</v>
      </c>
    </row>
    <row r="308" spans="1:12" x14ac:dyDescent="0.25">
      <c r="A308" s="52" t="s">
        <v>421</v>
      </c>
      <c r="B308" s="266">
        <v>5000</v>
      </c>
      <c r="C308" s="266">
        <v>5000</v>
      </c>
      <c r="D308" s="266">
        <v>0</v>
      </c>
      <c r="E308" s="266">
        <v>0</v>
      </c>
      <c r="F308" s="266">
        <v>0</v>
      </c>
      <c r="G308" s="266">
        <v>0</v>
      </c>
      <c r="H308" s="266">
        <v>0</v>
      </c>
      <c r="I308" s="266">
        <v>0</v>
      </c>
      <c r="J308" s="266">
        <v>0</v>
      </c>
      <c r="K308" s="266">
        <v>0</v>
      </c>
      <c r="L308" s="266">
        <v>0</v>
      </c>
    </row>
    <row r="309" spans="1:12" x14ac:dyDescent="0.25">
      <c r="A309" s="52" t="s">
        <v>741</v>
      </c>
      <c r="B309" s="266">
        <v>0</v>
      </c>
      <c r="C309" s="266">
        <v>5000</v>
      </c>
      <c r="D309" s="266">
        <v>25000</v>
      </c>
      <c r="E309" s="266">
        <v>28000</v>
      </c>
      <c r="F309" s="266">
        <v>40000</v>
      </c>
      <c r="G309" s="266">
        <v>70000</v>
      </c>
      <c r="H309" s="266">
        <v>0</v>
      </c>
      <c r="I309" s="266">
        <v>75000</v>
      </c>
      <c r="J309" s="266">
        <v>75000</v>
      </c>
      <c r="K309" s="266">
        <v>0</v>
      </c>
      <c r="L309" s="266">
        <v>0</v>
      </c>
    </row>
    <row r="310" spans="1:12" x14ac:dyDescent="0.25">
      <c r="A310" s="52" t="s">
        <v>921</v>
      </c>
      <c r="B310" s="266">
        <v>20000</v>
      </c>
      <c r="C310" s="266">
        <v>15000</v>
      </c>
      <c r="D310" s="266">
        <v>30000</v>
      </c>
      <c r="E310" s="266">
        <v>30000</v>
      </c>
      <c r="F310" s="266">
        <v>25000</v>
      </c>
      <c r="G310" s="266">
        <v>20000</v>
      </c>
      <c r="H310" s="266">
        <v>20000</v>
      </c>
      <c r="I310" s="266">
        <v>25000</v>
      </c>
      <c r="J310" s="266">
        <v>25000</v>
      </c>
      <c r="K310" s="266">
        <v>20000</v>
      </c>
      <c r="L310" s="266">
        <v>20000</v>
      </c>
    </row>
    <row r="311" spans="1:12" x14ac:dyDescent="0.25">
      <c r="A311" s="52" t="s">
        <v>784</v>
      </c>
      <c r="B311" s="266">
        <v>10000</v>
      </c>
      <c r="C311" s="267">
        <v>0</v>
      </c>
      <c r="D311" s="266">
        <v>60000</v>
      </c>
      <c r="E311" s="266">
        <v>100000</v>
      </c>
      <c r="F311" s="266">
        <v>400000</v>
      </c>
      <c r="G311" s="266">
        <v>500000</v>
      </c>
      <c r="H311" s="266">
        <v>0</v>
      </c>
      <c r="I311" s="266">
        <v>0</v>
      </c>
      <c r="J311" s="266">
        <v>0</v>
      </c>
      <c r="K311" s="266">
        <v>0</v>
      </c>
      <c r="L311" s="266">
        <v>1191000</v>
      </c>
    </row>
    <row r="312" spans="1:12" x14ac:dyDescent="0.25">
      <c r="A312" s="28" t="s">
        <v>922</v>
      </c>
      <c r="B312" s="266">
        <v>0</v>
      </c>
      <c r="C312" s="266">
        <v>0</v>
      </c>
      <c r="D312" s="266">
        <v>0</v>
      </c>
      <c r="E312" s="266">
        <v>0</v>
      </c>
      <c r="F312" s="266">
        <v>0</v>
      </c>
      <c r="G312" s="266">
        <v>0</v>
      </c>
      <c r="H312" s="266">
        <v>0</v>
      </c>
      <c r="I312" s="266">
        <v>0</v>
      </c>
      <c r="J312" s="266">
        <v>0</v>
      </c>
      <c r="K312" s="266">
        <v>0</v>
      </c>
      <c r="L312" s="266">
        <v>0</v>
      </c>
    </row>
    <row r="313" spans="1:12" x14ac:dyDescent="0.25">
      <c r="A313" s="52" t="s">
        <v>539</v>
      </c>
      <c r="B313" s="266">
        <v>200000</v>
      </c>
      <c r="C313" s="266">
        <v>500000</v>
      </c>
      <c r="D313" s="266">
        <v>500000</v>
      </c>
      <c r="E313" s="266">
        <v>300000</v>
      </c>
      <c r="F313" s="266">
        <v>200000</v>
      </c>
      <c r="G313" s="266">
        <v>180000</v>
      </c>
      <c r="H313" s="266">
        <v>0</v>
      </c>
      <c r="I313" s="266">
        <v>0</v>
      </c>
      <c r="J313" s="266">
        <v>0</v>
      </c>
      <c r="K313" s="266">
        <v>400000</v>
      </c>
      <c r="L313" s="266">
        <v>300000</v>
      </c>
    </row>
    <row r="314" spans="1:12" x14ac:dyDescent="0.25">
      <c r="A314" s="52" t="s">
        <v>143</v>
      </c>
      <c r="B314" s="266">
        <v>0</v>
      </c>
      <c r="C314" s="266">
        <v>0</v>
      </c>
      <c r="D314" s="266">
        <v>0</v>
      </c>
      <c r="E314" s="266">
        <v>5000000</v>
      </c>
      <c r="F314" s="266">
        <v>0</v>
      </c>
      <c r="G314" s="266">
        <v>0</v>
      </c>
      <c r="H314" s="266">
        <v>0</v>
      </c>
      <c r="I314" s="266">
        <v>0</v>
      </c>
      <c r="J314" s="266">
        <v>0</v>
      </c>
      <c r="K314" s="266">
        <v>0</v>
      </c>
      <c r="L314" s="266">
        <v>0</v>
      </c>
    </row>
    <row r="315" spans="1:12" x14ac:dyDescent="0.25">
      <c r="A315" s="52" t="s">
        <v>382</v>
      </c>
      <c r="B315" s="266">
        <v>0</v>
      </c>
      <c r="C315" s="266">
        <v>0</v>
      </c>
      <c r="D315" s="266">
        <v>0</v>
      </c>
      <c r="E315" s="266">
        <v>0</v>
      </c>
      <c r="F315" s="266">
        <v>6000000</v>
      </c>
      <c r="G315" s="266">
        <v>6000000</v>
      </c>
      <c r="H315" s="266">
        <v>3972000</v>
      </c>
      <c r="I315" s="266">
        <v>0</v>
      </c>
      <c r="J315" s="266">
        <v>0</v>
      </c>
      <c r="K315" s="266">
        <v>0</v>
      </c>
      <c r="L315" s="266">
        <v>0</v>
      </c>
    </row>
    <row r="316" spans="1:12" x14ac:dyDescent="0.25">
      <c r="A316" s="52" t="s">
        <v>923</v>
      </c>
      <c r="B316" s="266">
        <v>0</v>
      </c>
      <c r="C316" s="266">
        <v>0</v>
      </c>
      <c r="D316" s="266">
        <v>0</v>
      </c>
      <c r="E316" s="266">
        <v>0</v>
      </c>
      <c r="F316" s="266">
        <v>0</v>
      </c>
      <c r="G316" s="266">
        <v>0</v>
      </c>
      <c r="H316" s="266">
        <v>99300</v>
      </c>
      <c r="I316" s="266">
        <v>185000</v>
      </c>
      <c r="J316" s="266">
        <v>166500</v>
      </c>
      <c r="K316" s="266">
        <v>0</v>
      </c>
      <c r="L316" s="266">
        <v>0</v>
      </c>
    </row>
    <row r="317" spans="1:12" x14ac:dyDescent="0.25">
      <c r="A317" s="52" t="s">
        <v>472</v>
      </c>
      <c r="B317" s="266">
        <v>0</v>
      </c>
      <c r="C317" s="266">
        <v>0</v>
      </c>
      <c r="D317" s="266">
        <v>0</v>
      </c>
      <c r="E317" s="266">
        <v>0</v>
      </c>
      <c r="F317" s="266">
        <v>974125</v>
      </c>
      <c r="G317" s="266">
        <v>200000</v>
      </c>
      <c r="H317" s="266">
        <v>0</v>
      </c>
      <c r="I317" s="266">
        <v>0</v>
      </c>
      <c r="J317" s="266">
        <v>0</v>
      </c>
      <c r="K317" s="266">
        <v>0</v>
      </c>
      <c r="L317" s="266">
        <v>0</v>
      </c>
    </row>
    <row r="318" spans="1:12" x14ac:dyDescent="0.25">
      <c r="A318" s="52" t="s">
        <v>924</v>
      </c>
      <c r="B318" s="266">
        <v>80000</v>
      </c>
      <c r="C318" s="266">
        <v>150000</v>
      </c>
      <c r="D318" s="266">
        <v>300000</v>
      </c>
      <c r="E318" s="266">
        <v>200000</v>
      </c>
      <c r="F318" s="266">
        <v>225500</v>
      </c>
      <c r="G318" s="266">
        <v>120000</v>
      </c>
      <c r="H318" s="266">
        <v>120000</v>
      </c>
      <c r="I318" s="266">
        <v>100000</v>
      </c>
      <c r="J318" s="266">
        <v>80000</v>
      </c>
      <c r="K318" s="266">
        <v>50000</v>
      </c>
      <c r="L318" s="266">
        <v>40000</v>
      </c>
    </row>
    <row r="319" spans="1:12" x14ac:dyDescent="0.25">
      <c r="A319" s="52" t="s">
        <v>927</v>
      </c>
      <c r="B319" s="266">
        <v>0</v>
      </c>
      <c r="C319" s="266">
        <v>0</v>
      </c>
      <c r="D319" s="266">
        <v>0</v>
      </c>
      <c r="E319" s="266">
        <v>0</v>
      </c>
      <c r="F319" s="266">
        <v>0</v>
      </c>
      <c r="G319" s="266">
        <v>0</v>
      </c>
      <c r="H319" s="266">
        <v>200000</v>
      </c>
      <c r="I319" s="266">
        <v>200000</v>
      </c>
      <c r="J319" s="266">
        <v>300000</v>
      </c>
      <c r="K319" s="266">
        <v>0</v>
      </c>
      <c r="L319" s="266">
        <v>0</v>
      </c>
    </row>
    <row r="320" spans="1:12" x14ac:dyDescent="0.25">
      <c r="A320" s="52" t="s">
        <v>283</v>
      </c>
      <c r="B320" s="266">
        <v>15000</v>
      </c>
      <c r="C320" s="266">
        <v>12000</v>
      </c>
      <c r="D320" s="266">
        <v>50000</v>
      </c>
      <c r="E320" s="266">
        <v>50000</v>
      </c>
      <c r="F320" s="266">
        <v>60000</v>
      </c>
      <c r="G320" s="266">
        <v>100000</v>
      </c>
      <c r="H320" s="266">
        <v>150000</v>
      </c>
      <c r="I320" s="266">
        <v>100000</v>
      </c>
      <c r="J320" s="266">
        <v>100000</v>
      </c>
      <c r="K320" s="266">
        <v>50000</v>
      </c>
      <c r="L320" s="266">
        <v>30000</v>
      </c>
    </row>
    <row r="321" spans="1:12" x14ac:dyDescent="0.25">
      <c r="A321" s="52" t="s">
        <v>928</v>
      </c>
      <c r="B321" s="266">
        <v>0</v>
      </c>
      <c r="C321" s="266">
        <v>0</v>
      </c>
      <c r="D321" s="266">
        <v>0</v>
      </c>
      <c r="E321" s="266">
        <v>7000</v>
      </c>
      <c r="F321" s="266">
        <v>0</v>
      </c>
      <c r="G321" s="266">
        <v>0</v>
      </c>
      <c r="H321" s="266">
        <v>0</v>
      </c>
      <c r="I321" s="266">
        <v>0</v>
      </c>
      <c r="J321" s="266">
        <v>0</v>
      </c>
      <c r="K321" s="266">
        <v>0</v>
      </c>
      <c r="L321" s="266">
        <v>0</v>
      </c>
    </row>
    <row r="322" spans="1:12" x14ac:dyDescent="0.25">
      <c r="A322" s="52" t="s">
        <v>573</v>
      </c>
      <c r="B322" s="266">
        <v>0</v>
      </c>
      <c r="C322" s="266">
        <v>0</v>
      </c>
      <c r="D322" s="266">
        <v>0</v>
      </c>
      <c r="E322" s="266">
        <v>20000</v>
      </c>
      <c r="F322" s="266">
        <v>25000</v>
      </c>
      <c r="G322" s="266">
        <v>25000</v>
      </c>
      <c r="H322" s="266">
        <v>25000</v>
      </c>
      <c r="I322" s="266">
        <v>30000</v>
      </c>
      <c r="J322" s="266">
        <v>30000</v>
      </c>
      <c r="K322" s="266">
        <v>25000</v>
      </c>
      <c r="L322" s="266">
        <v>0</v>
      </c>
    </row>
    <row r="323" spans="1:12" x14ac:dyDescent="0.25">
      <c r="A323" s="52" t="s">
        <v>757</v>
      </c>
      <c r="B323" s="266">
        <v>0</v>
      </c>
      <c r="C323" s="266">
        <v>0</v>
      </c>
      <c r="D323" s="266">
        <v>0</v>
      </c>
      <c r="E323" s="266">
        <v>0</v>
      </c>
      <c r="F323" s="266">
        <v>0</v>
      </c>
      <c r="G323" s="266">
        <v>0</v>
      </c>
      <c r="H323" s="266">
        <v>12000</v>
      </c>
      <c r="I323" s="266">
        <v>0</v>
      </c>
      <c r="J323" s="266">
        <v>0</v>
      </c>
      <c r="K323" s="266">
        <v>0</v>
      </c>
      <c r="L323" s="266">
        <v>0</v>
      </c>
    </row>
    <row r="324" spans="1:12" x14ac:dyDescent="0.25">
      <c r="A324" s="52" t="s">
        <v>801</v>
      </c>
      <c r="B324" s="266">
        <v>0</v>
      </c>
      <c r="C324" s="266">
        <v>0</v>
      </c>
      <c r="D324" s="266">
        <v>0</v>
      </c>
      <c r="E324" s="266">
        <v>0</v>
      </c>
      <c r="F324" s="266">
        <v>0</v>
      </c>
      <c r="G324" s="266">
        <v>0</v>
      </c>
      <c r="H324" s="266">
        <v>0</v>
      </c>
      <c r="I324" s="266">
        <v>10000</v>
      </c>
      <c r="J324" s="266">
        <v>0</v>
      </c>
      <c r="K324" s="266">
        <v>0</v>
      </c>
      <c r="L324" s="266">
        <v>0</v>
      </c>
    </row>
    <row r="325" spans="1:12" x14ac:dyDescent="0.25">
      <c r="A325" s="52" t="s">
        <v>1147</v>
      </c>
      <c r="B325" s="266">
        <v>0</v>
      </c>
      <c r="C325" s="266">
        <v>0</v>
      </c>
      <c r="D325" s="266">
        <v>0</v>
      </c>
      <c r="E325" s="266">
        <v>0</v>
      </c>
      <c r="F325" s="266">
        <v>0</v>
      </c>
      <c r="G325" s="266">
        <v>0</v>
      </c>
      <c r="H325" s="266">
        <v>0</v>
      </c>
      <c r="I325" s="266">
        <v>25000</v>
      </c>
      <c r="J325" s="266">
        <v>25000</v>
      </c>
      <c r="K325" s="266">
        <v>15000</v>
      </c>
      <c r="L325" s="266">
        <v>0</v>
      </c>
    </row>
    <row r="326" spans="1:12" x14ac:dyDescent="0.25">
      <c r="A326" s="52" t="s">
        <v>962</v>
      </c>
      <c r="B326" s="266">
        <v>200000</v>
      </c>
      <c r="C326" s="266">
        <v>200000</v>
      </c>
      <c r="D326" s="266">
        <v>0</v>
      </c>
      <c r="E326" s="266">
        <v>0</v>
      </c>
      <c r="F326" s="266">
        <v>0</v>
      </c>
      <c r="G326" s="266">
        <v>0</v>
      </c>
      <c r="H326" s="266">
        <v>0</v>
      </c>
      <c r="I326" s="266">
        <v>0</v>
      </c>
      <c r="J326" s="266">
        <v>0</v>
      </c>
      <c r="K326" s="266">
        <v>0</v>
      </c>
      <c r="L326" s="266">
        <v>0</v>
      </c>
    </row>
    <row r="327" spans="1:12" x14ac:dyDescent="0.25">
      <c r="A327" s="52" t="s">
        <v>775</v>
      </c>
      <c r="B327" s="266">
        <v>0</v>
      </c>
      <c r="C327" s="266">
        <v>45000</v>
      </c>
      <c r="D327" s="266">
        <v>0</v>
      </c>
      <c r="E327" s="266">
        <v>0</v>
      </c>
      <c r="F327" s="266">
        <v>0</v>
      </c>
      <c r="G327" s="266">
        <v>47500</v>
      </c>
      <c r="H327" s="266">
        <v>0</v>
      </c>
      <c r="I327" s="266">
        <v>0</v>
      </c>
      <c r="J327" s="266">
        <v>0</v>
      </c>
      <c r="K327" s="266">
        <v>0</v>
      </c>
      <c r="L327" s="266">
        <v>0</v>
      </c>
    </row>
    <row r="328" spans="1:12" x14ac:dyDescent="0.25">
      <c r="A328" s="52" t="s">
        <v>677</v>
      </c>
      <c r="B328" s="266">
        <v>0</v>
      </c>
      <c r="C328" s="266">
        <v>0</v>
      </c>
      <c r="D328" s="266">
        <v>0</v>
      </c>
      <c r="E328" s="266">
        <v>0</v>
      </c>
      <c r="F328" s="266">
        <v>0</v>
      </c>
      <c r="G328" s="266">
        <v>0</v>
      </c>
      <c r="H328" s="266">
        <v>0</v>
      </c>
      <c r="I328" s="266">
        <v>0</v>
      </c>
      <c r="J328" s="266">
        <v>0</v>
      </c>
      <c r="K328" s="266">
        <v>0</v>
      </c>
      <c r="L328" s="266">
        <v>0</v>
      </c>
    </row>
    <row r="329" spans="1:12" x14ac:dyDescent="0.25">
      <c r="A329" s="52" t="s">
        <v>279</v>
      </c>
      <c r="B329" s="266">
        <v>0</v>
      </c>
      <c r="C329" s="266">
        <v>0</v>
      </c>
      <c r="D329" s="266">
        <v>0</v>
      </c>
      <c r="E329" s="266">
        <v>0</v>
      </c>
      <c r="F329" s="266">
        <v>0</v>
      </c>
      <c r="G329" s="266">
        <v>0</v>
      </c>
      <c r="H329" s="266">
        <v>0</v>
      </c>
      <c r="I329" s="266">
        <v>0</v>
      </c>
      <c r="J329" s="266">
        <v>0</v>
      </c>
      <c r="K329" s="266">
        <v>0</v>
      </c>
      <c r="L329" s="266">
        <v>0</v>
      </c>
    </row>
    <row r="330" spans="1:12" x14ac:dyDescent="0.25">
      <c r="A330" s="52" t="s">
        <v>929</v>
      </c>
      <c r="B330" s="266">
        <v>0</v>
      </c>
      <c r="C330" s="266">
        <v>0</v>
      </c>
      <c r="D330" s="266">
        <v>0</v>
      </c>
      <c r="E330" s="266">
        <v>0</v>
      </c>
      <c r="F330" s="266">
        <v>0</v>
      </c>
      <c r="G330" s="266">
        <v>0</v>
      </c>
      <c r="H330" s="266">
        <v>0</v>
      </c>
      <c r="I330" s="266">
        <v>0</v>
      </c>
      <c r="J330" s="266">
        <v>0</v>
      </c>
      <c r="K330" s="266">
        <v>0</v>
      </c>
      <c r="L330" s="266">
        <v>0</v>
      </c>
    </row>
    <row r="331" spans="1:12" x14ac:dyDescent="0.25">
      <c r="A331" s="52" t="s">
        <v>785</v>
      </c>
      <c r="B331" s="266">
        <v>80000</v>
      </c>
      <c r="C331" s="266">
        <v>71000</v>
      </c>
      <c r="D331" s="266">
        <v>45000</v>
      </c>
      <c r="E331" s="266">
        <v>0</v>
      </c>
      <c r="F331" s="266">
        <v>0</v>
      </c>
      <c r="G331" s="266">
        <v>0</v>
      </c>
      <c r="H331" s="266">
        <v>0</v>
      </c>
      <c r="I331" s="266">
        <v>0</v>
      </c>
      <c r="J331" s="266">
        <v>0</v>
      </c>
      <c r="K331" s="266">
        <v>0</v>
      </c>
      <c r="L331" s="266">
        <v>0</v>
      </c>
    </row>
    <row r="332" spans="1:12" x14ac:dyDescent="0.25">
      <c r="A332" s="52" t="s">
        <v>930</v>
      </c>
      <c r="B332" s="266">
        <v>40000</v>
      </c>
      <c r="C332" s="266">
        <v>19000</v>
      </c>
      <c r="D332" s="266">
        <v>5000</v>
      </c>
      <c r="E332" s="266">
        <v>0</v>
      </c>
      <c r="F332" s="266">
        <v>0</v>
      </c>
      <c r="G332" s="266">
        <v>0</v>
      </c>
      <c r="H332" s="266">
        <v>0</v>
      </c>
      <c r="I332" s="266">
        <v>0</v>
      </c>
      <c r="J332" s="266">
        <v>0</v>
      </c>
      <c r="K332" s="266">
        <v>0</v>
      </c>
      <c r="L332" s="266">
        <v>0</v>
      </c>
    </row>
    <row r="333" spans="1:12" x14ac:dyDescent="0.25">
      <c r="A333" s="52" t="s">
        <v>696</v>
      </c>
      <c r="B333" s="266">
        <v>0</v>
      </c>
      <c r="C333" s="266">
        <v>0</v>
      </c>
      <c r="D333" s="266">
        <v>0</v>
      </c>
      <c r="E333" s="266">
        <v>0</v>
      </c>
      <c r="F333" s="266">
        <v>0</v>
      </c>
      <c r="G333" s="266">
        <v>0</v>
      </c>
      <c r="H333" s="266">
        <v>1728450</v>
      </c>
      <c r="I333" s="266">
        <v>1931500</v>
      </c>
      <c r="J333" s="266">
        <v>2248000</v>
      </c>
      <c r="K333" s="266">
        <v>1362345</v>
      </c>
      <c r="L333" s="266">
        <v>0</v>
      </c>
    </row>
    <row r="334" spans="1:12" x14ac:dyDescent="0.25">
      <c r="A334" s="52" t="s">
        <v>1141</v>
      </c>
      <c r="B334" s="266">
        <v>0</v>
      </c>
      <c r="C334" s="266">
        <v>0</v>
      </c>
      <c r="D334" s="266">
        <v>0</v>
      </c>
      <c r="E334" s="267">
        <v>0</v>
      </c>
      <c r="F334" s="267">
        <v>0</v>
      </c>
      <c r="G334" s="267">
        <v>0</v>
      </c>
      <c r="H334" s="266">
        <v>0</v>
      </c>
      <c r="I334" s="266">
        <v>0</v>
      </c>
      <c r="J334" s="266">
        <v>0</v>
      </c>
      <c r="K334" s="266">
        <v>0</v>
      </c>
      <c r="L334" s="266">
        <v>0</v>
      </c>
    </row>
    <row r="335" spans="1:12" s="94" customFormat="1" x14ac:dyDescent="0.25">
      <c r="A335" s="28" t="s">
        <v>918</v>
      </c>
      <c r="B335" s="263">
        <f>SUM(B287:B334)</f>
        <v>1194500</v>
      </c>
      <c r="C335" s="270">
        <f t="shared" ref="C335" si="34">SUM(C285:C334)</f>
        <v>1608900</v>
      </c>
      <c r="D335" s="270">
        <f t="shared" ref="D335" si="35">SUM(D285:D334)</f>
        <v>1949825</v>
      </c>
      <c r="E335" s="270">
        <f t="shared" ref="E335" si="36">SUM(E285:E334)</f>
        <v>6667500</v>
      </c>
      <c r="F335" s="270">
        <f t="shared" ref="F335" si="37">SUM(F285:F334)</f>
        <v>8847825</v>
      </c>
      <c r="G335" s="270">
        <f t="shared" ref="G335:K335" si="38">SUM(G285:G334)</f>
        <v>8218500</v>
      </c>
      <c r="H335" s="270">
        <f t="shared" si="38"/>
        <v>7341750</v>
      </c>
      <c r="I335" s="270">
        <f t="shared" si="38"/>
        <v>3510500</v>
      </c>
      <c r="J335" s="270">
        <f t="shared" si="38"/>
        <v>3823500</v>
      </c>
      <c r="K335" s="270">
        <f t="shared" si="38"/>
        <v>2590345</v>
      </c>
      <c r="L335" s="270">
        <f>SUM(L285:L334)</f>
        <v>1983000</v>
      </c>
    </row>
    <row r="336" spans="1:12" s="94" customFormat="1" x14ac:dyDescent="0.25">
      <c r="A336" s="28" t="s">
        <v>540</v>
      </c>
      <c r="B336" s="270">
        <f t="shared" ref="B336:K336" si="39">B335+B280+B284</f>
        <v>82796500</v>
      </c>
      <c r="C336" s="270">
        <f t="shared" si="39"/>
        <v>89086570</v>
      </c>
      <c r="D336" s="270">
        <f t="shared" si="39"/>
        <v>96822330</v>
      </c>
      <c r="E336" s="270">
        <f t="shared" si="39"/>
        <v>108124235</v>
      </c>
      <c r="F336" s="270">
        <f t="shared" si="39"/>
        <v>122729500</v>
      </c>
      <c r="G336" s="270">
        <f t="shared" si="39"/>
        <v>131525000</v>
      </c>
      <c r="H336" s="270">
        <f t="shared" si="39"/>
        <v>150316250</v>
      </c>
      <c r="I336" s="270">
        <f t="shared" si="39"/>
        <v>152469000</v>
      </c>
      <c r="J336" s="270">
        <f t="shared" si="39"/>
        <v>138247740</v>
      </c>
      <c r="K336" s="270">
        <f t="shared" si="39"/>
        <v>129225845</v>
      </c>
      <c r="L336" s="270">
        <f>L335+L280+L284</f>
        <v>92244235</v>
      </c>
    </row>
    <row r="337" spans="1:12" s="94" customFormat="1" x14ac:dyDescent="0.25">
      <c r="A337" s="28"/>
      <c r="B337" s="270"/>
      <c r="C337" s="270"/>
      <c r="D337" s="270"/>
      <c r="E337" s="270"/>
      <c r="F337" s="270"/>
      <c r="G337" s="270"/>
      <c r="H337" s="270"/>
      <c r="I337" s="270"/>
      <c r="J337" s="270"/>
      <c r="K337" s="270"/>
      <c r="L337" s="270"/>
    </row>
    <row r="338" spans="1:12" s="94" customFormat="1" x14ac:dyDescent="0.25">
      <c r="A338" s="28" t="s">
        <v>144</v>
      </c>
      <c r="B338" s="270">
        <v>0</v>
      </c>
      <c r="C338" s="270">
        <v>0</v>
      </c>
      <c r="D338" s="270">
        <v>0</v>
      </c>
      <c r="E338" s="270">
        <v>0</v>
      </c>
      <c r="F338" s="270">
        <v>0</v>
      </c>
      <c r="G338" s="270">
        <v>0</v>
      </c>
      <c r="H338" s="270">
        <v>0</v>
      </c>
      <c r="I338" s="270">
        <v>0</v>
      </c>
      <c r="J338" s="270">
        <v>0</v>
      </c>
      <c r="K338" s="270">
        <v>0</v>
      </c>
      <c r="L338" s="263">
        <v>34500000</v>
      </c>
    </row>
    <row r="339" spans="1:12" x14ac:dyDescent="0.25">
      <c r="A339" s="28"/>
      <c r="B339" s="263"/>
      <c r="C339" s="264"/>
      <c r="D339" s="264"/>
      <c r="E339" s="264"/>
      <c r="F339" s="264"/>
      <c r="G339" s="264"/>
      <c r="H339" s="264"/>
      <c r="I339" s="264"/>
      <c r="J339" s="264"/>
      <c r="K339" s="264"/>
      <c r="L339" s="264"/>
    </row>
    <row r="340" spans="1:12" ht="15.75" thickBot="1" x14ac:dyDescent="0.3">
      <c r="A340" s="42" t="s">
        <v>131</v>
      </c>
      <c r="B340" s="278">
        <f>B280+B335</f>
        <v>82796500</v>
      </c>
      <c r="C340" s="278">
        <f>C336</f>
        <v>89086570</v>
      </c>
      <c r="D340" s="278">
        <f>D336</f>
        <v>96822330</v>
      </c>
      <c r="E340" s="278">
        <f t="shared" ref="E340:K340" si="40">E336</f>
        <v>108124235</v>
      </c>
      <c r="F340" s="278">
        <f t="shared" si="40"/>
        <v>122729500</v>
      </c>
      <c r="G340" s="278">
        <f t="shared" si="40"/>
        <v>131525000</v>
      </c>
      <c r="H340" s="278">
        <f t="shared" si="40"/>
        <v>150316250</v>
      </c>
      <c r="I340" s="278">
        <f t="shared" si="40"/>
        <v>152469000</v>
      </c>
      <c r="J340" s="278">
        <f t="shared" si="40"/>
        <v>138247740</v>
      </c>
      <c r="K340" s="278">
        <f t="shared" si="40"/>
        <v>129225845</v>
      </c>
      <c r="L340" s="278">
        <f>+L336+L338</f>
        <v>126744235</v>
      </c>
    </row>
    <row r="341" spans="1:12" ht="15.75" thickTop="1" x14ac:dyDescent="0.25"/>
    <row r="342" spans="1:12" x14ac:dyDescent="0.25">
      <c r="A342" s="13" t="s">
        <v>1601</v>
      </c>
      <c r="L342" s="340"/>
    </row>
    <row r="343" spans="1:12" x14ac:dyDescent="0.25">
      <c r="A343" s="12"/>
      <c r="C343" s="129"/>
      <c r="D343" s="129"/>
      <c r="E343" s="129"/>
      <c r="F343" s="129"/>
      <c r="L343" s="137"/>
    </row>
    <row r="344" spans="1:12" x14ac:dyDescent="0.25">
      <c r="A344" s="12" t="s">
        <v>1597</v>
      </c>
      <c r="C344" s="129"/>
      <c r="D344" s="129"/>
      <c r="E344" s="129"/>
      <c r="F344" s="129"/>
      <c r="L344" s="137"/>
    </row>
    <row r="345" spans="1:12" x14ac:dyDescent="0.25">
      <c r="A345" s="13" t="s">
        <v>1623</v>
      </c>
    </row>
    <row r="348" spans="1:12" x14ac:dyDescent="0.25">
      <c r="A348" s="53"/>
    </row>
  </sheetData>
  <mergeCells count="8">
    <mergeCell ref="A9:A10"/>
    <mergeCell ref="B9:L9"/>
    <mergeCell ref="A2:L2"/>
    <mergeCell ref="A3:L3"/>
    <mergeCell ref="A4:L4"/>
    <mergeCell ref="A5:L5"/>
    <mergeCell ref="A6:L6"/>
    <mergeCell ref="A7:L7"/>
  </mergeCells>
  <pageMargins left="0.7" right="0.7" top="0.75" bottom="0.75" header="0.3" footer="0.3"/>
  <pageSetup orientation="portrait" r:id="rId1"/>
  <ignoredErrors>
    <ignoredError sqref="B335 K53 B53:F53 B117:B148 B175:B203 B225:B263 B276:L276 G53:J5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F300"/>
  <sheetViews>
    <sheetView showGridLines="0" topLeftCell="A245" zoomScale="73" zoomScaleNormal="73" workbookViewId="0">
      <selection activeCell="A264" sqref="A264"/>
    </sheetView>
  </sheetViews>
  <sheetFormatPr baseColWidth="10" defaultColWidth="11.42578125" defaultRowHeight="15" x14ac:dyDescent="0.25"/>
  <cols>
    <col min="1" max="1" width="87.85546875" style="13" bestFit="1" customWidth="1"/>
    <col min="2" max="2" width="17.5703125" style="14" bestFit="1" customWidth="1"/>
    <col min="3" max="5" width="17.5703125" style="118" bestFit="1" customWidth="1"/>
    <col min="6" max="16384" width="11.42578125" style="90"/>
  </cols>
  <sheetData>
    <row r="1" spans="1:5" x14ac:dyDescent="0.25">
      <c r="A1" s="23"/>
      <c r="B1" s="123"/>
    </row>
    <row r="2" spans="1:5" ht="21" x14ac:dyDescent="0.25">
      <c r="A2" s="352" t="s">
        <v>948</v>
      </c>
      <c r="B2" s="353"/>
      <c r="C2" s="353"/>
      <c r="D2" s="353"/>
      <c r="E2" s="353"/>
    </row>
    <row r="3" spans="1:5" ht="18.75" x14ac:dyDescent="0.25">
      <c r="A3" s="354" t="s">
        <v>949</v>
      </c>
      <c r="B3" s="355"/>
      <c r="C3" s="355"/>
      <c r="D3" s="355"/>
      <c r="E3" s="355"/>
    </row>
    <row r="4" spans="1:5" x14ac:dyDescent="0.25">
      <c r="A4" s="356" t="s">
        <v>8</v>
      </c>
      <c r="B4" s="357"/>
      <c r="C4" s="357"/>
      <c r="D4" s="357"/>
      <c r="E4" s="357"/>
    </row>
    <row r="5" spans="1:5" x14ac:dyDescent="0.25">
      <c r="A5" s="358" t="s">
        <v>9</v>
      </c>
      <c r="B5" s="359"/>
      <c r="C5" s="359"/>
      <c r="D5" s="359"/>
      <c r="E5" s="359"/>
    </row>
    <row r="6" spans="1:5" x14ac:dyDescent="0.25">
      <c r="A6" s="358" t="s">
        <v>1603</v>
      </c>
      <c r="B6" s="359"/>
      <c r="C6" s="359"/>
      <c r="D6" s="359"/>
      <c r="E6" s="359"/>
    </row>
    <row r="7" spans="1:5" x14ac:dyDescent="0.25">
      <c r="A7" s="360" t="s">
        <v>10</v>
      </c>
      <c r="B7" s="360"/>
      <c r="C7" s="360"/>
      <c r="D7" s="360"/>
      <c r="E7" s="360"/>
    </row>
    <row r="8" spans="1:5" x14ac:dyDescent="0.25">
      <c r="A8" s="23"/>
      <c r="B8" s="123"/>
    </row>
    <row r="9" spans="1:5" ht="15.75" x14ac:dyDescent="0.25">
      <c r="A9" s="348" t="s">
        <v>7</v>
      </c>
      <c r="B9" s="351" t="s">
        <v>1596</v>
      </c>
      <c r="C9" s="351"/>
      <c r="D9" s="351"/>
      <c r="E9" s="351"/>
    </row>
    <row r="10" spans="1:5" x14ac:dyDescent="0.25">
      <c r="A10" s="349" t="s">
        <v>4</v>
      </c>
      <c r="B10" s="112">
        <v>1963</v>
      </c>
      <c r="C10" s="86">
        <v>1964</v>
      </c>
      <c r="D10" s="112">
        <v>1965</v>
      </c>
      <c r="E10" s="86">
        <v>1966</v>
      </c>
    </row>
    <row r="11" spans="1:5" x14ac:dyDescent="0.25">
      <c r="A11" s="29" t="s">
        <v>1056</v>
      </c>
      <c r="B11" s="261"/>
      <c r="C11" s="261"/>
      <c r="D11" s="261"/>
      <c r="E11" s="261"/>
    </row>
    <row r="12" spans="1:5" s="94" customFormat="1" x14ac:dyDescent="0.25">
      <c r="A12" s="12" t="s">
        <v>988</v>
      </c>
      <c r="B12" s="261"/>
      <c r="C12" s="261"/>
      <c r="D12" s="261"/>
      <c r="E12" s="261"/>
    </row>
    <row r="13" spans="1:5" s="94" customFormat="1" x14ac:dyDescent="0.25">
      <c r="A13" s="60" t="s">
        <v>1074</v>
      </c>
      <c r="B13" s="259">
        <v>0</v>
      </c>
      <c r="C13" s="259">
        <v>0</v>
      </c>
      <c r="D13" s="259">
        <v>0</v>
      </c>
      <c r="E13" s="259">
        <v>0</v>
      </c>
    </row>
    <row r="14" spans="1:5" x14ac:dyDescent="0.25">
      <c r="A14" s="60" t="s">
        <v>1057</v>
      </c>
      <c r="B14" s="279">
        <v>1200000</v>
      </c>
      <c r="C14" s="260">
        <v>1800000</v>
      </c>
      <c r="D14" s="260">
        <v>2200000</v>
      </c>
      <c r="E14" s="260">
        <v>1600000</v>
      </c>
    </row>
    <row r="15" spans="1:5" s="95" customFormat="1" x14ac:dyDescent="0.25">
      <c r="A15" s="60" t="s">
        <v>1153</v>
      </c>
      <c r="B15" s="279">
        <v>15000</v>
      </c>
      <c r="C15" s="260">
        <v>12000</v>
      </c>
      <c r="D15" s="260">
        <v>10000</v>
      </c>
      <c r="E15" s="260">
        <v>10000</v>
      </c>
    </row>
    <row r="16" spans="1:5" s="95" customFormat="1" ht="17.25" customHeight="1" x14ac:dyDescent="0.25">
      <c r="A16" s="60" t="s">
        <v>686</v>
      </c>
      <c r="B16" s="279">
        <v>220000</v>
      </c>
      <c r="C16" s="260">
        <v>210000</v>
      </c>
      <c r="D16" s="260">
        <v>240000</v>
      </c>
      <c r="E16" s="260">
        <v>200000</v>
      </c>
    </row>
    <row r="17" spans="1:5" s="95" customFormat="1" x14ac:dyDescent="0.25">
      <c r="A17" s="60" t="s">
        <v>268</v>
      </c>
      <c r="B17" s="279">
        <v>40000</v>
      </c>
      <c r="C17" s="260">
        <v>0</v>
      </c>
      <c r="D17" s="260">
        <v>0</v>
      </c>
      <c r="E17" s="260">
        <v>0</v>
      </c>
    </row>
    <row r="18" spans="1:5" s="95" customFormat="1" x14ac:dyDescent="0.25">
      <c r="A18" s="60" t="s">
        <v>725</v>
      </c>
      <c r="B18" s="279">
        <v>0</v>
      </c>
      <c r="C18" s="260">
        <v>0</v>
      </c>
      <c r="D18" s="260">
        <v>200000</v>
      </c>
      <c r="E18" s="260">
        <v>50000</v>
      </c>
    </row>
    <row r="19" spans="1:5" s="95" customFormat="1" x14ac:dyDescent="0.25">
      <c r="A19" s="60" t="s">
        <v>1126</v>
      </c>
      <c r="B19" s="279">
        <v>20000</v>
      </c>
      <c r="C19" s="260">
        <v>15000</v>
      </c>
      <c r="D19" s="260">
        <v>16000</v>
      </c>
      <c r="E19" s="260">
        <v>15000</v>
      </c>
    </row>
    <row r="20" spans="1:5" s="95" customFormat="1" x14ac:dyDescent="0.25">
      <c r="A20" s="60" t="s">
        <v>728</v>
      </c>
      <c r="B20" s="279">
        <v>0</v>
      </c>
      <c r="C20" s="260">
        <v>0</v>
      </c>
      <c r="D20" s="260">
        <v>0</v>
      </c>
      <c r="E20" s="260">
        <v>30000</v>
      </c>
    </row>
    <row r="21" spans="1:5" s="95" customFormat="1" x14ac:dyDescent="0.25">
      <c r="A21" s="60" t="s">
        <v>1079</v>
      </c>
      <c r="B21" s="279">
        <v>6600000</v>
      </c>
      <c r="C21" s="260">
        <v>7800000</v>
      </c>
      <c r="D21" s="260">
        <v>8000000</v>
      </c>
      <c r="E21" s="260">
        <v>5890000</v>
      </c>
    </row>
    <row r="22" spans="1:5" s="95" customFormat="1" x14ac:dyDescent="0.25">
      <c r="A22" s="64" t="s">
        <v>738</v>
      </c>
      <c r="B22" s="279">
        <v>175000</v>
      </c>
      <c r="C22" s="260">
        <v>160000</v>
      </c>
      <c r="D22" s="260">
        <v>0</v>
      </c>
      <c r="E22" s="260">
        <v>0</v>
      </c>
    </row>
    <row r="23" spans="1:5" s="95" customFormat="1" x14ac:dyDescent="0.25">
      <c r="A23" s="64" t="s">
        <v>774</v>
      </c>
      <c r="B23" s="279">
        <v>75000</v>
      </c>
      <c r="C23" s="260">
        <v>90000</v>
      </c>
      <c r="D23" s="260">
        <v>120000</v>
      </c>
      <c r="E23" s="260">
        <v>0</v>
      </c>
    </row>
    <row r="24" spans="1:5" s="91" customFormat="1" x14ac:dyDescent="0.25">
      <c r="A24" s="64" t="s">
        <v>1082</v>
      </c>
      <c r="B24" s="279">
        <v>150000</v>
      </c>
      <c r="C24" s="260">
        <v>150000</v>
      </c>
      <c r="D24" s="260">
        <v>200000</v>
      </c>
      <c r="E24" s="260">
        <v>150000</v>
      </c>
    </row>
    <row r="25" spans="1:5" s="95" customFormat="1" x14ac:dyDescent="0.25">
      <c r="A25" s="64" t="s">
        <v>1155</v>
      </c>
      <c r="B25" s="279">
        <v>0</v>
      </c>
      <c r="C25" s="260">
        <v>0</v>
      </c>
      <c r="D25" s="260">
        <v>0</v>
      </c>
      <c r="E25" s="260">
        <v>4000</v>
      </c>
    </row>
    <row r="26" spans="1:5" s="95" customFormat="1" x14ac:dyDescent="0.25">
      <c r="A26" s="60" t="s">
        <v>776</v>
      </c>
      <c r="B26" s="279">
        <v>10200</v>
      </c>
      <c r="C26" s="260">
        <v>10100</v>
      </c>
      <c r="D26" s="260">
        <v>8170</v>
      </c>
      <c r="E26" s="260">
        <v>0</v>
      </c>
    </row>
    <row r="27" spans="1:5" s="94" customFormat="1" x14ac:dyDescent="0.25">
      <c r="A27" s="64" t="s">
        <v>1156</v>
      </c>
      <c r="B27" s="279">
        <v>660000</v>
      </c>
      <c r="C27" s="261">
        <v>780000</v>
      </c>
      <c r="D27" s="260">
        <v>800000</v>
      </c>
      <c r="E27" s="260">
        <v>0</v>
      </c>
    </row>
    <row r="28" spans="1:5" s="94" customFormat="1" x14ac:dyDescent="0.25">
      <c r="A28" s="63" t="s">
        <v>269</v>
      </c>
      <c r="B28" s="261">
        <f>SUM(B14:B27)</f>
        <v>9165200</v>
      </c>
      <c r="C28" s="261">
        <f t="shared" ref="C28:E28" si="0">SUM(C14:C27)</f>
        <v>11027100</v>
      </c>
      <c r="D28" s="261">
        <f t="shared" si="0"/>
        <v>11794170</v>
      </c>
      <c r="E28" s="261">
        <f t="shared" si="0"/>
        <v>7949000</v>
      </c>
    </row>
    <row r="29" spans="1:5" s="94" customFormat="1" x14ac:dyDescent="0.25">
      <c r="A29" s="58"/>
      <c r="B29" s="280"/>
      <c r="C29" s="280"/>
      <c r="D29" s="280"/>
      <c r="E29" s="280"/>
    </row>
    <row r="30" spans="1:5" s="95" customFormat="1" x14ac:dyDescent="0.25">
      <c r="A30" s="63" t="s">
        <v>996</v>
      </c>
      <c r="B30" s="280"/>
      <c r="C30" s="280"/>
      <c r="D30" s="280"/>
      <c r="E30" s="280"/>
    </row>
    <row r="31" spans="1:5" s="95" customFormat="1" x14ac:dyDescent="0.25">
      <c r="A31" s="63" t="s">
        <v>989</v>
      </c>
      <c r="B31" s="280"/>
      <c r="C31" s="280"/>
      <c r="D31" s="280"/>
      <c r="E31" s="280"/>
    </row>
    <row r="32" spans="1:5" s="95" customFormat="1" x14ac:dyDescent="0.25">
      <c r="A32" s="60" t="s">
        <v>1039</v>
      </c>
      <c r="B32" s="279">
        <v>2200000</v>
      </c>
      <c r="C32" s="260">
        <v>2800000</v>
      </c>
      <c r="D32" s="260">
        <v>3900000</v>
      </c>
      <c r="E32" s="260">
        <v>2500000</v>
      </c>
    </row>
    <row r="33" spans="1:5" s="95" customFormat="1" x14ac:dyDescent="0.25">
      <c r="A33" s="64" t="s">
        <v>780</v>
      </c>
      <c r="B33" s="279">
        <v>0</v>
      </c>
      <c r="C33" s="260">
        <v>0</v>
      </c>
      <c r="D33" s="260">
        <v>0</v>
      </c>
      <c r="E33" s="260">
        <v>750000</v>
      </c>
    </row>
    <row r="34" spans="1:5" s="95" customFormat="1" x14ac:dyDescent="0.25">
      <c r="A34" s="64" t="s">
        <v>284</v>
      </c>
      <c r="B34" s="279">
        <v>0</v>
      </c>
      <c r="C34" s="260">
        <v>0</v>
      </c>
      <c r="D34" s="260">
        <v>0</v>
      </c>
      <c r="E34" s="260">
        <v>0</v>
      </c>
    </row>
    <row r="35" spans="1:5" s="95" customFormat="1" x14ac:dyDescent="0.25">
      <c r="A35" s="60" t="s">
        <v>271</v>
      </c>
      <c r="B35" s="279">
        <v>150000</v>
      </c>
      <c r="C35" s="260">
        <v>250000</v>
      </c>
      <c r="D35" s="260">
        <v>450000</v>
      </c>
      <c r="E35" s="260">
        <v>400000</v>
      </c>
    </row>
    <row r="36" spans="1:5" s="95" customFormat="1" x14ac:dyDescent="0.25">
      <c r="A36" s="60" t="s">
        <v>299</v>
      </c>
      <c r="B36" s="279">
        <v>0</v>
      </c>
      <c r="C36" s="260">
        <v>0</v>
      </c>
      <c r="D36" s="260">
        <v>0</v>
      </c>
      <c r="E36" s="260">
        <v>0</v>
      </c>
    </row>
    <row r="37" spans="1:5" s="95" customFormat="1" x14ac:dyDescent="0.25">
      <c r="A37" s="60" t="s">
        <v>285</v>
      </c>
      <c r="B37" s="279">
        <v>500000</v>
      </c>
      <c r="C37" s="260">
        <v>575000</v>
      </c>
      <c r="D37" s="260">
        <v>450000</v>
      </c>
      <c r="E37" s="260">
        <v>300000</v>
      </c>
    </row>
    <row r="38" spans="1:5" s="94" customFormat="1" x14ac:dyDescent="0.25">
      <c r="A38" s="60" t="s">
        <v>1148</v>
      </c>
      <c r="B38" s="279">
        <v>80000</v>
      </c>
      <c r="C38" s="260">
        <v>24000</v>
      </c>
      <c r="D38" s="260">
        <v>100000</v>
      </c>
      <c r="E38" s="260">
        <v>100000</v>
      </c>
    </row>
    <row r="39" spans="1:5" s="95" customFormat="1" x14ac:dyDescent="0.25">
      <c r="A39" s="60" t="s">
        <v>471</v>
      </c>
      <c r="B39" s="279">
        <v>8000</v>
      </c>
      <c r="C39" s="260">
        <v>10000</v>
      </c>
      <c r="D39" s="260">
        <v>0</v>
      </c>
      <c r="E39" s="260">
        <v>5000</v>
      </c>
    </row>
    <row r="40" spans="1:5" s="94" customFormat="1" x14ac:dyDescent="0.25">
      <c r="A40" s="60" t="s">
        <v>561</v>
      </c>
      <c r="B40" s="279">
        <v>275000</v>
      </c>
      <c r="C40" s="260">
        <v>290000</v>
      </c>
      <c r="D40" s="260">
        <v>290000</v>
      </c>
      <c r="E40" s="260">
        <v>300000</v>
      </c>
    </row>
    <row r="41" spans="1:5" s="95" customFormat="1" x14ac:dyDescent="0.25">
      <c r="A41" s="60" t="s">
        <v>1007</v>
      </c>
      <c r="B41" s="279">
        <v>8000</v>
      </c>
      <c r="C41" s="260">
        <v>5000</v>
      </c>
      <c r="D41" s="260">
        <v>0</v>
      </c>
      <c r="E41" s="260">
        <v>5000</v>
      </c>
    </row>
    <row r="42" spans="1:5" s="95" customFormat="1" x14ac:dyDescent="0.25">
      <c r="A42" s="60" t="s">
        <v>802</v>
      </c>
      <c r="B42" s="279">
        <v>0</v>
      </c>
      <c r="C42" s="260">
        <v>0</v>
      </c>
      <c r="D42" s="260">
        <v>9000</v>
      </c>
      <c r="E42" s="260">
        <v>10000</v>
      </c>
    </row>
    <row r="43" spans="1:5" s="95" customFormat="1" x14ac:dyDescent="0.25">
      <c r="A43" s="60" t="s">
        <v>805</v>
      </c>
      <c r="B43" s="279">
        <v>0</v>
      </c>
      <c r="C43" s="260">
        <v>0</v>
      </c>
      <c r="D43" s="260">
        <v>0</v>
      </c>
      <c r="E43" s="260">
        <v>8000</v>
      </c>
    </row>
    <row r="44" spans="1:5" s="91" customFormat="1" x14ac:dyDescent="0.25">
      <c r="A44" s="60" t="s">
        <v>1008</v>
      </c>
      <c r="B44" s="279">
        <v>0</v>
      </c>
      <c r="C44" s="260">
        <v>0</v>
      </c>
      <c r="D44" s="260">
        <v>23000</v>
      </c>
      <c r="E44" s="260">
        <v>10000</v>
      </c>
    </row>
    <row r="45" spans="1:5" s="91" customFormat="1" x14ac:dyDescent="0.25">
      <c r="A45" s="60" t="s">
        <v>1009</v>
      </c>
      <c r="B45" s="279">
        <v>20000</v>
      </c>
      <c r="C45" s="260">
        <v>20000</v>
      </c>
      <c r="D45" s="260">
        <v>25000</v>
      </c>
      <c r="E45" s="260">
        <v>20000</v>
      </c>
    </row>
    <row r="46" spans="1:5" s="87" customFormat="1" x14ac:dyDescent="0.25">
      <c r="A46" s="60" t="s">
        <v>1094</v>
      </c>
      <c r="B46" s="279">
        <v>35000</v>
      </c>
      <c r="C46" s="260">
        <v>35000</v>
      </c>
      <c r="D46" s="260">
        <v>30000</v>
      </c>
      <c r="E46" s="260">
        <v>30000</v>
      </c>
    </row>
    <row r="47" spans="1:5" s="94" customFormat="1" x14ac:dyDescent="0.25">
      <c r="A47" s="56" t="s">
        <v>806</v>
      </c>
      <c r="B47" s="279">
        <v>150000</v>
      </c>
      <c r="C47" s="260">
        <v>160000</v>
      </c>
      <c r="D47" s="260">
        <v>170000</v>
      </c>
      <c r="E47" s="260">
        <v>150000</v>
      </c>
    </row>
    <row r="48" spans="1:5" s="95" customFormat="1" x14ac:dyDescent="0.25">
      <c r="A48" s="59" t="s">
        <v>1130</v>
      </c>
      <c r="B48" s="279">
        <v>15000</v>
      </c>
      <c r="C48" s="260">
        <v>5000</v>
      </c>
      <c r="D48" s="260">
        <v>15000</v>
      </c>
      <c r="E48" s="260">
        <v>5000</v>
      </c>
    </row>
    <row r="49" spans="1:5" s="94" customFormat="1" x14ac:dyDescent="0.25">
      <c r="A49" s="59" t="s">
        <v>1157</v>
      </c>
      <c r="B49" s="279">
        <v>0</v>
      </c>
      <c r="C49" s="260">
        <v>0</v>
      </c>
      <c r="D49" s="260">
        <v>0</v>
      </c>
      <c r="E49" s="260">
        <v>1000</v>
      </c>
    </row>
    <row r="50" spans="1:5" s="95" customFormat="1" x14ac:dyDescent="0.25">
      <c r="A50" s="59" t="s">
        <v>807</v>
      </c>
      <c r="B50" s="279">
        <v>15000</v>
      </c>
      <c r="C50" s="260">
        <v>0</v>
      </c>
      <c r="D50" s="260">
        <v>0</v>
      </c>
      <c r="E50" s="260">
        <v>75</v>
      </c>
    </row>
    <row r="51" spans="1:5" s="94" customFormat="1" x14ac:dyDescent="0.25">
      <c r="A51" s="59" t="s">
        <v>1129</v>
      </c>
      <c r="B51" s="279">
        <v>125000</v>
      </c>
      <c r="C51" s="260">
        <v>140000</v>
      </c>
      <c r="D51" s="260">
        <v>130000</v>
      </c>
      <c r="E51" s="260">
        <v>100000</v>
      </c>
    </row>
    <row r="52" spans="1:5" s="95" customFormat="1" x14ac:dyDescent="0.25">
      <c r="A52" s="60" t="s">
        <v>1010</v>
      </c>
      <c r="B52" s="279">
        <v>19000</v>
      </c>
      <c r="C52" s="260">
        <v>25000</v>
      </c>
      <c r="D52" s="260">
        <v>25000</v>
      </c>
      <c r="E52" s="260">
        <v>35000</v>
      </c>
    </row>
    <row r="53" spans="1:5" s="95" customFormat="1" x14ac:dyDescent="0.25">
      <c r="A53" s="60" t="s">
        <v>255</v>
      </c>
      <c r="B53" s="279">
        <v>20000</v>
      </c>
      <c r="C53" s="260">
        <v>20000</v>
      </c>
      <c r="D53" s="260">
        <v>20000</v>
      </c>
      <c r="E53" s="260">
        <v>10000</v>
      </c>
    </row>
    <row r="54" spans="1:5" s="94" customFormat="1" x14ac:dyDescent="0.25">
      <c r="A54" s="60" t="s">
        <v>1084</v>
      </c>
      <c r="B54" s="279">
        <v>75000</v>
      </c>
      <c r="C54" s="260">
        <v>80000</v>
      </c>
      <c r="D54" s="260">
        <v>90000</v>
      </c>
      <c r="E54" s="260">
        <v>80000</v>
      </c>
    </row>
    <row r="55" spans="1:5" s="95" customFormat="1" x14ac:dyDescent="0.25">
      <c r="A55" s="60" t="s">
        <v>1085</v>
      </c>
      <c r="B55" s="279">
        <v>0</v>
      </c>
      <c r="C55" s="260">
        <v>0</v>
      </c>
      <c r="D55" s="260">
        <v>0</v>
      </c>
      <c r="E55" s="260">
        <v>8000</v>
      </c>
    </row>
    <row r="56" spans="1:5" x14ac:dyDescent="0.25">
      <c r="A56" s="60" t="s">
        <v>145</v>
      </c>
      <c r="B56" s="279">
        <v>50000</v>
      </c>
      <c r="C56" s="260">
        <v>65000</v>
      </c>
      <c r="D56" s="260">
        <v>60000</v>
      </c>
      <c r="E56" s="260">
        <v>50000</v>
      </c>
    </row>
    <row r="57" spans="1:5" s="95" customFormat="1" x14ac:dyDescent="0.25">
      <c r="A57" s="60" t="s">
        <v>1061</v>
      </c>
      <c r="B57" s="279">
        <v>150000</v>
      </c>
      <c r="C57" s="260">
        <v>250000</v>
      </c>
      <c r="D57" s="260">
        <v>300000</v>
      </c>
      <c r="E57" s="260">
        <v>200000</v>
      </c>
    </row>
    <row r="58" spans="1:5" s="95" customFormat="1" x14ac:dyDescent="0.25">
      <c r="A58" s="60" t="s">
        <v>958</v>
      </c>
      <c r="B58" s="279">
        <v>0</v>
      </c>
      <c r="C58" s="260">
        <v>0</v>
      </c>
      <c r="D58" s="260">
        <v>0</v>
      </c>
      <c r="E58" s="260">
        <v>0</v>
      </c>
    </row>
    <row r="59" spans="1:5" s="95" customFormat="1" x14ac:dyDescent="0.25">
      <c r="A59" s="60" t="s">
        <v>1012</v>
      </c>
      <c r="B59" s="279">
        <v>0</v>
      </c>
      <c r="C59" s="260">
        <v>0</v>
      </c>
      <c r="D59" s="260">
        <v>0</v>
      </c>
      <c r="E59" s="260">
        <v>250</v>
      </c>
    </row>
    <row r="60" spans="1:5" s="95" customFormat="1" x14ac:dyDescent="0.25">
      <c r="A60" s="60" t="s">
        <v>723</v>
      </c>
      <c r="B60" s="279">
        <v>0</v>
      </c>
      <c r="C60" s="260">
        <v>0</v>
      </c>
      <c r="D60" s="260">
        <v>0</v>
      </c>
      <c r="E60" s="260">
        <v>3000</v>
      </c>
    </row>
    <row r="61" spans="1:5" s="94" customFormat="1" x14ac:dyDescent="0.25">
      <c r="A61" s="60" t="s">
        <v>845</v>
      </c>
      <c r="B61" s="279">
        <v>0</v>
      </c>
      <c r="C61" s="260">
        <v>0</v>
      </c>
      <c r="D61" s="260">
        <v>0</v>
      </c>
      <c r="E61" s="260">
        <v>160</v>
      </c>
    </row>
    <row r="62" spans="1:5" s="95" customFormat="1" x14ac:dyDescent="0.25">
      <c r="A62" s="60" t="s">
        <v>632</v>
      </c>
      <c r="B62" s="279">
        <v>6500</v>
      </c>
      <c r="C62" s="260">
        <v>5000</v>
      </c>
      <c r="D62" s="260">
        <v>0</v>
      </c>
      <c r="E62" s="260">
        <v>2000</v>
      </c>
    </row>
    <row r="63" spans="1:5" s="95" customFormat="1" x14ac:dyDescent="0.25">
      <c r="A63" s="60" t="s">
        <v>344</v>
      </c>
      <c r="B63" s="279">
        <v>0</v>
      </c>
      <c r="C63" s="260">
        <v>0</v>
      </c>
      <c r="D63" s="260">
        <v>0</v>
      </c>
      <c r="E63" s="260">
        <v>3000</v>
      </c>
    </row>
    <row r="64" spans="1:5" s="95" customFormat="1" x14ac:dyDescent="0.25">
      <c r="A64" s="60" t="s">
        <v>274</v>
      </c>
      <c r="B64" s="279">
        <v>0</v>
      </c>
      <c r="C64" s="260">
        <v>0</v>
      </c>
      <c r="D64" s="260">
        <v>0</v>
      </c>
      <c r="E64" s="260">
        <v>350</v>
      </c>
    </row>
    <row r="65" spans="1:5" s="95" customFormat="1" x14ac:dyDescent="0.25">
      <c r="A65" s="60" t="s">
        <v>1015</v>
      </c>
      <c r="B65" s="279">
        <v>10000</v>
      </c>
      <c r="C65" s="260">
        <v>10000</v>
      </c>
      <c r="D65" s="260">
        <v>10000</v>
      </c>
      <c r="E65" s="260">
        <v>0</v>
      </c>
    </row>
    <row r="66" spans="1:5" s="95" customFormat="1" x14ac:dyDescent="0.25">
      <c r="A66" s="60" t="s">
        <v>272</v>
      </c>
      <c r="B66" s="279">
        <v>100000</v>
      </c>
      <c r="C66" s="260">
        <v>110000</v>
      </c>
      <c r="D66" s="260">
        <v>108000</v>
      </c>
      <c r="E66" s="260">
        <v>100000</v>
      </c>
    </row>
    <row r="67" spans="1:5" s="95" customFormat="1" x14ac:dyDescent="0.25">
      <c r="A67" s="60" t="s">
        <v>1158</v>
      </c>
      <c r="B67" s="279">
        <v>0</v>
      </c>
      <c r="C67" s="260">
        <v>0</v>
      </c>
      <c r="D67" s="260">
        <v>0</v>
      </c>
      <c r="E67" s="260">
        <v>260</v>
      </c>
    </row>
    <row r="68" spans="1:5" s="95" customFormat="1" x14ac:dyDescent="0.25">
      <c r="A68" s="60" t="s">
        <v>292</v>
      </c>
      <c r="B68" s="279">
        <v>0</v>
      </c>
      <c r="C68" s="260">
        <v>0</v>
      </c>
      <c r="D68" s="260">
        <v>0</v>
      </c>
      <c r="E68" s="260">
        <v>3000</v>
      </c>
    </row>
    <row r="69" spans="1:5" s="95" customFormat="1" x14ac:dyDescent="0.25">
      <c r="A69" s="60" t="s">
        <v>1016</v>
      </c>
      <c r="B69" s="279">
        <v>25000</v>
      </c>
      <c r="C69" s="260">
        <v>20000</v>
      </c>
      <c r="D69" s="260">
        <v>20000</v>
      </c>
      <c r="E69" s="260">
        <v>20000</v>
      </c>
    </row>
    <row r="70" spans="1:5" s="95" customFormat="1" x14ac:dyDescent="0.25">
      <c r="A70" s="60" t="s">
        <v>528</v>
      </c>
      <c r="B70" s="279">
        <v>0</v>
      </c>
      <c r="C70" s="260">
        <v>0</v>
      </c>
      <c r="D70" s="260">
        <v>0</v>
      </c>
      <c r="E70" s="260">
        <v>4400</v>
      </c>
    </row>
    <row r="71" spans="1:5" s="95" customFormat="1" x14ac:dyDescent="0.25">
      <c r="A71" s="60" t="s">
        <v>846</v>
      </c>
      <c r="B71" s="279">
        <v>25000</v>
      </c>
      <c r="C71" s="260">
        <v>20000</v>
      </c>
      <c r="D71" s="260">
        <v>40000</v>
      </c>
      <c r="E71" s="260">
        <v>40000</v>
      </c>
    </row>
    <row r="72" spans="1:5" s="77" customFormat="1" x14ac:dyDescent="0.25">
      <c r="A72" s="60" t="s">
        <v>1134</v>
      </c>
      <c r="B72" s="279">
        <v>80000</v>
      </c>
      <c r="C72" s="260">
        <v>70000</v>
      </c>
      <c r="D72" s="260">
        <v>70000</v>
      </c>
      <c r="E72" s="260">
        <v>50000</v>
      </c>
    </row>
    <row r="73" spans="1:5" s="95" customFormat="1" x14ac:dyDescent="0.25">
      <c r="A73" s="60" t="s">
        <v>132</v>
      </c>
      <c r="B73" s="279">
        <v>10000</v>
      </c>
      <c r="C73" s="260">
        <v>7000</v>
      </c>
      <c r="D73" s="260">
        <v>15000</v>
      </c>
      <c r="E73" s="260">
        <v>20000</v>
      </c>
    </row>
    <row r="74" spans="1:5" s="95" customFormat="1" x14ac:dyDescent="0.25">
      <c r="A74" s="60" t="s">
        <v>1017</v>
      </c>
      <c r="B74" s="279">
        <v>0</v>
      </c>
      <c r="C74" s="260">
        <v>0</v>
      </c>
      <c r="D74" s="260">
        <v>5000</v>
      </c>
      <c r="E74" s="260">
        <v>2500</v>
      </c>
    </row>
    <row r="75" spans="1:5" s="95" customFormat="1" x14ac:dyDescent="0.25">
      <c r="A75" s="60" t="s">
        <v>1087</v>
      </c>
      <c r="B75" s="279">
        <v>75000</v>
      </c>
      <c r="C75" s="260">
        <v>70000</v>
      </c>
      <c r="D75" s="260">
        <v>70000</v>
      </c>
      <c r="E75" s="260">
        <v>70000</v>
      </c>
    </row>
    <row r="76" spans="1:5" s="95" customFormat="1" x14ac:dyDescent="0.25">
      <c r="A76" s="60" t="s">
        <v>286</v>
      </c>
      <c r="B76" s="279">
        <v>20000</v>
      </c>
      <c r="C76" s="260">
        <v>40000</v>
      </c>
      <c r="D76" s="260">
        <v>20000</v>
      </c>
      <c r="E76" s="260">
        <v>20000</v>
      </c>
    </row>
    <row r="77" spans="1:5" s="95" customFormat="1" x14ac:dyDescent="0.25">
      <c r="A77" s="60" t="s">
        <v>1041</v>
      </c>
      <c r="B77" s="279">
        <v>0</v>
      </c>
      <c r="C77" s="260">
        <v>0</v>
      </c>
      <c r="D77" s="260">
        <v>0</v>
      </c>
      <c r="E77" s="260">
        <v>15000</v>
      </c>
    </row>
    <row r="78" spans="1:5" s="95" customFormat="1" x14ac:dyDescent="0.25">
      <c r="A78" s="60" t="s">
        <v>695</v>
      </c>
      <c r="B78" s="279">
        <v>0</v>
      </c>
      <c r="C78" s="260">
        <v>0</v>
      </c>
      <c r="D78" s="260">
        <v>0</v>
      </c>
      <c r="E78" s="260">
        <v>0</v>
      </c>
    </row>
    <row r="79" spans="1:5" s="95" customFormat="1" x14ac:dyDescent="0.25">
      <c r="A79" s="60" t="s">
        <v>847</v>
      </c>
      <c r="B79" s="279">
        <v>0</v>
      </c>
      <c r="C79" s="260">
        <v>0</v>
      </c>
      <c r="D79" s="260">
        <v>0</v>
      </c>
      <c r="E79" s="260">
        <v>3400</v>
      </c>
    </row>
    <row r="80" spans="1:5" s="94" customFormat="1" x14ac:dyDescent="0.25">
      <c r="A80" s="60" t="s">
        <v>136</v>
      </c>
      <c r="B80" s="279">
        <v>0</v>
      </c>
      <c r="C80" s="260">
        <v>0</v>
      </c>
      <c r="D80" s="260">
        <v>0</v>
      </c>
      <c r="E80" s="260">
        <v>19000</v>
      </c>
    </row>
    <row r="81" spans="1:5" s="94" customFormat="1" x14ac:dyDescent="0.25">
      <c r="A81" s="60" t="s">
        <v>1159</v>
      </c>
      <c r="B81" s="279">
        <v>0</v>
      </c>
      <c r="C81" s="260">
        <v>0</v>
      </c>
      <c r="D81" s="260">
        <v>0</v>
      </c>
      <c r="E81" s="260">
        <v>90</v>
      </c>
    </row>
    <row r="82" spans="1:5" s="95" customFormat="1" x14ac:dyDescent="0.25">
      <c r="A82" s="60" t="s">
        <v>817</v>
      </c>
      <c r="B82" s="279">
        <v>0</v>
      </c>
      <c r="C82" s="260">
        <v>0</v>
      </c>
      <c r="D82" s="260">
        <v>0</v>
      </c>
      <c r="E82" s="260">
        <v>5000</v>
      </c>
    </row>
    <row r="83" spans="1:5" s="95" customFormat="1" x14ac:dyDescent="0.25">
      <c r="A83" s="60" t="s">
        <v>1160</v>
      </c>
      <c r="B83" s="279">
        <v>0</v>
      </c>
      <c r="C83" s="260">
        <v>0</v>
      </c>
      <c r="D83" s="260">
        <v>0</v>
      </c>
      <c r="E83" s="260">
        <v>8700</v>
      </c>
    </row>
    <row r="84" spans="1:5" s="95" customFormat="1" x14ac:dyDescent="0.25">
      <c r="A84" s="60" t="s">
        <v>815</v>
      </c>
      <c r="B84" s="279">
        <v>0</v>
      </c>
      <c r="C84" s="260">
        <v>0</v>
      </c>
      <c r="D84" s="260">
        <v>0</v>
      </c>
      <c r="E84" s="260">
        <v>6000</v>
      </c>
    </row>
    <row r="85" spans="1:5" s="95" customFormat="1" x14ac:dyDescent="0.25">
      <c r="A85" s="60" t="s">
        <v>1062</v>
      </c>
      <c r="B85" s="279">
        <v>41705</v>
      </c>
      <c r="C85" s="260">
        <v>59250</v>
      </c>
      <c r="D85" s="260">
        <v>48250</v>
      </c>
      <c r="E85" s="260">
        <v>0</v>
      </c>
    </row>
    <row r="86" spans="1:5" s="95" customFormat="1" x14ac:dyDescent="0.25">
      <c r="A86" s="63" t="s">
        <v>818</v>
      </c>
      <c r="B86" s="261">
        <f>SUM(B32:B85)</f>
        <v>4288205</v>
      </c>
      <c r="C86" s="261">
        <f t="shared" ref="C86:E86" si="1">SUM(C32:C85)</f>
        <v>5165250</v>
      </c>
      <c r="D86" s="261">
        <f t="shared" si="1"/>
        <v>6493250</v>
      </c>
      <c r="E86" s="261">
        <f t="shared" si="1"/>
        <v>5473185</v>
      </c>
    </row>
    <row r="87" spans="1:5" s="95" customFormat="1" x14ac:dyDescent="0.25">
      <c r="A87" s="58"/>
      <c r="B87" s="280"/>
      <c r="C87" s="280"/>
      <c r="D87" s="280"/>
      <c r="E87" s="280"/>
    </row>
    <row r="88" spans="1:5" s="95" customFormat="1" x14ac:dyDescent="0.25">
      <c r="A88" s="63" t="s">
        <v>511</v>
      </c>
      <c r="B88" s="280"/>
      <c r="C88" s="280"/>
      <c r="D88" s="280"/>
      <c r="E88" s="280"/>
    </row>
    <row r="89" spans="1:5" s="95" customFormat="1" x14ac:dyDescent="0.25">
      <c r="A89" s="63" t="s">
        <v>819</v>
      </c>
      <c r="B89" s="280"/>
      <c r="C89" s="280"/>
      <c r="D89" s="280"/>
      <c r="E89" s="280"/>
    </row>
    <row r="90" spans="1:5" s="95" customFormat="1" x14ac:dyDescent="0.25">
      <c r="A90" s="64" t="s">
        <v>595</v>
      </c>
      <c r="B90" s="279">
        <v>750000</v>
      </c>
      <c r="C90" s="260">
        <v>700000</v>
      </c>
      <c r="D90" s="260">
        <v>100000</v>
      </c>
      <c r="E90" s="260">
        <v>300000</v>
      </c>
    </row>
    <row r="91" spans="1:5" s="95" customFormat="1" x14ac:dyDescent="0.25">
      <c r="A91" s="60" t="s">
        <v>569</v>
      </c>
      <c r="B91" s="279">
        <v>100000</v>
      </c>
      <c r="C91" s="260">
        <v>500000</v>
      </c>
      <c r="D91" s="260">
        <v>1000000</v>
      </c>
      <c r="E91" s="260">
        <v>0</v>
      </c>
    </row>
    <row r="92" spans="1:5" s="95" customFormat="1" x14ac:dyDescent="0.25">
      <c r="A92" s="60" t="s">
        <v>375</v>
      </c>
      <c r="B92" s="279">
        <v>140000</v>
      </c>
      <c r="C92" s="260">
        <v>150000</v>
      </c>
      <c r="D92" s="260">
        <v>200000</v>
      </c>
      <c r="E92" s="260">
        <v>160000</v>
      </c>
    </row>
    <row r="93" spans="1:5" s="95" customFormat="1" x14ac:dyDescent="0.25">
      <c r="A93" s="60" t="s">
        <v>1018</v>
      </c>
      <c r="B93" s="279">
        <v>1500000</v>
      </c>
      <c r="C93" s="260">
        <v>1600000</v>
      </c>
      <c r="D93" s="260">
        <v>2000000</v>
      </c>
      <c r="E93" s="260">
        <v>1600000</v>
      </c>
    </row>
    <row r="94" spans="1:5" s="95" customFormat="1" x14ac:dyDescent="0.25">
      <c r="A94" s="60" t="s">
        <v>1019</v>
      </c>
      <c r="B94" s="279">
        <v>105000</v>
      </c>
      <c r="C94" s="260">
        <v>115000</v>
      </c>
      <c r="D94" s="260">
        <v>200000</v>
      </c>
      <c r="E94" s="260">
        <v>130000</v>
      </c>
    </row>
    <row r="95" spans="1:5" s="95" customFormat="1" x14ac:dyDescent="0.25">
      <c r="A95" s="60" t="s">
        <v>1098</v>
      </c>
      <c r="B95" s="279">
        <v>400000</v>
      </c>
      <c r="C95" s="279">
        <v>600000</v>
      </c>
      <c r="D95" s="279">
        <v>740000</v>
      </c>
      <c r="E95" s="279">
        <v>700000</v>
      </c>
    </row>
    <row r="96" spans="1:5" s="95" customFormat="1" x14ac:dyDescent="0.25">
      <c r="A96" s="60" t="s">
        <v>1150</v>
      </c>
      <c r="B96" s="279">
        <v>200000</v>
      </c>
      <c r="C96" s="260">
        <v>270000</v>
      </c>
      <c r="D96" s="260">
        <v>240000</v>
      </c>
      <c r="E96" s="260">
        <v>475000</v>
      </c>
    </row>
    <row r="97" spans="1:5" s="94" customFormat="1" x14ac:dyDescent="0.25">
      <c r="A97" s="60" t="s">
        <v>1118</v>
      </c>
      <c r="B97" s="279">
        <v>10000</v>
      </c>
      <c r="C97" s="260">
        <v>10000</v>
      </c>
      <c r="D97" s="260">
        <v>0</v>
      </c>
      <c r="E97" s="260">
        <v>0</v>
      </c>
    </row>
    <row r="98" spans="1:5" s="95" customFormat="1" x14ac:dyDescent="0.25">
      <c r="A98" s="64" t="s">
        <v>412</v>
      </c>
      <c r="B98" s="279">
        <v>20000000</v>
      </c>
      <c r="C98" s="260">
        <v>26000000</v>
      </c>
      <c r="D98" s="260">
        <v>29000000</v>
      </c>
      <c r="E98" s="260">
        <v>20000000</v>
      </c>
    </row>
    <row r="99" spans="1:5" s="94" customFormat="1" x14ac:dyDescent="0.25">
      <c r="A99" s="64" t="s">
        <v>848</v>
      </c>
      <c r="B99" s="279">
        <v>0</v>
      </c>
      <c r="C99" s="260">
        <v>0</v>
      </c>
      <c r="D99" s="260">
        <v>0</v>
      </c>
      <c r="E99" s="260">
        <v>0</v>
      </c>
    </row>
    <row r="100" spans="1:5" s="94" customFormat="1" x14ac:dyDescent="0.25">
      <c r="A100" s="63" t="s">
        <v>856</v>
      </c>
      <c r="B100" s="261">
        <f>SUM(B90:B99)</f>
        <v>23205000</v>
      </c>
      <c r="C100" s="261">
        <f t="shared" ref="C100:E100" si="2">SUM(C90:C99)</f>
        <v>29945000</v>
      </c>
      <c r="D100" s="261">
        <f t="shared" si="2"/>
        <v>33480000</v>
      </c>
      <c r="E100" s="261">
        <f t="shared" si="2"/>
        <v>23365000</v>
      </c>
    </row>
    <row r="101" spans="1:5" s="95" customFormat="1" x14ac:dyDescent="0.25">
      <c r="A101" s="63" t="s">
        <v>146</v>
      </c>
      <c r="B101" s="261">
        <f>B100+B86+B28</f>
        <v>36658405</v>
      </c>
      <c r="C101" s="261">
        <f t="shared" ref="C101:E101" si="3">C100+C86+C28</f>
        <v>46137350</v>
      </c>
      <c r="D101" s="261">
        <f t="shared" si="3"/>
        <v>51767420</v>
      </c>
      <c r="E101" s="261">
        <f t="shared" si="3"/>
        <v>36787185</v>
      </c>
    </row>
    <row r="102" spans="1:5" s="95" customFormat="1" x14ac:dyDescent="0.25">
      <c r="A102" s="63"/>
      <c r="B102" s="280"/>
      <c r="C102" s="280"/>
      <c r="D102" s="280"/>
      <c r="E102" s="280"/>
    </row>
    <row r="103" spans="1:5" x14ac:dyDescent="0.25">
      <c r="A103" s="63" t="s">
        <v>990</v>
      </c>
      <c r="B103" s="280"/>
      <c r="C103" s="280"/>
      <c r="D103" s="280"/>
      <c r="E103" s="280"/>
    </row>
    <row r="104" spans="1:5" s="94" customFormat="1" x14ac:dyDescent="0.25">
      <c r="A104" s="63" t="s">
        <v>997</v>
      </c>
      <c r="B104" s="280"/>
      <c r="C104" s="280"/>
      <c r="D104" s="280"/>
      <c r="E104" s="280"/>
    </row>
    <row r="105" spans="1:5" s="95" customFormat="1" x14ac:dyDescent="0.25">
      <c r="A105" s="64" t="s">
        <v>119</v>
      </c>
      <c r="B105" s="279">
        <v>28000000</v>
      </c>
      <c r="C105" s="260">
        <v>30000000</v>
      </c>
      <c r="D105" s="260">
        <v>29000000</v>
      </c>
      <c r="E105" s="260">
        <v>22474000</v>
      </c>
    </row>
    <row r="106" spans="1:5" s="95" customFormat="1" x14ac:dyDescent="0.25">
      <c r="A106" s="60" t="s">
        <v>473</v>
      </c>
      <c r="B106" s="279">
        <v>0</v>
      </c>
      <c r="C106" s="260">
        <v>0</v>
      </c>
      <c r="D106" s="260">
        <v>40000000</v>
      </c>
      <c r="E106" s="260">
        <v>29220000</v>
      </c>
    </row>
    <row r="107" spans="1:5" s="94" customFormat="1" x14ac:dyDescent="0.25">
      <c r="A107" s="64" t="s">
        <v>1020</v>
      </c>
      <c r="B107" s="279">
        <v>0</v>
      </c>
      <c r="C107" s="260">
        <v>350000</v>
      </c>
      <c r="D107" s="260">
        <v>140000</v>
      </c>
      <c r="E107" s="260">
        <v>61000</v>
      </c>
    </row>
    <row r="108" spans="1:5" s="95" customFormat="1" x14ac:dyDescent="0.25">
      <c r="A108" s="64" t="s">
        <v>1021</v>
      </c>
      <c r="B108" s="279">
        <v>40000</v>
      </c>
      <c r="C108" s="260">
        <v>75000</v>
      </c>
      <c r="D108" s="260">
        <v>0</v>
      </c>
      <c r="E108" s="260">
        <v>300</v>
      </c>
    </row>
    <row r="109" spans="1:5" s="94" customFormat="1" ht="17.25" customHeight="1" x14ac:dyDescent="0.25">
      <c r="A109" s="60" t="s">
        <v>118</v>
      </c>
      <c r="B109" s="279">
        <v>2800000</v>
      </c>
      <c r="C109" s="260">
        <v>2900000</v>
      </c>
      <c r="D109" s="260">
        <v>30000</v>
      </c>
      <c r="E109" s="260">
        <v>146000</v>
      </c>
    </row>
    <row r="110" spans="1:5" s="95" customFormat="1" x14ac:dyDescent="0.25">
      <c r="A110" s="60" t="s">
        <v>121</v>
      </c>
      <c r="B110" s="279">
        <v>375000</v>
      </c>
      <c r="C110" s="260">
        <v>380000</v>
      </c>
      <c r="D110" s="260">
        <v>3000</v>
      </c>
      <c r="E110" s="260">
        <v>1500</v>
      </c>
    </row>
    <row r="111" spans="1:5" s="95" customFormat="1" x14ac:dyDescent="0.25">
      <c r="A111" s="60" t="s">
        <v>1099</v>
      </c>
      <c r="B111" s="279">
        <v>2000000</v>
      </c>
      <c r="C111" s="260">
        <v>2100000</v>
      </c>
      <c r="D111" s="260">
        <v>6000</v>
      </c>
      <c r="E111" s="260">
        <v>6000</v>
      </c>
    </row>
    <row r="112" spans="1:5" s="95" customFormat="1" x14ac:dyDescent="0.25">
      <c r="A112" s="60" t="s">
        <v>276</v>
      </c>
      <c r="B112" s="279">
        <v>230000</v>
      </c>
      <c r="C112" s="260">
        <v>185000</v>
      </c>
      <c r="D112" s="260">
        <v>150000</v>
      </c>
      <c r="E112" s="260">
        <v>119000</v>
      </c>
    </row>
    <row r="113" spans="1:5" s="95" customFormat="1" x14ac:dyDescent="0.25">
      <c r="A113" s="60" t="s">
        <v>1161</v>
      </c>
      <c r="B113" s="279">
        <v>1080000</v>
      </c>
      <c r="C113" s="260">
        <v>3000000</v>
      </c>
      <c r="D113" s="260">
        <v>0</v>
      </c>
      <c r="E113" s="260">
        <v>0</v>
      </c>
    </row>
    <row r="114" spans="1:5" s="95" customFormat="1" x14ac:dyDescent="0.25">
      <c r="A114" s="60" t="s">
        <v>849</v>
      </c>
      <c r="B114" s="279">
        <v>4000000</v>
      </c>
      <c r="C114" s="260">
        <v>0</v>
      </c>
      <c r="D114" s="260">
        <v>50000</v>
      </c>
      <c r="E114" s="260">
        <v>12000</v>
      </c>
    </row>
    <row r="115" spans="1:5" s="94" customFormat="1" x14ac:dyDescent="0.25">
      <c r="A115" s="60" t="s">
        <v>1162</v>
      </c>
      <c r="B115" s="279">
        <v>4320000</v>
      </c>
      <c r="C115" s="260">
        <v>19000000</v>
      </c>
      <c r="D115" s="260">
        <v>0</v>
      </c>
      <c r="E115" s="260">
        <v>34000</v>
      </c>
    </row>
    <row r="116" spans="1:5" s="95" customFormat="1" x14ac:dyDescent="0.25">
      <c r="A116" s="60" t="s">
        <v>1022</v>
      </c>
      <c r="B116" s="279">
        <v>76000</v>
      </c>
      <c r="C116" s="260">
        <v>95000</v>
      </c>
      <c r="D116" s="260">
        <v>2400</v>
      </c>
      <c r="E116" s="260">
        <v>200</v>
      </c>
    </row>
    <row r="117" spans="1:5" s="95" customFormat="1" x14ac:dyDescent="0.25">
      <c r="A117" s="60" t="s">
        <v>1142</v>
      </c>
      <c r="B117" s="279">
        <v>0</v>
      </c>
      <c r="C117" s="260">
        <v>0</v>
      </c>
      <c r="D117" s="260">
        <v>10400000</v>
      </c>
      <c r="E117" s="260">
        <v>6742000</v>
      </c>
    </row>
    <row r="118" spans="1:5" s="95" customFormat="1" x14ac:dyDescent="0.25">
      <c r="A118" s="60" t="s">
        <v>138</v>
      </c>
      <c r="B118" s="279">
        <v>16200000</v>
      </c>
      <c r="C118" s="260">
        <v>0</v>
      </c>
      <c r="D118" s="260">
        <v>100000</v>
      </c>
      <c r="E118" s="260">
        <v>0</v>
      </c>
    </row>
    <row r="119" spans="1:5" s="95" customFormat="1" x14ac:dyDescent="0.25">
      <c r="A119" s="60" t="s">
        <v>867</v>
      </c>
      <c r="B119" s="279">
        <v>500000</v>
      </c>
      <c r="C119" s="260">
        <v>430000</v>
      </c>
      <c r="D119" s="260">
        <v>0</v>
      </c>
      <c r="E119" s="260">
        <v>0</v>
      </c>
    </row>
    <row r="120" spans="1:5" s="95" customFormat="1" x14ac:dyDescent="0.25">
      <c r="A120" s="60" t="s">
        <v>147</v>
      </c>
      <c r="B120" s="279">
        <v>0</v>
      </c>
      <c r="C120" s="260">
        <v>0</v>
      </c>
      <c r="D120" s="260">
        <v>300000</v>
      </c>
      <c r="E120" s="260">
        <v>561000</v>
      </c>
    </row>
    <row r="121" spans="1:5" s="95" customFormat="1" x14ac:dyDescent="0.25">
      <c r="A121" s="60" t="s">
        <v>123</v>
      </c>
      <c r="B121" s="279">
        <v>100000</v>
      </c>
      <c r="C121" s="260">
        <v>150000</v>
      </c>
      <c r="D121" s="260">
        <v>0</v>
      </c>
      <c r="E121" s="260">
        <v>0</v>
      </c>
    </row>
    <row r="122" spans="1:5" s="95" customFormat="1" x14ac:dyDescent="0.25">
      <c r="A122" s="64" t="s">
        <v>1023</v>
      </c>
      <c r="B122" s="279">
        <v>2500000</v>
      </c>
      <c r="C122" s="260">
        <v>2200000</v>
      </c>
      <c r="D122" s="260">
        <v>0</v>
      </c>
      <c r="E122" s="260">
        <v>0</v>
      </c>
    </row>
    <row r="123" spans="1:5" s="95" customFormat="1" x14ac:dyDescent="0.25">
      <c r="A123" s="64" t="s">
        <v>1024</v>
      </c>
      <c r="B123" s="279">
        <v>0</v>
      </c>
      <c r="C123" s="260">
        <v>0</v>
      </c>
      <c r="D123" s="260">
        <v>50000</v>
      </c>
      <c r="E123" s="260">
        <v>119000</v>
      </c>
    </row>
    <row r="124" spans="1:5" s="95" customFormat="1" x14ac:dyDescent="0.25">
      <c r="A124" s="64" t="s">
        <v>1025</v>
      </c>
      <c r="B124" s="279">
        <v>0</v>
      </c>
      <c r="C124" s="260">
        <v>0</v>
      </c>
      <c r="D124" s="260">
        <v>0</v>
      </c>
      <c r="E124" s="260">
        <v>0</v>
      </c>
    </row>
    <row r="125" spans="1:5" s="95" customFormat="1" x14ac:dyDescent="0.25">
      <c r="A125" s="64" t="s">
        <v>868</v>
      </c>
      <c r="B125" s="279">
        <v>0</v>
      </c>
      <c r="C125" s="260">
        <v>0</v>
      </c>
      <c r="D125" s="260">
        <v>0</v>
      </c>
      <c r="E125" s="260">
        <v>494000</v>
      </c>
    </row>
    <row r="126" spans="1:5" s="95" customFormat="1" x14ac:dyDescent="0.25">
      <c r="A126" s="64" t="s">
        <v>1163</v>
      </c>
      <c r="B126" s="279">
        <v>0</v>
      </c>
      <c r="C126" s="260">
        <v>0</v>
      </c>
      <c r="D126" s="260">
        <v>0</v>
      </c>
      <c r="E126" s="260">
        <v>10000</v>
      </c>
    </row>
    <row r="127" spans="1:5" s="95" customFormat="1" x14ac:dyDescent="0.25">
      <c r="A127" s="64" t="s">
        <v>869</v>
      </c>
      <c r="B127" s="279">
        <v>0</v>
      </c>
      <c r="C127" s="260">
        <v>0</v>
      </c>
      <c r="D127" s="260">
        <v>0</v>
      </c>
      <c r="E127" s="260">
        <v>0</v>
      </c>
    </row>
    <row r="128" spans="1:5" s="95" customFormat="1" x14ac:dyDescent="0.25">
      <c r="A128" s="64" t="s">
        <v>1026</v>
      </c>
      <c r="B128" s="279">
        <v>600000</v>
      </c>
      <c r="C128" s="260">
        <v>800000</v>
      </c>
      <c r="D128" s="260">
        <v>0</v>
      </c>
      <c r="E128" s="260">
        <v>0</v>
      </c>
    </row>
    <row r="129" spans="1:5" s="94" customFormat="1" x14ac:dyDescent="0.25">
      <c r="A129" s="63" t="s">
        <v>377</v>
      </c>
      <c r="B129" s="261">
        <f>SUM(B104:B128)</f>
        <v>62821000</v>
      </c>
      <c r="C129" s="261">
        <f t="shared" ref="C129:E129" si="4">SUM(C104:C128)</f>
        <v>61665000</v>
      </c>
      <c r="D129" s="261">
        <f t="shared" si="4"/>
        <v>80231400</v>
      </c>
      <c r="E129" s="261">
        <f t="shared" si="4"/>
        <v>60000000</v>
      </c>
    </row>
    <row r="130" spans="1:5" s="95" customFormat="1" x14ac:dyDescent="0.25">
      <c r="A130" s="58"/>
      <c r="B130" s="280"/>
      <c r="C130" s="280"/>
      <c r="D130" s="280"/>
      <c r="E130" s="280"/>
    </row>
    <row r="131" spans="1:5" s="95" customFormat="1" x14ac:dyDescent="0.25">
      <c r="A131" s="63" t="s">
        <v>890</v>
      </c>
      <c r="B131" s="280"/>
      <c r="C131" s="280"/>
      <c r="D131" s="280"/>
      <c r="E131" s="280"/>
    </row>
    <row r="132" spans="1:5" s="94" customFormat="1" x14ac:dyDescent="0.25">
      <c r="A132" s="60" t="s">
        <v>1103</v>
      </c>
      <c r="B132" s="279">
        <v>200000</v>
      </c>
      <c r="C132" s="279">
        <v>2000000</v>
      </c>
      <c r="D132" s="260">
        <v>0</v>
      </c>
      <c r="E132" s="260">
        <v>62000</v>
      </c>
    </row>
    <row r="133" spans="1:5" s="95" customFormat="1" x14ac:dyDescent="0.25">
      <c r="A133" s="60" t="s">
        <v>615</v>
      </c>
      <c r="B133" s="279">
        <v>400000</v>
      </c>
      <c r="C133" s="279">
        <v>200000</v>
      </c>
      <c r="D133" s="260">
        <v>250000</v>
      </c>
      <c r="E133" s="260">
        <v>34000</v>
      </c>
    </row>
    <row r="134" spans="1:5" s="95" customFormat="1" x14ac:dyDescent="0.25">
      <c r="A134" s="60" t="s">
        <v>618</v>
      </c>
      <c r="B134" s="279">
        <v>700000</v>
      </c>
      <c r="C134" s="279">
        <v>24000000</v>
      </c>
      <c r="D134" s="260">
        <v>500000</v>
      </c>
      <c r="E134" s="260">
        <v>162000</v>
      </c>
    </row>
    <row r="135" spans="1:5" s="95" customFormat="1" x14ac:dyDescent="0.25">
      <c r="A135" s="60" t="s">
        <v>1104</v>
      </c>
      <c r="B135" s="279">
        <v>0</v>
      </c>
      <c r="C135" s="279">
        <v>0</v>
      </c>
      <c r="D135" s="260">
        <v>20000</v>
      </c>
      <c r="E135" s="260">
        <v>32000</v>
      </c>
    </row>
    <row r="136" spans="1:5" s="95" customFormat="1" x14ac:dyDescent="0.25">
      <c r="A136" s="60" t="s">
        <v>1027</v>
      </c>
      <c r="B136" s="279">
        <v>500000</v>
      </c>
      <c r="C136" s="279">
        <v>200000</v>
      </c>
      <c r="D136" s="260">
        <v>400000</v>
      </c>
      <c r="E136" s="260">
        <v>181000</v>
      </c>
    </row>
    <row r="137" spans="1:5" s="95" customFormat="1" x14ac:dyDescent="0.25">
      <c r="A137" s="60" t="s">
        <v>148</v>
      </c>
      <c r="B137" s="279">
        <v>0</v>
      </c>
      <c r="C137" s="279">
        <v>0</v>
      </c>
      <c r="D137" s="260">
        <v>9000</v>
      </c>
      <c r="E137" s="260">
        <v>9000</v>
      </c>
    </row>
    <row r="138" spans="1:5" s="95" customFormat="1" x14ac:dyDescent="0.25">
      <c r="A138" s="60" t="s">
        <v>122</v>
      </c>
      <c r="B138" s="279">
        <v>750000</v>
      </c>
      <c r="C138" s="279">
        <v>150000</v>
      </c>
      <c r="D138" s="260">
        <v>500000</v>
      </c>
      <c r="E138" s="260">
        <v>219000</v>
      </c>
    </row>
    <row r="139" spans="1:5" s="95" customFormat="1" x14ac:dyDescent="0.25">
      <c r="A139" s="60" t="s">
        <v>1063</v>
      </c>
      <c r="B139" s="279">
        <v>75000</v>
      </c>
      <c r="C139" s="279">
        <v>15000</v>
      </c>
      <c r="D139" s="260">
        <v>10000</v>
      </c>
      <c r="E139" s="260">
        <v>21000</v>
      </c>
    </row>
    <row r="140" spans="1:5" s="95" customFormat="1" x14ac:dyDescent="0.25">
      <c r="A140" s="60" t="s">
        <v>1099</v>
      </c>
      <c r="B140" s="279">
        <v>2200000</v>
      </c>
      <c r="C140" s="279">
        <v>1000000</v>
      </c>
      <c r="D140" s="260">
        <v>1500000</v>
      </c>
      <c r="E140" s="260">
        <v>980000</v>
      </c>
    </row>
    <row r="141" spans="1:5" s="91" customFormat="1" x14ac:dyDescent="0.25">
      <c r="A141" s="60" t="s">
        <v>276</v>
      </c>
      <c r="B141" s="279">
        <v>320000</v>
      </c>
      <c r="C141" s="279">
        <v>360000</v>
      </c>
      <c r="D141" s="260">
        <v>350000</v>
      </c>
      <c r="E141" s="260">
        <v>396000</v>
      </c>
    </row>
    <row r="142" spans="1:5" s="95" customFormat="1" x14ac:dyDescent="0.25">
      <c r="A142" s="60" t="s">
        <v>121</v>
      </c>
      <c r="B142" s="279">
        <v>150000</v>
      </c>
      <c r="C142" s="279">
        <v>120000</v>
      </c>
      <c r="D142" s="260">
        <v>100000</v>
      </c>
      <c r="E142" s="260">
        <v>58000</v>
      </c>
    </row>
    <row r="143" spans="1:5" s="95" customFormat="1" x14ac:dyDescent="0.25">
      <c r="A143" s="60" t="s">
        <v>1028</v>
      </c>
      <c r="B143" s="279">
        <v>0</v>
      </c>
      <c r="C143" s="260">
        <v>0</v>
      </c>
      <c r="D143" s="260">
        <v>0</v>
      </c>
      <c r="E143" s="260">
        <v>1298000</v>
      </c>
    </row>
    <row r="144" spans="1:5" s="95" customFormat="1" x14ac:dyDescent="0.25">
      <c r="A144" s="60" t="s">
        <v>1029</v>
      </c>
      <c r="B144" s="279">
        <v>0</v>
      </c>
      <c r="C144" s="260">
        <v>0</v>
      </c>
      <c r="D144" s="260">
        <v>0</v>
      </c>
      <c r="E144" s="260">
        <v>45000</v>
      </c>
    </row>
    <row r="145" spans="1:5" s="95" customFormat="1" x14ac:dyDescent="0.25">
      <c r="A145" s="60" t="s">
        <v>541</v>
      </c>
      <c r="B145" s="279">
        <v>0</v>
      </c>
      <c r="C145" s="260">
        <v>0</v>
      </c>
      <c r="D145" s="260">
        <v>6000</v>
      </c>
      <c r="E145" s="260">
        <v>3000</v>
      </c>
    </row>
    <row r="146" spans="1:5" s="95" customFormat="1" x14ac:dyDescent="0.25">
      <c r="A146" s="60" t="s">
        <v>383</v>
      </c>
      <c r="B146" s="279">
        <v>3000</v>
      </c>
      <c r="C146" s="260">
        <v>0</v>
      </c>
      <c r="D146" s="260">
        <v>0</v>
      </c>
      <c r="E146" s="260">
        <v>0</v>
      </c>
    </row>
    <row r="147" spans="1:5" s="94" customFormat="1" x14ac:dyDescent="0.25">
      <c r="A147" s="63" t="s">
        <v>378</v>
      </c>
      <c r="B147" s="261">
        <f>SUM(B132:B146)</f>
        <v>5298000</v>
      </c>
      <c r="C147" s="261">
        <f t="shared" ref="C147:E147" si="5">SUM(C132:C146)</f>
        <v>28045000</v>
      </c>
      <c r="D147" s="261">
        <f t="shared" si="5"/>
        <v>3645000</v>
      </c>
      <c r="E147" s="261">
        <f t="shared" si="5"/>
        <v>3500000</v>
      </c>
    </row>
    <row r="148" spans="1:5" s="95" customFormat="1" x14ac:dyDescent="0.25">
      <c r="A148" s="63" t="s">
        <v>60</v>
      </c>
      <c r="B148" s="261">
        <f>B147+B129</f>
        <v>68119000</v>
      </c>
      <c r="C148" s="261">
        <f t="shared" ref="C148:E148" si="6">C147+C129</f>
        <v>89710000</v>
      </c>
      <c r="D148" s="261">
        <f t="shared" si="6"/>
        <v>83876400</v>
      </c>
      <c r="E148" s="261">
        <f t="shared" si="6"/>
        <v>63500000</v>
      </c>
    </row>
    <row r="149" spans="1:5" s="95" customFormat="1" x14ac:dyDescent="0.25">
      <c r="A149" s="63"/>
      <c r="B149" s="281"/>
      <c r="C149" s="280"/>
      <c r="D149" s="280"/>
      <c r="E149" s="280"/>
    </row>
    <row r="150" spans="1:5" s="94" customFormat="1" x14ac:dyDescent="0.25">
      <c r="A150" s="63" t="s">
        <v>894</v>
      </c>
      <c r="B150" s="261"/>
      <c r="C150" s="261"/>
      <c r="D150" s="261"/>
      <c r="E150" s="261"/>
    </row>
    <row r="151" spans="1:5" s="95" customFormat="1" x14ac:dyDescent="0.25">
      <c r="A151" s="63" t="s">
        <v>1119</v>
      </c>
      <c r="B151" s="280"/>
      <c r="C151" s="280"/>
      <c r="D151" s="280"/>
      <c r="E151" s="260">
        <v>0</v>
      </c>
    </row>
    <row r="152" spans="1:5" s="95" customFormat="1" x14ac:dyDescent="0.25">
      <c r="A152" s="60" t="s">
        <v>1030</v>
      </c>
      <c r="B152" s="279">
        <v>275000</v>
      </c>
      <c r="C152" s="260">
        <v>380000</v>
      </c>
      <c r="D152" s="260">
        <v>350000</v>
      </c>
      <c r="E152" s="260">
        <v>380000</v>
      </c>
    </row>
    <row r="153" spans="1:5" s="95" customFormat="1" x14ac:dyDescent="0.25">
      <c r="A153" s="64" t="s">
        <v>850</v>
      </c>
      <c r="B153" s="279">
        <v>450000</v>
      </c>
      <c r="C153" s="260">
        <v>600000</v>
      </c>
      <c r="D153" s="260">
        <v>30000</v>
      </c>
      <c r="E153" s="260">
        <v>950000</v>
      </c>
    </row>
    <row r="154" spans="1:5" s="95" customFormat="1" x14ac:dyDescent="0.25">
      <c r="A154" s="64" t="s">
        <v>1031</v>
      </c>
      <c r="B154" s="279">
        <v>48000</v>
      </c>
      <c r="C154" s="260">
        <v>50000</v>
      </c>
      <c r="D154" s="260">
        <v>56000</v>
      </c>
      <c r="E154" s="260">
        <v>60000</v>
      </c>
    </row>
    <row r="155" spans="1:5" s="95" customFormat="1" x14ac:dyDescent="0.25">
      <c r="A155" s="64" t="s">
        <v>1064</v>
      </c>
      <c r="B155" s="279">
        <v>2600000</v>
      </c>
      <c r="C155" s="260">
        <v>3200000</v>
      </c>
      <c r="D155" s="260">
        <v>3700000</v>
      </c>
      <c r="E155" s="260">
        <v>3000000</v>
      </c>
    </row>
    <row r="156" spans="1:5" s="95" customFormat="1" x14ac:dyDescent="0.25">
      <c r="A156" s="64" t="s">
        <v>1032</v>
      </c>
      <c r="B156" s="279">
        <v>3250000</v>
      </c>
      <c r="C156" s="260">
        <v>3600000</v>
      </c>
      <c r="D156" s="260">
        <v>4200000</v>
      </c>
      <c r="E156" s="260">
        <v>4100000</v>
      </c>
    </row>
    <row r="157" spans="1:5" s="95" customFormat="1" x14ac:dyDescent="0.25">
      <c r="A157" s="60" t="s">
        <v>1065</v>
      </c>
      <c r="B157" s="279">
        <v>20000</v>
      </c>
      <c r="C157" s="260">
        <v>30000</v>
      </c>
      <c r="D157" s="260">
        <v>35000</v>
      </c>
      <c r="E157" s="260">
        <v>35000</v>
      </c>
    </row>
    <row r="158" spans="1:5" s="95" customFormat="1" x14ac:dyDescent="0.25">
      <c r="A158" s="64" t="s">
        <v>1066</v>
      </c>
      <c r="B158" s="279">
        <v>500000</v>
      </c>
      <c r="C158" s="260">
        <v>550000</v>
      </c>
      <c r="D158" s="260">
        <v>610000</v>
      </c>
      <c r="E158" s="260">
        <v>550000</v>
      </c>
    </row>
    <row r="159" spans="1:5" s="95" customFormat="1" x14ac:dyDescent="0.25">
      <c r="A159" s="64" t="s">
        <v>1033</v>
      </c>
      <c r="B159" s="279">
        <v>12000000</v>
      </c>
      <c r="C159" s="260">
        <v>8400000</v>
      </c>
      <c r="D159" s="260">
        <v>11000000</v>
      </c>
      <c r="E159" s="260">
        <v>9000000</v>
      </c>
    </row>
    <row r="160" spans="1:5" s="95" customFormat="1" x14ac:dyDescent="0.25">
      <c r="A160" s="64" t="s">
        <v>1034</v>
      </c>
      <c r="B160" s="279">
        <v>600000</v>
      </c>
      <c r="C160" s="260">
        <v>750000</v>
      </c>
      <c r="D160" s="260">
        <v>800000</v>
      </c>
      <c r="E160" s="260">
        <v>700000</v>
      </c>
    </row>
    <row r="161" spans="1:5" s="95" customFormat="1" x14ac:dyDescent="0.25">
      <c r="A161" s="64" t="s">
        <v>1035</v>
      </c>
      <c r="B161" s="279">
        <v>500000</v>
      </c>
      <c r="C161" s="260">
        <v>1600000</v>
      </c>
      <c r="D161" s="260">
        <v>1800000</v>
      </c>
      <c r="E161" s="260">
        <v>1600000</v>
      </c>
    </row>
    <row r="162" spans="1:5" s="95" customFormat="1" x14ac:dyDescent="0.25">
      <c r="A162" s="64" t="s">
        <v>870</v>
      </c>
      <c r="B162" s="279">
        <v>0</v>
      </c>
      <c r="C162" s="260">
        <v>0</v>
      </c>
      <c r="D162" s="260">
        <v>1500000</v>
      </c>
      <c r="E162" s="261">
        <v>1100000</v>
      </c>
    </row>
    <row r="163" spans="1:5" s="94" customFormat="1" x14ac:dyDescent="0.25">
      <c r="A163" s="63" t="s">
        <v>675</v>
      </c>
      <c r="B163" s="261">
        <f>SUM(B152:B162)</f>
        <v>20243000</v>
      </c>
      <c r="C163" s="261">
        <f t="shared" ref="C163:D163" si="7">SUM(C152:C162)</f>
        <v>19160000</v>
      </c>
      <c r="D163" s="261">
        <f t="shared" si="7"/>
        <v>24081000</v>
      </c>
      <c r="E163" s="261">
        <f>SUM(E151:E162)</f>
        <v>21475000</v>
      </c>
    </row>
    <row r="164" spans="1:5" s="95" customFormat="1" x14ac:dyDescent="0.25">
      <c r="A164" s="58"/>
      <c r="B164" s="280"/>
      <c r="C164" s="280"/>
      <c r="D164" s="280"/>
      <c r="E164" s="280"/>
    </row>
    <row r="165" spans="1:5" s="95" customFormat="1" x14ac:dyDescent="0.25">
      <c r="A165" s="63" t="s">
        <v>1165</v>
      </c>
      <c r="B165" s="280"/>
      <c r="C165" s="280"/>
      <c r="D165" s="280"/>
      <c r="E165" s="280"/>
    </row>
    <row r="166" spans="1:5" s="95" customFormat="1" x14ac:dyDescent="0.25">
      <c r="A166" s="64" t="s">
        <v>418</v>
      </c>
      <c r="B166" s="279">
        <v>8000000</v>
      </c>
      <c r="C166" s="260">
        <v>9000000</v>
      </c>
      <c r="D166" s="260">
        <v>100000</v>
      </c>
      <c r="E166" s="260">
        <v>0</v>
      </c>
    </row>
    <row r="167" spans="1:5" s="95" customFormat="1" x14ac:dyDescent="0.25">
      <c r="A167" s="64" t="s">
        <v>1107</v>
      </c>
      <c r="B167" s="279">
        <v>250000</v>
      </c>
      <c r="C167" s="260">
        <v>250000</v>
      </c>
      <c r="D167" s="260">
        <v>300000</v>
      </c>
      <c r="E167" s="260">
        <v>300000</v>
      </c>
    </row>
    <row r="168" spans="1:5" s="95" customFormat="1" x14ac:dyDescent="0.25">
      <c r="A168" s="64" t="s">
        <v>1109</v>
      </c>
      <c r="B168" s="279">
        <v>3500000</v>
      </c>
      <c r="C168" s="260">
        <v>3500000</v>
      </c>
      <c r="D168" s="260">
        <v>5450000</v>
      </c>
      <c r="E168" s="260">
        <v>4500000</v>
      </c>
    </row>
    <row r="169" spans="1:5" s="95" customFormat="1" x14ac:dyDescent="0.25">
      <c r="A169" s="64" t="s">
        <v>1166</v>
      </c>
      <c r="B169" s="279">
        <v>0</v>
      </c>
      <c r="C169" s="260">
        <v>0</v>
      </c>
      <c r="D169" s="260">
        <v>100000</v>
      </c>
      <c r="E169" s="260">
        <v>100000</v>
      </c>
    </row>
    <row r="170" spans="1:5" s="95" customFormat="1" x14ac:dyDescent="0.25">
      <c r="A170" s="64" t="s">
        <v>182</v>
      </c>
      <c r="B170" s="279">
        <v>825000</v>
      </c>
      <c r="C170" s="260">
        <v>850000</v>
      </c>
      <c r="D170" s="260">
        <v>1000000</v>
      </c>
      <c r="E170" s="260">
        <v>800000</v>
      </c>
    </row>
    <row r="171" spans="1:5" s="95" customFormat="1" x14ac:dyDescent="0.25">
      <c r="A171" s="64" t="s">
        <v>1036</v>
      </c>
      <c r="B171" s="279">
        <v>700000</v>
      </c>
      <c r="C171" s="260">
        <v>100000</v>
      </c>
      <c r="D171" s="260">
        <v>70000</v>
      </c>
      <c r="E171" s="260">
        <v>150000</v>
      </c>
    </row>
    <row r="172" spans="1:5" s="95" customFormat="1" x14ac:dyDescent="0.25">
      <c r="A172" s="64" t="s">
        <v>843</v>
      </c>
      <c r="B172" s="279">
        <v>1800000</v>
      </c>
      <c r="C172" s="260">
        <v>1300000</v>
      </c>
      <c r="D172" s="260">
        <v>1700000</v>
      </c>
      <c r="E172" s="260">
        <v>1700000</v>
      </c>
    </row>
    <row r="173" spans="1:5" s="95" customFormat="1" x14ac:dyDescent="0.25">
      <c r="A173" s="64" t="s">
        <v>129</v>
      </c>
      <c r="B173" s="279">
        <v>200000</v>
      </c>
      <c r="C173" s="260">
        <v>300000</v>
      </c>
      <c r="D173" s="260">
        <v>450000</v>
      </c>
      <c r="E173" s="260">
        <v>450000</v>
      </c>
    </row>
    <row r="174" spans="1:5" s="95" customFormat="1" x14ac:dyDescent="0.25">
      <c r="A174" s="64" t="s">
        <v>1037</v>
      </c>
      <c r="B174" s="279">
        <v>15000</v>
      </c>
      <c r="C174" s="260">
        <v>8000</v>
      </c>
      <c r="D174" s="260">
        <v>0</v>
      </c>
      <c r="E174" s="260">
        <v>0</v>
      </c>
    </row>
    <row r="175" spans="1:5" s="95" customFormat="1" x14ac:dyDescent="0.25">
      <c r="A175" s="64" t="s">
        <v>1168</v>
      </c>
      <c r="B175" s="279">
        <v>0</v>
      </c>
      <c r="C175" s="260">
        <v>0</v>
      </c>
      <c r="D175" s="260">
        <v>1200000</v>
      </c>
      <c r="E175" s="260">
        <v>1200000</v>
      </c>
    </row>
    <row r="176" spans="1:5" s="94" customFormat="1" x14ac:dyDescent="0.25">
      <c r="A176" s="63" t="s">
        <v>900</v>
      </c>
      <c r="B176" s="261">
        <f>SUM(B166:B175)</f>
        <v>15290000</v>
      </c>
      <c r="C176" s="261">
        <f t="shared" ref="C176:E176" si="8">SUM(C166:C175)</f>
        <v>15308000</v>
      </c>
      <c r="D176" s="261">
        <f t="shared" si="8"/>
        <v>10370000</v>
      </c>
      <c r="E176" s="261">
        <f t="shared" si="8"/>
        <v>9200000</v>
      </c>
    </row>
    <row r="177" spans="1:5" s="95" customFormat="1" x14ac:dyDescent="0.25">
      <c r="A177" s="63" t="s">
        <v>901</v>
      </c>
      <c r="B177" s="261">
        <f>B176+B163</f>
        <v>35533000</v>
      </c>
      <c r="C177" s="261">
        <f t="shared" ref="C177:E177" si="9">C176+C163</f>
        <v>34468000</v>
      </c>
      <c r="D177" s="261">
        <f t="shared" si="9"/>
        <v>34451000</v>
      </c>
      <c r="E177" s="261">
        <f t="shared" si="9"/>
        <v>30675000</v>
      </c>
    </row>
    <row r="178" spans="1:5" s="95" customFormat="1" x14ac:dyDescent="0.25">
      <c r="A178" s="63"/>
      <c r="B178" s="281"/>
      <c r="C178" s="280"/>
      <c r="D178" s="280"/>
      <c r="E178" s="280"/>
    </row>
    <row r="179" spans="1:5" s="94" customFormat="1" x14ac:dyDescent="0.25">
      <c r="A179" s="63" t="s">
        <v>993</v>
      </c>
      <c r="B179" s="261"/>
      <c r="C179" s="261"/>
      <c r="D179" s="261"/>
      <c r="E179" s="261"/>
    </row>
    <row r="180" spans="1:5" s="95" customFormat="1" x14ac:dyDescent="0.25">
      <c r="A180" s="63" t="s">
        <v>994</v>
      </c>
      <c r="B180" s="280"/>
      <c r="C180" s="280"/>
      <c r="D180" s="280"/>
      <c r="E180" s="280"/>
    </row>
    <row r="181" spans="1:5" s="95" customFormat="1" x14ac:dyDescent="0.25">
      <c r="A181" s="60" t="s">
        <v>902</v>
      </c>
      <c r="B181" s="279">
        <v>350000</v>
      </c>
      <c r="C181" s="260">
        <v>360000</v>
      </c>
      <c r="D181" s="260">
        <v>800000</v>
      </c>
      <c r="E181" s="260">
        <v>400000</v>
      </c>
    </row>
    <row r="182" spans="1:5" s="95" customFormat="1" x14ac:dyDescent="0.25">
      <c r="A182" s="60" t="s">
        <v>1059</v>
      </c>
      <c r="B182" s="279">
        <v>30000</v>
      </c>
      <c r="C182" s="260">
        <v>20000</v>
      </c>
      <c r="D182" s="260">
        <v>190000</v>
      </c>
      <c r="E182" s="260">
        <v>500</v>
      </c>
    </row>
    <row r="183" spans="1:5" s="95" customFormat="1" x14ac:dyDescent="0.25">
      <c r="A183" s="64" t="s">
        <v>905</v>
      </c>
      <c r="B183" s="279">
        <v>130000</v>
      </c>
      <c r="C183" s="260">
        <v>165000</v>
      </c>
      <c r="D183" s="260">
        <v>0</v>
      </c>
      <c r="E183" s="260">
        <v>170000</v>
      </c>
    </row>
    <row r="184" spans="1:5" s="95" customFormat="1" x14ac:dyDescent="0.25">
      <c r="A184" s="64" t="s">
        <v>906</v>
      </c>
      <c r="B184" s="279">
        <v>10000</v>
      </c>
      <c r="C184" s="260">
        <v>6000</v>
      </c>
      <c r="D184" s="260">
        <v>0</v>
      </c>
      <c r="E184" s="260">
        <v>0</v>
      </c>
    </row>
    <row r="185" spans="1:5" s="95" customFormat="1" x14ac:dyDescent="0.25">
      <c r="A185" s="60" t="s">
        <v>907</v>
      </c>
      <c r="B185" s="279">
        <v>1200</v>
      </c>
      <c r="C185" s="260">
        <v>1200</v>
      </c>
      <c r="D185" s="260">
        <v>1500</v>
      </c>
      <c r="E185" s="260">
        <v>2000</v>
      </c>
    </row>
    <row r="186" spans="1:5" s="95" customFormat="1" x14ac:dyDescent="0.25">
      <c r="A186" s="60" t="s">
        <v>908</v>
      </c>
      <c r="B186" s="279">
        <v>5000</v>
      </c>
      <c r="C186" s="260">
        <v>4500</v>
      </c>
      <c r="D186" s="260">
        <v>4500</v>
      </c>
      <c r="E186" s="260">
        <v>5000</v>
      </c>
    </row>
    <row r="187" spans="1:5" s="95" customFormat="1" x14ac:dyDescent="0.25">
      <c r="A187" s="60" t="s">
        <v>1068</v>
      </c>
      <c r="B187" s="279">
        <v>130000</v>
      </c>
      <c r="C187" s="260">
        <v>200000</v>
      </c>
      <c r="D187" s="260">
        <v>250000</v>
      </c>
      <c r="E187" s="260">
        <v>200000</v>
      </c>
    </row>
    <row r="188" spans="1:5" s="95" customFormat="1" x14ac:dyDescent="0.25">
      <c r="A188" s="60" t="s">
        <v>1069</v>
      </c>
      <c r="B188" s="279">
        <v>500</v>
      </c>
      <c r="C188" s="260">
        <v>500</v>
      </c>
      <c r="D188" s="260">
        <v>300</v>
      </c>
      <c r="E188" s="260">
        <v>1000</v>
      </c>
    </row>
    <row r="189" spans="1:5" s="95" customFormat="1" x14ac:dyDescent="0.25">
      <c r="A189" s="63" t="s">
        <v>909</v>
      </c>
      <c r="B189" s="261">
        <f>SUM(B181:B188)</f>
        <v>656700</v>
      </c>
      <c r="C189" s="261">
        <f t="shared" ref="C189:E189" si="10">SUM(C181:C188)</f>
        <v>757200</v>
      </c>
      <c r="D189" s="261">
        <f t="shared" si="10"/>
        <v>1246300</v>
      </c>
      <c r="E189" s="261">
        <f t="shared" si="10"/>
        <v>778500</v>
      </c>
    </row>
    <row r="190" spans="1:5" s="95" customFormat="1" x14ac:dyDescent="0.25">
      <c r="A190" s="63"/>
      <c r="B190" s="280"/>
      <c r="C190" s="280"/>
      <c r="D190" s="280"/>
      <c r="E190" s="280"/>
    </row>
    <row r="191" spans="1:5" s="95" customFormat="1" x14ac:dyDescent="0.25">
      <c r="A191" s="63" t="s">
        <v>910</v>
      </c>
      <c r="B191" s="280"/>
      <c r="C191" s="280"/>
      <c r="D191" s="280"/>
      <c r="E191" s="280"/>
    </row>
    <row r="192" spans="1:5" s="94" customFormat="1" x14ac:dyDescent="0.25">
      <c r="A192" s="60" t="s">
        <v>414</v>
      </c>
      <c r="B192" s="279">
        <v>2200000</v>
      </c>
      <c r="C192" s="260">
        <v>2500000</v>
      </c>
      <c r="D192" s="260">
        <v>3000000</v>
      </c>
      <c r="E192" s="260">
        <v>3000000</v>
      </c>
    </row>
    <row r="193" spans="1:6" s="95" customFormat="1" x14ac:dyDescent="0.25">
      <c r="A193" s="60" t="s">
        <v>140</v>
      </c>
      <c r="B193" s="279">
        <v>35000</v>
      </c>
      <c r="C193" s="260">
        <v>125000</v>
      </c>
      <c r="D193" s="260">
        <v>100000</v>
      </c>
      <c r="E193" s="260">
        <v>120000</v>
      </c>
    </row>
    <row r="194" spans="1:6" s="95" customFormat="1" x14ac:dyDescent="0.25">
      <c r="A194" s="60" t="s">
        <v>1071</v>
      </c>
      <c r="B194" s="279">
        <v>5000</v>
      </c>
      <c r="C194" s="260">
        <v>5000</v>
      </c>
      <c r="D194" s="260">
        <v>0</v>
      </c>
      <c r="E194" s="260">
        <v>0</v>
      </c>
    </row>
    <row r="195" spans="1:6" s="95" customFormat="1" x14ac:dyDescent="0.25">
      <c r="A195" s="64" t="s">
        <v>2978</v>
      </c>
      <c r="B195" s="279">
        <v>150000</v>
      </c>
      <c r="C195" s="260">
        <v>150000</v>
      </c>
      <c r="D195" s="260">
        <v>0</v>
      </c>
      <c r="E195" s="260">
        <v>0</v>
      </c>
    </row>
    <row r="196" spans="1:6" s="76" customFormat="1" x14ac:dyDescent="0.25">
      <c r="A196" s="64" t="s">
        <v>1043</v>
      </c>
      <c r="B196" s="279">
        <v>12000</v>
      </c>
      <c r="C196" s="260">
        <v>0</v>
      </c>
      <c r="D196" s="260">
        <v>0</v>
      </c>
      <c r="E196" s="260">
        <v>0</v>
      </c>
    </row>
    <row r="197" spans="1:6" s="95" customFormat="1" x14ac:dyDescent="0.25">
      <c r="A197" s="64" t="s">
        <v>912</v>
      </c>
      <c r="B197" s="279">
        <v>250000</v>
      </c>
      <c r="C197" s="260">
        <v>325000</v>
      </c>
      <c r="D197" s="260">
        <v>325000</v>
      </c>
      <c r="E197" s="260">
        <v>325000</v>
      </c>
    </row>
    <row r="198" spans="1:6" s="95" customFormat="1" x14ac:dyDescent="0.25">
      <c r="A198" s="64" t="s">
        <v>1093</v>
      </c>
      <c r="B198" s="279">
        <v>275000</v>
      </c>
      <c r="C198" s="260">
        <v>375000</v>
      </c>
      <c r="D198" s="260">
        <v>450000</v>
      </c>
      <c r="E198" s="260">
        <v>375000</v>
      </c>
    </row>
    <row r="199" spans="1:6" s="95" customFormat="1" x14ac:dyDescent="0.25">
      <c r="A199" s="64" t="s">
        <v>1169</v>
      </c>
      <c r="B199" s="279">
        <v>0</v>
      </c>
      <c r="C199" s="260">
        <v>0</v>
      </c>
      <c r="D199" s="260">
        <v>2000</v>
      </c>
      <c r="E199" s="260">
        <v>25000</v>
      </c>
    </row>
    <row r="200" spans="1:6" s="94" customFormat="1" x14ac:dyDescent="0.25">
      <c r="A200" s="64" t="s">
        <v>1152</v>
      </c>
      <c r="B200" s="279">
        <v>70000</v>
      </c>
      <c r="C200" s="260">
        <v>100000</v>
      </c>
      <c r="D200" s="260">
        <v>150000</v>
      </c>
      <c r="E200" s="260">
        <v>80000</v>
      </c>
    </row>
    <row r="201" spans="1:6" s="95" customFormat="1" x14ac:dyDescent="0.25">
      <c r="A201" s="63" t="s">
        <v>914</v>
      </c>
      <c r="B201" s="282">
        <f>SUM(B192:B200)</f>
        <v>2997000</v>
      </c>
      <c r="C201" s="261">
        <f>SUM(C192:C200)</f>
        <v>3580000</v>
      </c>
      <c r="D201" s="261">
        <f>SUM(D192:D200)</f>
        <v>4027000</v>
      </c>
      <c r="E201" s="261">
        <f>SUM(E192:E200)</f>
        <v>3925000</v>
      </c>
    </row>
    <row r="202" spans="1:6" s="94" customFormat="1" x14ac:dyDescent="0.25">
      <c r="A202" s="63" t="s">
        <v>474</v>
      </c>
      <c r="B202" s="282">
        <f>+B201+B189+B177</f>
        <v>39186700</v>
      </c>
      <c r="C202" s="261">
        <f>C189+C201</f>
        <v>4337200</v>
      </c>
      <c r="D202" s="280"/>
      <c r="E202" s="261">
        <f>E189+E201</f>
        <v>4703500</v>
      </c>
    </row>
    <row r="203" spans="1:6" s="95" customFormat="1" x14ac:dyDescent="0.25">
      <c r="A203" s="63"/>
      <c r="B203" s="280"/>
      <c r="C203" s="280"/>
      <c r="D203" s="280"/>
      <c r="E203" s="280"/>
    </row>
    <row r="204" spans="1:6" s="91" customFormat="1" x14ac:dyDescent="0.25">
      <c r="A204" s="115" t="s">
        <v>1604</v>
      </c>
      <c r="B204" s="283">
        <v>12000000</v>
      </c>
      <c r="C204" s="283">
        <v>12000000</v>
      </c>
      <c r="D204" s="284">
        <v>2744000</v>
      </c>
      <c r="E204" s="283">
        <v>2300000</v>
      </c>
    </row>
    <row r="205" spans="1:6" s="95" customFormat="1" x14ac:dyDescent="0.25">
      <c r="A205" s="28" t="s">
        <v>916</v>
      </c>
      <c r="B205" s="280"/>
      <c r="C205" s="282">
        <f>C148+C177+C202</f>
        <v>128515200</v>
      </c>
      <c r="D205" s="280"/>
      <c r="E205" s="282">
        <f>E148+E177+E202</f>
        <v>98878500</v>
      </c>
    </row>
    <row r="206" spans="1:6" s="95" customFormat="1" x14ac:dyDescent="0.25">
      <c r="A206" s="63" t="s">
        <v>1171</v>
      </c>
      <c r="B206" s="282">
        <f>+B202+B204</f>
        <v>51186700</v>
      </c>
      <c r="C206" s="282"/>
      <c r="D206" s="282"/>
      <c r="E206" s="282"/>
      <c r="F206" s="39">
        <f>+F202+F204</f>
        <v>0</v>
      </c>
    </row>
    <row r="207" spans="1:6" s="95" customFormat="1" x14ac:dyDescent="0.25">
      <c r="A207" s="25" t="s">
        <v>690</v>
      </c>
      <c r="B207" s="282"/>
      <c r="C207" s="282">
        <f>C205+C100+C86</f>
        <v>163625450</v>
      </c>
      <c r="D207" s="282"/>
      <c r="E207" s="282">
        <f>E205+E100+E86</f>
        <v>127716685</v>
      </c>
      <c r="F207" s="39"/>
    </row>
    <row r="208" spans="1:6" s="95" customFormat="1" x14ac:dyDescent="0.25">
      <c r="A208" s="63" t="s">
        <v>149</v>
      </c>
      <c r="B208" s="282">
        <f>+B206+B148</f>
        <v>119305700</v>
      </c>
      <c r="C208" s="282"/>
      <c r="D208" s="282"/>
      <c r="E208" s="282"/>
      <c r="F208" s="39">
        <f>+F206+F148</f>
        <v>0</v>
      </c>
    </row>
    <row r="209" spans="1:6" s="95" customFormat="1" x14ac:dyDescent="0.25">
      <c r="A209" s="63" t="s">
        <v>150</v>
      </c>
      <c r="B209" s="282">
        <f>+B208+B101</f>
        <v>155964105</v>
      </c>
      <c r="C209" s="282">
        <f>C207+C28</f>
        <v>174652550</v>
      </c>
      <c r="D209" s="282"/>
      <c r="E209" s="282">
        <f>E207+E28+E204</f>
        <v>137965685</v>
      </c>
      <c r="F209" s="39">
        <f>+F208+F101</f>
        <v>0</v>
      </c>
    </row>
    <row r="210" spans="1:6" s="95" customFormat="1" x14ac:dyDescent="0.25">
      <c r="A210" s="63"/>
      <c r="B210" s="280"/>
      <c r="C210" s="280"/>
      <c r="D210" s="280"/>
      <c r="E210" s="280"/>
    </row>
    <row r="211" spans="1:6" s="95" customFormat="1" x14ac:dyDescent="0.25">
      <c r="A211" s="63" t="s">
        <v>917</v>
      </c>
      <c r="B211" s="280"/>
      <c r="C211" s="280"/>
      <c r="D211" s="280"/>
      <c r="E211" s="280"/>
    </row>
    <row r="212" spans="1:6" s="94" customFormat="1" x14ac:dyDescent="0.25">
      <c r="A212" s="63" t="s">
        <v>944</v>
      </c>
      <c r="B212" s="280"/>
      <c r="C212" s="280"/>
      <c r="D212" s="280"/>
      <c r="E212" s="280"/>
    </row>
    <row r="213" spans="1:6" s="95" customFormat="1" x14ac:dyDescent="0.25">
      <c r="A213" s="60" t="s">
        <v>88</v>
      </c>
      <c r="B213" s="279">
        <v>30000</v>
      </c>
      <c r="C213" s="260">
        <v>30000</v>
      </c>
      <c r="D213" s="260">
        <v>60000</v>
      </c>
      <c r="E213" s="260">
        <v>70000</v>
      </c>
    </row>
    <row r="214" spans="1:6" s="95" customFormat="1" x14ac:dyDescent="0.25">
      <c r="A214" s="60" t="s">
        <v>89</v>
      </c>
      <c r="B214" s="279">
        <v>0</v>
      </c>
      <c r="C214" s="260">
        <v>0</v>
      </c>
      <c r="D214" s="260">
        <v>40000</v>
      </c>
      <c r="E214" s="260">
        <v>25000</v>
      </c>
    </row>
    <row r="215" spans="1:6" s="95" customFormat="1" x14ac:dyDescent="0.25">
      <c r="A215" s="60" t="s">
        <v>90</v>
      </c>
      <c r="B215" s="279">
        <v>0</v>
      </c>
      <c r="C215" s="260">
        <v>0</v>
      </c>
      <c r="D215" s="260">
        <v>3000</v>
      </c>
      <c r="E215" s="260">
        <v>5000</v>
      </c>
    </row>
    <row r="216" spans="1:6" s="95" customFormat="1" x14ac:dyDescent="0.25">
      <c r="A216" s="60" t="s">
        <v>251</v>
      </c>
      <c r="B216" s="279">
        <v>0</v>
      </c>
      <c r="C216" s="260">
        <v>0</v>
      </c>
      <c r="D216" s="260">
        <v>300</v>
      </c>
      <c r="E216" s="260">
        <v>1000</v>
      </c>
    </row>
    <row r="217" spans="1:6" s="95" customFormat="1" x14ac:dyDescent="0.25">
      <c r="A217" s="60" t="s">
        <v>91</v>
      </c>
      <c r="B217" s="279">
        <v>131000</v>
      </c>
      <c r="C217" s="260">
        <v>144000</v>
      </c>
      <c r="D217" s="260">
        <v>175000</v>
      </c>
      <c r="E217" s="260">
        <v>120000</v>
      </c>
    </row>
    <row r="218" spans="1:6" s="94" customFormat="1" x14ac:dyDescent="0.25">
      <c r="A218" s="60" t="s">
        <v>381</v>
      </c>
      <c r="B218" s="279">
        <v>0</v>
      </c>
      <c r="C218" s="260">
        <v>0</v>
      </c>
      <c r="D218" s="260">
        <v>1000</v>
      </c>
      <c r="E218" s="260">
        <v>2000</v>
      </c>
    </row>
    <row r="219" spans="1:6" s="95" customFormat="1" x14ac:dyDescent="0.25">
      <c r="A219" s="63" t="s">
        <v>919</v>
      </c>
      <c r="B219" s="279">
        <v>0</v>
      </c>
      <c r="C219" s="280"/>
      <c r="D219" s="280"/>
      <c r="E219" s="280"/>
    </row>
    <row r="220" spans="1:6" s="95" customFormat="1" x14ac:dyDescent="0.25">
      <c r="A220" s="60" t="s">
        <v>252</v>
      </c>
      <c r="B220" s="279">
        <v>50000</v>
      </c>
      <c r="C220" s="260">
        <v>55000</v>
      </c>
      <c r="D220" s="260">
        <v>80000</v>
      </c>
      <c r="E220" s="260">
        <v>80000</v>
      </c>
    </row>
    <row r="221" spans="1:6" s="94" customFormat="1" x14ac:dyDescent="0.25">
      <c r="A221" s="60" t="s">
        <v>419</v>
      </c>
      <c r="B221" s="279">
        <v>5000</v>
      </c>
      <c r="C221" s="260">
        <v>5000</v>
      </c>
      <c r="D221" s="260">
        <v>0</v>
      </c>
      <c r="E221" s="260">
        <v>0</v>
      </c>
    </row>
    <row r="222" spans="1:6" s="95" customFormat="1" x14ac:dyDescent="0.25">
      <c r="A222" s="60" t="s">
        <v>401</v>
      </c>
      <c r="B222" s="279">
        <v>0</v>
      </c>
      <c r="C222" s="260">
        <v>0</v>
      </c>
      <c r="D222" s="260">
        <v>0</v>
      </c>
      <c r="E222" s="260">
        <v>0</v>
      </c>
    </row>
    <row r="223" spans="1:6" s="94" customFormat="1" x14ac:dyDescent="0.25">
      <c r="A223" s="60" t="s">
        <v>379</v>
      </c>
      <c r="B223" s="279">
        <v>0</v>
      </c>
      <c r="C223" s="260">
        <v>0</v>
      </c>
      <c r="D223" s="260">
        <v>0</v>
      </c>
      <c r="E223" s="260">
        <v>300</v>
      </c>
    </row>
    <row r="224" spans="1:6" s="95" customFormat="1" x14ac:dyDescent="0.25">
      <c r="A224" s="60" t="s">
        <v>297</v>
      </c>
      <c r="B224" s="279">
        <v>0</v>
      </c>
      <c r="C224" s="260">
        <v>0</v>
      </c>
      <c r="D224" s="260">
        <v>0</v>
      </c>
      <c r="E224" s="260">
        <v>0</v>
      </c>
    </row>
    <row r="225" spans="1:5" s="95" customFormat="1" x14ac:dyDescent="0.25">
      <c r="A225" s="60" t="s">
        <v>380</v>
      </c>
      <c r="B225" s="279">
        <v>20000</v>
      </c>
      <c r="C225" s="260">
        <v>7000</v>
      </c>
      <c r="D225" s="260">
        <v>7000</v>
      </c>
      <c r="E225" s="260">
        <v>10000</v>
      </c>
    </row>
    <row r="226" spans="1:5" x14ac:dyDescent="0.25">
      <c r="A226" s="64" t="s">
        <v>821</v>
      </c>
      <c r="B226" s="279">
        <v>0</v>
      </c>
      <c r="C226" s="260">
        <v>0</v>
      </c>
      <c r="D226" s="260">
        <v>0</v>
      </c>
      <c r="E226" s="260">
        <v>0</v>
      </c>
    </row>
    <row r="227" spans="1:5" s="94" customFormat="1" x14ac:dyDescent="0.25">
      <c r="A227" s="64" t="s">
        <v>740</v>
      </c>
      <c r="B227" s="279">
        <v>0</v>
      </c>
      <c r="C227" s="260">
        <v>0</v>
      </c>
      <c r="D227" s="260">
        <v>0</v>
      </c>
      <c r="E227" s="260">
        <v>0</v>
      </c>
    </row>
    <row r="228" spans="1:5" s="95" customFormat="1" x14ac:dyDescent="0.25">
      <c r="A228" s="64" t="s">
        <v>420</v>
      </c>
      <c r="B228" s="279">
        <v>0</v>
      </c>
      <c r="C228" s="260">
        <v>0</v>
      </c>
      <c r="D228" s="260">
        <v>0</v>
      </c>
      <c r="E228" s="260">
        <v>0</v>
      </c>
    </row>
    <row r="229" spans="1:5" s="95" customFormat="1" x14ac:dyDescent="0.25">
      <c r="A229" s="60" t="s">
        <v>164</v>
      </c>
      <c r="B229" s="279">
        <v>15000</v>
      </c>
      <c r="C229" s="260">
        <v>5000</v>
      </c>
      <c r="D229" s="260">
        <v>5000</v>
      </c>
      <c r="E229" s="260">
        <v>8000</v>
      </c>
    </row>
    <row r="230" spans="1:5" s="95" customFormat="1" x14ac:dyDescent="0.25">
      <c r="A230" s="60" t="s">
        <v>130</v>
      </c>
      <c r="B230" s="279">
        <v>0</v>
      </c>
      <c r="C230" s="260">
        <v>0</v>
      </c>
      <c r="D230" s="260">
        <v>0</v>
      </c>
      <c r="E230" s="260">
        <v>0</v>
      </c>
    </row>
    <row r="231" spans="1:5" s="95" customFormat="1" x14ac:dyDescent="0.25">
      <c r="A231" s="60" t="s">
        <v>158</v>
      </c>
      <c r="B231" s="279">
        <v>0</v>
      </c>
      <c r="C231" s="260">
        <v>0</v>
      </c>
      <c r="D231" s="260">
        <v>10000</v>
      </c>
      <c r="E231" s="260">
        <v>10000</v>
      </c>
    </row>
    <row r="232" spans="1:5" s="95" customFormat="1" x14ac:dyDescent="0.25">
      <c r="A232" s="60" t="s">
        <v>920</v>
      </c>
      <c r="B232" s="279">
        <v>0</v>
      </c>
      <c r="C232" s="260">
        <v>0</v>
      </c>
      <c r="D232" s="260">
        <v>0</v>
      </c>
      <c r="E232" s="260">
        <v>0</v>
      </c>
    </row>
    <row r="233" spans="1:5" s="95" customFormat="1" x14ac:dyDescent="0.25">
      <c r="A233" s="60" t="s">
        <v>722</v>
      </c>
      <c r="B233" s="279">
        <v>0</v>
      </c>
      <c r="C233" s="260">
        <v>0</v>
      </c>
      <c r="D233" s="260">
        <v>0</v>
      </c>
      <c r="E233" s="260">
        <v>0</v>
      </c>
    </row>
    <row r="234" spans="1:5" s="95" customFormat="1" x14ac:dyDescent="0.25">
      <c r="A234" s="60" t="s">
        <v>786</v>
      </c>
      <c r="B234" s="279">
        <v>0</v>
      </c>
      <c r="C234" s="260">
        <v>0</v>
      </c>
      <c r="D234" s="260">
        <v>4000</v>
      </c>
      <c r="E234" s="260">
        <v>7000</v>
      </c>
    </row>
    <row r="235" spans="1:5" s="95" customFormat="1" x14ac:dyDescent="0.25">
      <c r="A235" s="60" t="s">
        <v>421</v>
      </c>
      <c r="B235" s="279">
        <v>100000</v>
      </c>
      <c r="C235" s="260">
        <v>100000</v>
      </c>
      <c r="D235" s="260">
        <v>90000</v>
      </c>
      <c r="E235" s="260">
        <v>100000</v>
      </c>
    </row>
    <row r="236" spans="1:5" s="95" customFormat="1" x14ac:dyDescent="0.25">
      <c r="A236" s="60" t="s">
        <v>741</v>
      </c>
      <c r="B236" s="279">
        <v>20000</v>
      </c>
      <c r="C236" s="260">
        <v>40000</v>
      </c>
      <c r="D236" s="260">
        <v>20000</v>
      </c>
      <c r="E236" s="260">
        <v>10000</v>
      </c>
    </row>
    <row r="237" spans="1:5" s="95" customFormat="1" x14ac:dyDescent="0.25">
      <c r="A237" s="60" t="s">
        <v>422</v>
      </c>
      <c r="B237" s="279">
        <v>5500</v>
      </c>
      <c r="C237" s="260">
        <v>14000</v>
      </c>
      <c r="D237" s="260">
        <v>0</v>
      </c>
      <c r="E237" s="260">
        <v>0</v>
      </c>
    </row>
    <row r="238" spans="1:5" s="95" customFormat="1" x14ac:dyDescent="0.25">
      <c r="A238" s="60" t="s">
        <v>921</v>
      </c>
      <c r="B238" s="279">
        <v>0</v>
      </c>
      <c r="C238" s="260">
        <v>0</v>
      </c>
      <c r="D238" s="260">
        <v>0</v>
      </c>
      <c r="E238" s="260">
        <v>0</v>
      </c>
    </row>
    <row r="239" spans="1:5" s="95" customFormat="1" x14ac:dyDescent="0.25">
      <c r="A239" s="60" t="s">
        <v>784</v>
      </c>
      <c r="B239" s="279">
        <v>1500000</v>
      </c>
      <c r="C239" s="260">
        <v>2000000</v>
      </c>
      <c r="D239" s="260">
        <v>1095000</v>
      </c>
      <c r="E239" s="260">
        <v>1500000</v>
      </c>
    </row>
    <row r="240" spans="1:5" s="95" customFormat="1" x14ac:dyDescent="0.25">
      <c r="A240" s="63" t="s">
        <v>922</v>
      </c>
      <c r="B240" s="279">
        <v>0</v>
      </c>
      <c r="C240" s="280"/>
      <c r="D240" s="285"/>
      <c r="E240" s="285"/>
    </row>
    <row r="241" spans="1:5" s="91" customFormat="1" x14ac:dyDescent="0.25">
      <c r="A241" s="60" t="s">
        <v>539</v>
      </c>
      <c r="B241" s="279">
        <v>5000</v>
      </c>
      <c r="C241" s="260">
        <v>100000</v>
      </c>
      <c r="D241" s="260">
        <v>100000</v>
      </c>
      <c r="E241" s="260">
        <v>90000</v>
      </c>
    </row>
    <row r="242" spans="1:5" s="95" customFormat="1" x14ac:dyDescent="0.25">
      <c r="A242" s="60" t="s">
        <v>143</v>
      </c>
      <c r="B242" s="279">
        <v>0</v>
      </c>
      <c r="C242" s="260">
        <v>0</v>
      </c>
      <c r="D242" s="260">
        <v>0</v>
      </c>
      <c r="E242" s="260">
        <v>0</v>
      </c>
    </row>
    <row r="243" spans="1:5" s="94" customFormat="1" x14ac:dyDescent="0.25">
      <c r="A243" s="60" t="s">
        <v>382</v>
      </c>
      <c r="B243" s="279">
        <v>0</v>
      </c>
      <c r="C243" s="260">
        <v>0</v>
      </c>
      <c r="D243" s="260">
        <v>0</v>
      </c>
      <c r="E243" s="260">
        <v>0</v>
      </c>
    </row>
    <row r="244" spans="1:5" s="95" customFormat="1" x14ac:dyDescent="0.25">
      <c r="A244" s="60" t="s">
        <v>923</v>
      </c>
      <c r="B244" s="279">
        <v>0</v>
      </c>
      <c r="C244" s="260">
        <v>0</v>
      </c>
      <c r="D244" s="260">
        <v>0</v>
      </c>
      <c r="E244" s="260">
        <v>0</v>
      </c>
    </row>
    <row r="245" spans="1:5" s="95" customFormat="1" x14ac:dyDescent="0.25">
      <c r="A245" s="60" t="s">
        <v>472</v>
      </c>
      <c r="B245" s="279">
        <v>0</v>
      </c>
      <c r="C245" s="260">
        <v>0</v>
      </c>
      <c r="D245" s="260">
        <v>0</v>
      </c>
      <c r="E245" s="260">
        <v>0</v>
      </c>
    </row>
    <row r="246" spans="1:5" s="95" customFormat="1" x14ac:dyDescent="0.25">
      <c r="A246" s="60" t="s">
        <v>924</v>
      </c>
      <c r="B246" s="279">
        <v>1000</v>
      </c>
      <c r="C246" s="260">
        <v>8000</v>
      </c>
      <c r="D246" s="260">
        <v>0</v>
      </c>
      <c r="E246" s="260">
        <v>0</v>
      </c>
    </row>
    <row r="247" spans="1:5" s="95" customFormat="1" x14ac:dyDescent="0.25">
      <c r="A247" s="60" t="s">
        <v>927</v>
      </c>
      <c r="B247" s="279">
        <v>0</v>
      </c>
      <c r="C247" s="260">
        <v>0</v>
      </c>
      <c r="D247" s="260">
        <v>0</v>
      </c>
      <c r="E247" s="260">
        <v>0</v>
      </c>
    </row>
    <row r="248" spans="1:5" s="94" customFormat="1" x14ac:dyDescent="0.25">
      <c r="A248" s="60" t="s">
        <v>283</v>
      </c>
      <c r="B248" s="279">
        <v>20000</v>
      </c>
      <c r="C248" s="260">
        <v>10000</v>
      </c>
      <c r="D248" s="260">
        <v>5000</v>
      </c>
      <c r="E248" s="260">
        <v>9000</v>
      </c>
    </row>
    <row r="249" spans="1:5" s="95" customFormat="1" x14ac:dyDescent="0.25">
      <c r="A249" s="60" t="s">
        <v>1038</v>
      </c>
      <c r="B249" s="279">
        <v>0</v>
      </c>
      <c r="C249" s="260">
        <v>0</v>
      </c>
      <c r="D249" s="260">
        <v>0</v>
      </c>
      <c r="E249" s="260">
        <v>1300</v>
      </c>
    </row>
    <row r="250" spans="1:5" s="95" customFormat="1" x14ac:dyDescent="0.25">
      <c r="A250" s="60" t="s">
        <v>697</v>
      </c>
      <c r="B250" s="279">
        <v>0</v>
      </c>
      <c r="C250" s="260">
        <v>0</v>
      </c>
      <c r="D250" s="260">
        <v>2000</v>
      </c>
      <c r="E250" s="260">
        <v>10000</v>
      </c>
    </row>
    <row r="251" spans="1:5" s="95" customFormat="1" x14ac:dyDescent="0.25">
      <c r="A251" s="60" t="s">
        <v>510</v>
      </c>
      <c r="B251" s="279">
        <v>0</v>
      </c>
      <c r="C251" s="260">
        <v>0</v>
      </c>
      <c r="D251" s="260">
        <v>125000</v>
      </c>
      <c r="E251" s="260">
        <v>100000</v>
      </c>
    </row>
    <row r="252" spans="1:5" s="95" customFormat="1" x14ac:dyDescent="0.25">
      <c r="A252" s="60" t="s">
        <v>151</v>
      </c>
      <c r="B252" s="279">
        <v>0</v>
      </c>
      <c r="C252" s="260">
        <v>0</v>
      </c>
      <c r="D252" s="260">
        <v>0</v>
      </c>
      <c r="E252" s="260">
        <v>15000</v>
      </c>
    </row>
    <row r="253" spans="1:5" s="95" customFormat="1" x14ac:dyDescent="0.25">
      <c r="A253" s="60" t="s">
        <v>1172</v>
      </c>
      <c r="B253" s="279">
        <v>10000000</v>
      </c>
      <c r="C253" s="260">
        <v>0</v>
      </c>
      <c r="D253" s="260">
        <v>0</v>
      </c>
      <c r="E253" s="260">
        <v>0</v>
      </c>
    </row>
    <row r="254" spans="1:5" s="95" customFormat="1" x14ac:dyDescent="0.25">
      <c r="A254" s="63" t="s">
        <v>1073</v>
      </c>
      <c r="B254" s="282">
        <f t="shared" ref="B254:E254" si="11">SUM(B213:B253)</f>
        <v>11902500</v>
      </c>
      <c r="C254" s="282">
        <f t="shared" si="11"/>
        <v>2518000</v>
      </c>
      <c r="D254" s="282">
        <f t="shared" si="11"/>
        <v>1822300</v>
      </c>
      <c r="E254" s="282">
        <f t="shared" si="11"/>
        <v>2173600</v>
      </c>
    </row>
    <row r="255" spans="1:5" s="95" customFormat="1" x14ac:dyDescent="0.25">
      <c r="A255" s="63" t="s">
        <v>540</v>
      </c>
      <c r="B255" s="282">
        <f>+B254+B209</f>
        <v>167866605</v>
      </c>
      <c r="C255" s="282">
        <f>+C254+C209+C204</f>
        <v>189170550</v>
      </c>
      <c r="D255" s="282">
        <f>+D254+D204+D201+D189+D177+D148+D101</f>
        <v>179934420</v>
      </c>
      <c r="E255" s="282">
        <f t="shared" ref="E255" si="12">+E254+E209</f>
        <v>140139285</v>
      </c>
    </row>
    <row r="256" spans="1:5" s="95" customFormat="1" x14ac:dyDescent="0.25">
      <c r="A256" s="63"/>
      <c r="B256" s="280"/>
      <c r="C256" s="280"/>
      <c r="D256" s="280"/>
      <c r="E256" s="280"/>
    </row>
    <row r="257" spans="1:5" s="94" customFormat="1" x14ac:dyDescent="0.25">
      <c r="A257" s="64" t="s">
        <v>1173</v>
      </c>
      <c r="B257" s="280">
        <v>0</v>
      </c>
      <c r="C257" s="280">
        <v>0</v>
      </c>
      <c r="D257" s="280">
        <v>0</v>
      </c>
      <c r="E257" s="280">
        <v>0</v>
      </c>
    </row>
    <row r="258" spans="1:5" s="95" customFormat="1" ht="30" x14ac:dyDescent="0.25">
      <c r="A258" s="65" t="s">
        <v>1193</v>
      </c>
      <c r="B258" s="280">
        <v>0</v>
      </c>
      <c r="C258" s="280">
        <v>0</v>
      </c>
      <c r="D258" s="280">
        <v>0</v>
      </c>
      <c r="E258" s="280">
        <v>0</v>
      </c>
    </row>
    <row r="259" spans="1:5" s="94" customFormat="1" x14ac:dyDescent="0.25">
      <c r="A259" s="60" t="s">
        <v>239</v>
      </c>
      <c r="B259" s="280">
        <v>0</v>
      </c>
      <c r="C259" s="280">
        <v>0</v>
      </c>
      <c r="D259" s="280">
        <v>0</v>
      </c>
      <c r="E259" s="280">
        <v>0</v>
      </c>
    </row>
    <row r="260" spans="1:5" s="95" customFormat="1" x14ac:dyDescent="0.25">
      <c r="A260" s="98" t="s">
        <v>240</v>
      </c>
      <c r="B260" s="280">
        <v>0</v>
      </c>
      <c r="C260" s="280">
        <v>0</v>
      </c>
      <c r="D260" s="280">
        <v>0</v>
      </c>
      <c r="E260" s="280">
        <v>0</v>
      </c>
    </row>
    <row r="261" spans="1:5" s="95" customFormat="1" x14ac:dyDescent="0.25">
      <c r="A261" s="54"/>
      <c r="B261" s="281"/>
      <c r="C261" s="280"/>
      <c r="D261" s="280"/>
      <c r="E261" s="280"/>
    </row>
    <row r="262" spans="1:5" ht="15.75" thickBot="1" x14ac:dyDescent="0.3">
      <c r="A262" s="5" t="s">
        <v>947</v>
      </c>
      <c r="B262" s="262">
        <f>B255</f>
        <v>167866605</v>
      </c>
      <c r="C262" s="262">
        <f t="shared" ref="C262:E262" si="13">C255</f>
        <v>189170550</v>
      </c>
      <c r="D262" s="262">
        <f t="shared" si="13"/>
        <v>179934420</v>
      </c>
      <c r="E262" s="262">
        <f t="shared" si="13"/>
        <v>140139285</v>
      </c>
    </row>
    <row r="263" spans="1:5" ht="15.75" thickTop="1" x14ac:dyDescent="0.25"/>
    <row r="264" spans="1:5" x14ac:dyDescent="0.25">
      <c r="A264" s="13" t="s">
        <v>1601</v>
      </c>
      <c r="C264" s="14"/>
      <c r="D264" s="14"/>
      <c r="E264" s="14"/>
    </row>
    <row r="265" spans="1:5" x14ac:dyDescent="0.25">
      <c r="A265" s="12"/>
      <c r="B265" s="126"/>
    </row>
    <row r="266" spans="1:5" ht="28.5" customHeight="1" x14ac:dyDescent="0.25">
      <c r="A266" s="97"/>
      <c r="B266" s="127"/>
      <c r="C266" s="127"/>
      <c r="D266" s="127"/>
      <c r="E266" s="127"/>
    </row>
    <row r="267" spans="1:5" ht="60" customHeight="1" x14ac:dyDescent="0.25">
      <c r="A267" s="368"/>
      <c r="B267" s="368"/>
      <c r="C267" s="368"/>
      <c r="D267" s="368"/>
      <c r="E267" s="368"/>
    </row>
    <row r="279" spans="1:5" s="1" customFormat="1" x14ac:dyDescent="0.25">
      <c r="A279" s="13"/>
      <c r="B279" s="14"/>
      <c r="C279" s="118"/>
      <c r="D279" s="118"/>
      <c r="E279" s="118"/>
    </row>
    <row r="299" spans="1:5" s="1" customFormat="1" x14ac:dyDescent="0.25">
      <c r="A299" s="13"/>
      <c r="B299" s="14"/>
      <c r="C299" s="118"/>
      <c r="D299" s="118"/>
      <c r="E299" s="118"/>
    </row>
    <row r="300" spans="1:5" s="1" customFormat="1" x14ac:dyDescent="0.25">
      <c r="A300" s="13"/>
      <c r="B300" s="14"/>
      <c r="C300" s="118"/>
      <c r="D300" s="118"/>
      <c r="E300" s="118"/>
    </row>
  </sheetData>
  <mergeCells count="9">
    <mergeCell ref="A267:E267"/>
    <mergeCell ref="A9:A10"/>
    <mergeCell ref="B9:E9"/>
    <mergeCell ref="A2:E2"/>
    <mergeCell ref="A3:E3"/>
    <mergeCell ref="A4:E4"/>
    <mergeCell ref="A5:E5"/>
    <mergeCell ref="A6:E6"/>
    <mergeCell ref="A7:E7"/>
  </mergeCells>
  <pageMargins left="0.7" right="0.7" top="0.75" bottom="0.75" header="0.3" footer="0.3"/>
  <pageSetup orientation="portrait" r:id="rId1"/>
  <ignoredErrors>
    <ignoredError sqref="B28:E28"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1930-1933</vt:lpstr>
      <vt:lpstr>1934 </vt:lpstr>
      <vt:lpstr>1935 </vt:lpstr>
      <vt:lpstr>1936-1940</vt:lpstr>
      <vt:lpstr>1941-1946</vt:lpstr>
      <vt:lpstr>1947 </vt:lpstr>
      <vt:lpstr>1948-1951</vt:lpstr>
      <vt:lpstr>1952-1962</vt:lpstr>
      <vt:lpstr>1963-1966</vt:lpstr>
      <vt:lpstr>1967 </vt:lpstr>
      <vt:lpstr>1968 </vt:lpstr>
      <vt:lpstr>1969-1972</vt:lpstr>
      <vt:lpstr>1973 </vt:lpstr>
      <vt:lpstr>1974 </vt:lpstr>
      <vt:lpstr>1975 </vt:lpstr>
      <vt:lpstr>1976-1979</vt:lpstr>
      <vt:lpstr>1980-1989</vt:lpstr>
      <vt:lpstr>1990-1997</vt:lpstr>
      <vt:lpstr>1998 </vt:lpstr>
      <vt:lpstr>1999-2002</vt:lpstr>
      <vt:lpstr>2003 </vt:lpstr>
      <vt:lpstr>2004-2006</vt:lpstr>
      <vt:lpstr>2007-2013</vt:lpstr>
      <vt:lpstr>2014-2019</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Santana P.</dc:creator>
  <cp:lastModifiedBy>Maria D.Mariñas M.</cp:lastModifiedBy>
  <dcterms:created xsi:type="dcterms:W3CDTF">2018-10-23T15:18:22Z</dcterms:created>
  <dcterms:modified xsi:type="dcterms:W3CDTF">2019-06-18T13:41:15Z</dcterms:modified>
</cp:coreProperties>
</file>