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pivotCache/pivotCacheDefinition10.xml" ContentType="application/vnd.openxmlformats-officedocument.spreadsheetml.pivotCacheDefinition+xml"/>
  <Override PartName="/xl/pivotCache/pivotCacheDefinition11.xml" ContentType="application/vnd.openxmlformats-officedocument.spreadsheetml.pivotCacheDefinition+xml"/>
  <Override PartName="/xl/pivotCache/pivotCacheDefinition1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3.xml" ContentType="application/vnd.openxmlformats-officedocument.drawing+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5.xml" ContentType="application/vnd.openxmlformats-officedocument.drawing+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Dpto. EEPE\Recurrentes\Boletin Diario\Boletin Diario 2020\Boletines Semanales\Noviembre\"/>
    </mc:Choice>
  </mc:AlternateContent>
  <bookViews>
    <workbookView showHorizontalScroll="0" showVerticalScroll="0" xWindow="0" yWindow="0" windowWidth="28800" windowHeight="12435"/>
  </bookViews>
  <sheets>
    <sheet name="Fiscal Mes" sheetId="1" r:id="rId1"/>
    <sheet name="Dinamica Fiscal Mes" sheetId="8" r:id="rId2"/>
    <sheet name="Económica" sheetId="3" r:id="rId3"/>
    <sheet name="DinamicaEconómica" sheetId="9" r:id="rId4"/>
    <sheet name="Fiscal Inst" sheetId="4" r:id="rId5"/>
    <sheet name="Dinamica Fiscal Inst " sheetId="11" r:id="rId6"/>
    <sheet name="Funcional" sheetId="29" r:id="rId7"/>
    <sheet name="Dinamica Funcional" sheetId="26" r:id="rId8"/>
    <sheet name="Objetal" sheetId="27" r:id="rId9"/>
    <sheet name="Dinamica Objetal" sheetId="30" r:id="rId10"/>
    <sheet name="Recursos COVID" sheetId="35" r:id="rId11"/>
    <sheet name="Programas COVID" sheetId="37" r:id="rId12"/>
  </sheets>
  <externalReferences>
    <externalReference r:id="rId13"/>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11">'Programas COVID'!$A$1:$K$11</definedName>
    <definedName name="_xlnm.Print_Area" localSheetId="10">'Recursos COVID'!$A$1:$L$74</definedName>
    <definedName name="Button_13">"CLAGA2000_Consolidado_2001_List"</definedName>
    <definedName name="FORMATO">#N/A</definedName>
    <definedName name="FUENTE" localSheetId="7">#REF!</definedName>
    <definedName name="FUENTE" localSheetId="9">#REF!</definedName>
    <definedName name="FUENTE" localSheetId="6">#REF!</definedName>
    <definedName name="FUENTE" localSheetId="8">#REF!</definedName>
    <definedName name="FUENTE" localSheetId="11">#REF!</definedName>
    <definedName name="FUENTE" localSheetId="10">#REF!</definedName>
    <definedName name="FUENTE">#REF!</definedName>
    <definedName name="fuente1" localSheetId="7">#REF!</definedName>
    <definedName name="fuente1" localSheetId="9">#REF!</definedName>
    <definedName name="fuente1" localSheetId="6">#REF!</definedName>
    <definedName name="fuente1" localSheetId="8">#REF!</definedName>
    <definedName name="fuente1" localSheetId="11">#REF!</definedName>
    <definedName name="fuente1">#REF!</definedName>
    <definedName name="OCTUBRE">#N/A</definedName>
    <definedName name="ROS">#N/A</definedName>
  </definedNames>
  <calcPr calcId="152511"/>
  <pivotCaches>
    <pivotCache cacheId="0" r:id="rId14"/>
    <pivotCache cacheId="1" r:id="rId15"/>
    <pivotCache cacheId="2" r:id="rId16"/>
    <pivotCache cacheId="3" r:id="rId17"/>
    <pivotCache cacheId="4" r:id="rId18"/>
    <pivotCache cacheId="5" r:id="rId19"/>
    <pivotCache cacheId="23" r:id="rId20"/>
    <pivotCache cacheId="29" r:id="rId21"/>
    <pivotCache cacheId="35" r:id="rId22"/>
    <pivotCache cacheId="41" r:id="rId23"/>
    <pivotCache cacheId="47" r:id="rId24"/>
    <pivotCache cacheId="50" r:id="rId2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37" l="1"/>
  <c r="D13" i="1" l="1"/>
  <c r="E13" i="1"/>
  <c r="F13" i="1"/>
  <c r="D14" i="1"/>
  <c r="E14" i="1"/>
  <c r="F14" i="1"/>
  <c r="L12" i="35" l="1"/>
  <c r="L13" i="35"/>
  <c r="L14" i="35"/>
  <c r="L15" i="35"/>
  <c r="L16" i="35"/>
  <c r="L17" i="35"/>
  <c r="L18" i="35"/>
  <c r="L19" i="35"/>
  <c r="L20" i="35"/>
  <c r="L21" i="35"/>
  <c r="L22" i="35"/>
  <c r="L23" i="35"/>
  <c r="L24" i="35"/>
  <c r="L25" i="35"/>
  <c r="L26" i="35"/>
  <c r="L27" i="35"/>
  <c r="L28" i="35"/>
  <c r="L29" i="35"/>
  <c r="L30" i="35"/>
  <c r="L31" i="35"/>
  <c r="L32" i="35"/>
  <c r="L33" i="35"/>
  <c r="L34" i="35"/>
  <c r="L35" i="35"/>
  <c r="L36" i="35"/>
  <c r="L37" i="35"/>
  <c r="L38" i="35"/>
  <c r="L39" i="35"/>
  <c r="L40" i="35"/>
  <c r="L41" i="35"/>
  <c r="L42" i="35"/>
  <c r="L43" i="35"/>
  <c r="L44" i="35"/>
  <c r="L45" i="35"/>
  <c r="L46" i="35"/>
  <c r="L47" i="35"/>
  <c r="L48" i="35"/>
  <c r="L49" i="35"/>
  <c r="L50" i="35"/>
  <c r="L51" i="35"/>
  <c r="L52" i="35"/>
  <c r="L53" i="35"/>
  <c r="L54" i="35"/>
  <c r="L55" i="35"/>
  <c r="L56" i="35"/>
  <c r="L57" i="35"/>
  <c r="L58" i="35"/>
  <c r="L59" i="35"/>
  <c r="L60" i="35"/>
  <c r="L61" i="35"/>
  <c r="L62" i="35"/>
  <c r="L63" i="35"/>
  <c r="L64" i="35"/>
  <c r="L65" i="35"/>
  <c r="L66" i="35"/>
  <c r="L67" i="35"/>
  <c r="L68" i="35"/>
  <c r="L69" i="35"/>
  <c r="L70" i="35"/>
  <c r="L71" i="35"/>
  <c r="L72" i="35"/>
  <c r="L73" i="35"/>
  <c r="L74" i="35"/>
  <c r="L75" i="35"/>
  <c r="L76" i="35"/>
  <c r="L77" i="35"/>
  <c r="L78" i="35"/>
  <c r="L79" i="35"/>
  <c r="L80" i="35"/>
  <c r="L81" i="35"/>
  <c r="L82" i="35"/>
  <c r="L83" i="35"/>
  <c r="L84" i="35"/>
  <c r="L85" i="35"/>
  <c r="L86" i="35"/>
  <c r="L87" i="35"/>
  <c r="L88" i="35"/>
  <c r="L11" i="35"/>
  <c r="F19" i="37" l="1"/>
  <c r="E19" i="37"/>
  <c r="D19" i="37"/>
  <c r="G18" i="37"/>
  <c r="G17" i="37"/>
  <c r="G16" i="37"/>
  <c r="G15" i="37"/>
  <c r="G14" i="37"/>
  <c r="G19" i="37" s="1"/>
  <c r="G13" i="37"/>
  <c r="G12" i="37"/>
  <c r="K89" i="35" l="1"/>
  <c r="C89" i="35" l="1"/>
  <c r="D89" i="35"/>
  <c r="E89" i="35"/>
  <c r="F89" i="35"/>
  <c r="G89" i="35"/>
  <c r="H89" i="35"/>
  <c r="I89" i="35"/>
  <c r="J89" i="35"/>
  <c r="E78" i="27" l="1"/>
  <c r="E77" i="27" s="1"/>
  <c r="L89" i="35" l="1"/>
  <c r="C112" i="29" l="1"/>
  <c r="C111" i="29" s="1"/>
  <c r="D66" i="29"/>
  <c r="D68" i="29"/>
  <c r="D69" i="29"/>
  <c r="D72" i="29"/>
  <c r="D73" i="29"/>
  <c r="D74" i="29"/>
  <c r="D75" i="29"/>
  <c r="D77" i="29"/>
  <c r="D78" i="29"/>
  <c r="D79" i="29"/>
  <c r="D80" i="29"/>
  <c r="D82" i="29"/>
  <c r="D83" i="29"/>
  <c r="D84" i="29"/>
  <c r="D85" i="29"/>
  <c r="D86" i="29"/>
  <c r="D87" i="29"/>
  <c r="D88" i="29"/>
  <c r="D90" i="29"/>
  <c r="D91" i="29"/>
  <c r="D92" i="29"/>
  <c r="D93" i="29"/>
  <c r="D94" i="29"/>
  <c r="D95" i="29"/>
  <c r="D96" i="29"/>
  <c r="D97" i="29"/>
  <c r="D98" i="29"/>
  <c r="D99" i="29"/>
  <c r="D100" i="29"/>
  <c r="D102" i="29"/>
  <c r="D103" i="29"/>
  <c r="D104" i="29"/>
  <c r="D105" i="29"/>
  <c r="D106" i="29"/>
  <c r="D107" i="29"/>
  <c r="D108" i="29"/>
  <c r="D109" i="29"/>
  <c r="D110" i="29"/>
  <c r="D113" i="29"/>
  <c r="D112" i="29" s="1"/>
  <c r="D111" i="29" s="1"/>
  <c r="D65" i="29"/>
  <c r="D64" i="29" s="1"/>
  <c r="E65" i="29"/>
  <c r="C66" i="29"/>
  <c r="C68" i="29"/>
  <c r="C67" i="29" s="1"/>
  <c r="C69" i="29"/>
  <c r="C72" i="29"/>
  <c r="C73" i="29"/>
  <c r="C74" i="29"/>
  <c r="C75" i="29"/>
  <c r="C77" i="29"/>
  <c r="C78" i="29"/>
  <c r="C79" i="29"/>
  <c r="C80" i="29"/>
  <c r="C82" i="29"/>
  <c r="C83" i="29"/>
  <c r="C84" i="29"/>
  <c r="C85" i="29"/>
  <c r="C86" i="29"/>
  <c r="C87" i="29"/>
  <c r="C88" i="29"/>
  <c r="C90" i="29"/>
  <c r="C91" i="29"/>
  <c r="C92" i="29"/>
  <c r="C93" i="29"/>
  <c r="C94" i="29"/>
  <c r="C95" i="29"/>
  <c r="C96" i="29"/>
  <c r="C97" i="29"/>
  <c r="C98" i="29"/>
  <c r="C99" i="29"/>
  <c r="C100" i="29"/>
  <c r="C102" i="29"/>
  <c r="C103" i="29"/>
  <c r="C104" i="29"/>
  <c r="C105" i="29"/>
  <c r="C106" i="29"/>
  <c r="C107" i="29"/>
  <c r="C108" i="29"/>
  <c r="C109" i="29"/>
  <c r="C110" i="29"/>
  <c r="C113" i="29"/>
  <c r="C65" i="29"/>
  <c r="C36" i="29"/>
  <c r="C37" i="29"/>
  <c r="C39" i="29"/>
  <c r="C40" i="29"/>
  <c r="C42" i="29"/>
  <c r="C41" i="29" s="1"/>
  <c r="C44" i="29"/>
  <c r="C43" i="29" s="1"/>
  <c r="C46" i="29"/>
  <c r="C47" i="29"/>
  <c r="C49" i="29"/>
  <c r="C50" i="29"/>
  <c r="C51" i="29"/>
  <c r="C52" i="29"/>
  <c r="C53" i="29"/>
  <c r="C55" i="29"/>
  <c r="C54" i="29" s="1"/>
  <c r="C57" i="29"/>
  <c r="C56" i="29" s="1"/>
  <c r="C59" i="29"/>
  <c r="C60" i="29"/>
  <c r="C61" i="29"/>
  <c r="C62" i="29"/>
  <c r="C16" i="29"/>
  <c r="C17" i="29"/>
  <c r="C18" i="29"/>
  <c r="C19" i="29"/>
  <c r="C21" i="29"/>
  <c r="C22" i="29"/>
  <c r="C24" i="29"/>
  <c r="C23" i="29" s="1"/>
  <c r="C25" i="29"/>
  <c r="C26" i="29"/>
  <c r="C28" i="29"/>
  <c r="C29" i="29"/>
  <c r="C30" i="29"/>
  <c r="C31" i="29"/>
  <c r="C32" i="29"/>
  <c r="C33" i="29"/>
  <c r="E117" i="29"/>
  <c r="E116" i="29" s="1"/>
  <c r="E115" i="29" s="1"/>
  <c r="E120" i="29"/>
  <c r="E119" i="29" s="1"/>
  <c r="E118" i="29" s="1"/>
  <c r="D117" i="29"/>
  <c r="D116" i="29" s="1"/>
  <c r="D120" i="29"/>
  <c r="D119" i="29" s="1"/>
  <c r="D118" i="29" s="1"/>
  <c r="C117" i="29"/>
  <c r="C116" i="29" s="1"/>
  <c r="C115" i="29" s="1"/>
  <c r="C120" i="29"/>
  <c r="C119" i="29" s="1"/>
  <c r="C118" i="29" s="1"/>
  <c r="E16" i="29"/>
  <c r="E17" i="29"/>
  <c r="E18" i="29"/>
  <c r="E19" i="29"/>
  <c r="E21" i="29"/>
  <c r="E22" i="29"/>
  <c r="E24" i="29"/>
  <c r="E25" i="29"/>
  <c r="E26" i="29"/>
  <c r="E28" i="29"/>
  <c r="E29" i="29"/>
  <c r="E30" i="29"/>
  <c r="E31" i="29"/>
  <c r="E32" i="29"/>
  <c r="E33" i="29"/>
  <c r="E36" i="29"/>
  <c r="E37" i="29"/>
  <c r="E39" i="29"/>
  <c r="E40" i="29"/>
  <c r="E42" i="29"/>
  <c r="E41" i="29" s="1"/>
  <c r="E44" i="29"/>
  <c r="E43" i="29" s="1"/>
  <c r="E46" i="29"/>
  <c r="E47" i="29"/>
  <c r="E49" i="29"/>
  <c r="E50" i="29"/>
  <c r="E51" i="29"/>
  <c r="E52" i="29"/>
  <c r="E53" i="29"/>
  <c r="E55" i="29"/>
  <c r="E54" i="29" s="1"/>
  <c r="E57" i="29"/>
  <c r="E56" i="29" s="1"/>
  <c r="E59" i="29"/>
  <c r="E60" i="29"/>
  <c r="E61" i="29"/>
  <c r="E62" i="29"/>
  <c r="E66" i="29"/>
  <c r="E68" i="29"/>
  <c r="E69" i="29"/>
  <c r="E72" i="29"/>
  <c r="E73" i="29"/>
  <c r="E74" i="29"/>
  <c r="E75" i="29"/>
  <c r="E77" i="29"/>
  <c r="E78" i="29"/>
  <c r="E79" i="29"/>
  <c r="E80" i="29"/>
  <c r="E82" i="29"/>
  <c r="E83" i="29"/>
  <c r="E84" i="29"/>
  <c r="E85" i="29"/>
  <c r="E86" i="29"/>
  <c r="E87" i="29"/>
  <c r="E88" i="29"/>
  <c r="E90" i="29"/>
  <c r="E91" i="29"/>
  <c r="E92" i="29"/>
  <c r="E93" i="29"/>
  <c r="E94" i="29"/>
  <c r="E95" i="29"/>
  <c r="E96" i="29"/>
  <c r="E97" i="29"/>
  <c r="E98" i="29"/>
  <c r="E99" i="29"/>
  <c r="E100" i="29"/>
  <c r="E102" i="29"/>
  <c r="E103" i="29"/>
  <c r="E104" i="29"/>
  <c r="E105" i="29"/>
  <c r="E106" i="29"/>
  <c r="E107" i="29"/>
  <c r="E108" i="29"/>
  <c r="E109" i="29"/>
  <c r="E110" i="29"/>
  <c r="E113" i="29"/>
  <c r="E112" i="29" s="1"/>
  <c r="E111" i="29" s="1"/>
  <c r="D16" i="29"/>
  <c r="D17" i="29"/>
  <c r="D18" i="29"/>
  <c r="D19" i="29"/>
  <c r="D21" i="29"/>
  <c r="D20" i="29" s="1"/>
  <c r="D22" i="29"/>
  <c r="D24" i="29"/>
  <c r="D25" i="29"/>
  <c r="D26" i="29"/>
  <c r="D28" i="29"/>
  <c r="D29" i="29"/>
  <c r="D30" i="29"/>
  <c r="D31" i="29"/>
  <c r="D32" i="29"/>
  <c r="D33" i="29"/>
  <c r="D36" i="29"/>
  <c r="D37" i="29"/>
  <c r="D39" i="29"/>
  <c r="D40" i="29"/>
  <c r="D42" i="29"/>
  <c r="D41" i="29" s="1"/>
  <c r="D44" i="29"/>
  <c r="D43" i="29" s="1"/>
  <c r="D46" i="29"/>
  <c r="D47" i="29"/>
  <c r="D49" i="29"/>
  <c r="D50" i="29"/>
  <c r="D51" i="29"/>
  <c r="D52" i="29"/>
  <c r="D53" i="29"/>
  <c r="D55" i="29"/>
  <c r="D54" i="29" s="1"/>
  <c r="D57" i="29"/>
  <c r="D56" i="29" s="1"/>
  <c r="D59" i="29"/>
  <c r="D60" i="29"/>
  <c r="D61" i="29"/>
  <c r="D62" i="29"/>
  <c r="C27" i="29" l="1"/>
  <c r="C48" i="29"/>
  <c r="C35" i="29"/>
  <c r="D101" i="29"/>
  <c r="D67" i="29"/>
  <c r="C101" i="29"/>
  <c r="D48" i="29"/>
  <c r="D58" i="29"/>
  <c r="D23" i="29"/>
  <c r="E35" i="29"/>
  <c r="C20" i="29"/>
  <c r="C15" i="29"/>
  <c r="C58" i="29"/>
  <c r="C64" i="29"/>
  <c r="C63" i="29" s="1"/>
  <c r="C81" i="29"/>
  <c r="C76" i="29"/>
  <c r="C71" i="29"/>
  <c r="D89" i="29"/>
  <c r="D35" i="29"/>
  <c r="D45" i="29"/>
  <c r="D34" i="29" s="1"/>
  <c r="D38" i="29"/>
  <c r="D27" i="29"/>
  <c r="C45" i="29"/>
  <c r="C38" i="29"/>
  <c r="C34" i="29" s="1"/>
  <c r="C89" i="29"/>
  <c r="D63" i="29"/>
  <c r="D81" i="29"/>
  <c r="D76" i="29"/>
  <c r="D70" i="29" s="1"/>
  <c r="D13" i="29" s="1"/>
  <c r="D71" i="29"/>
  <c r="E64" i="29"/>
  <c r="E89" i="29"/>
  <c r="E20" i="29"/>
  <c r="E15" i="29"/>
  <c r="D115" i="29"/>
  <c r="D114" i="29" s="1"/>
  <c r="E101" i="29"/>
  <c r="E67" i="29"/>
  <c r="E48" i="29"/>
  <c r="E23" i="29"/>
  <c r="D15" i="29"/>
  <c r="D14" i="29" s="1"/>
  <c r="E81" i="29"/>
  <c r="E76" i="29"/>
  <c r="E71" i="29"/>
  <c r="E58" i="29"/>
  <c r="E45" i="29"/>
  <c r="E38" i="29"/>
  <c r="E27" i="29"/>
  <c r="E114" i="29"/>
  <c r="C114" i="29"/>
  <c r="E142" i="11"/>
  <c r="E126" i="11"/>
  <c r="E135" i="11"/>
  <c r="E63" i="29" l="1"/>
  <c r="E34" i="29"/>
  <c r="E70" i="29"/>
  <c r="E14" i="29"/>
  <c r="D16" i="1"/>
  <c r="E16" i="1"/>
  <c r="E15" i="1" s="1"/>
  <c r="F16" i="1"/>
  <c r="D18" i="1"/>
  <c r="E18" i="1"/>
  <c r="F18" i="1"/>
  <c r="D17" i="1"/>
  <c r="E17" i="1"/>
  <c r="F17" i="1"/>
  <c r="D26" i="1"/>
  <c r="E26" i="1"/>
  <c r="F26" i="1"/>
  <c r="D28" i="1"/>
  <c r="E28" i="1"/>
  <c r="F28" i="1"/>
  <c r="F15" i="1" l="1"/>
  <c r="D15" i="1"/>
  <c r="E13" i="29"/>
  <c r="F12" i="1"/>
  <c r="E12" i="1"/>
  <c r="D12" i="1"/>
  <c r="D23" i="1" s="1"/>
  <c r="E24" i="1"/>
  <c r="F24" i="1"/>
  <c r="D24" i="1"/>
  <c r="E23" i="1" l="1"/>
  <c r="F23" i="1"/>
  <c r="D15" i="27"/>
  <c r="D16" i="27"/>
  <c r="D17" i="27"/>
  <c r="D18" i="27"/>
  <c r="D19" i="27"/>
  <c r="D21" i="27"/>
  <c r="D22" i="27"/>
  <c r="D23" i="27"/>
  <c r="D24" i="27"/>
  <c r="D25" i="27"/>
  <c r="D26" i="27"/>
  <c r="D27" i="27"/>
  <c r="D28" i="27"/>
  <c r="D29" i="27"/>
  <c r="D31" i="27"/>
  <c r="D32" i="27"/>
  <c r="D33" i="27"/>
  <c r="D34" i="27"/>
  <c r="D35" i="27"/>
  <c r="D36" i="27"/>
  <c r="D37" i="27"/>
  <c r="D38" i="27"/>
  <c r="D39" i="27"/>
  <c r="D41" i="27"/>
  <c r="D42" i="27"/>
  <c r="D43" i="27"/>
  <c r="D44" i="27"/>
  <c r="D45" i="27"/>
  <c r="D46" i="27"/>
  <c r="D47" i="27"/>
  <c r="D48" i="27"/>
  <c r="D50" i="27"/>
  <c r="D51" i="27"/>
  <c r="D52" i="27"/>
  <c r="D53" i="27"/>
  <c r="D54" i="27"/>
  <c r="D55" i="27"/>
  <c r="D57" i="27"/>
  <c r="D58" i="27"/>
  <c r="D59" i="27"/>
  <c r="D60" i="27"/>
  <c r="D61" i="27"/>
  <c r="D62" i="27"/>
  <c r="D63" i="27"/>
  <c r="D64" i="27"/>
  <c r="D65" i="27"/>
  <c r="D67" i="27"/>
  <c r="D68" i="27"/>
  <c r="D69" i="27"/>
  <c r="D71" i="27"/>
  <c r="D72" i="27"/>
  <c r="D73" i="27"/>
  <c r="D76" i="27"/>
  <c r="D75" i="27" s="1"/>
  <c r="D78" i="27"/>
  <c r="D77" i="27" s="1"/>
  <c r="C15" i="27"/>
  <c r="C16" i="27"/>
  <c r="C17" i="27"/>
  <c r="C18" i="27"/>
  <c r="C19" i="27"/>
  <c r="C21" i="27"/>
  <c r="C22" i="27"/>
  <c r="C23" i="27"/>
  <c r="C24" i="27"/>
  <c r="C25" i="27"/>
  <c r="C26" i="27"/>
  <c r="C27" i="27"/>
  <c r="C28" i="27"/>
  <c r="C29" i="27"/>
  <c r="C31" i="27"/>
  <c r="C32" i="27"/>
  <c r="C33" i="27"/>
  <c r="C34" i="27"/>
  <c r="C35" i="27"/>
  <c r="C36" i="27"/>
  <c r="C37" i="27"/>
  <c r="C38" i="27"/>
  <c r="C39" i="27"/>
  <c r="C41" i="27"/>
  <c r="C42" i="27"/>
  <c r="C43" i="27"/>
  <c r="C44" i="27"/>
  <c r="C45" i="27"/>
  <c r="C46" i="27"/>
  <c r="C47" i="27"/>
  <c r="C48" i="27"/>
  <c r="C50" i="27"/>
  <c r="C51" i="27"/>
  <c r="C52" i="27"/>
  <c r="C53" i="27"/>
  <c r="C54" i="27"/>
  <c r="C55" i="27"/>
  <c r="C57" i="27"/>
  <c r="C58" i="27"/>
  <c r="C59" i="27"/>
  <c r="C60" i="27"/>
  <c r="C61" i="27"/>
  <c r="C62" i="27"/>
  <c r="C63" i="27"/>
  <c r="C64" i="27"/>
  <c r="C65" i="27"/>
  <c r="C67" i="27"/>
  <c r="C68" i="27"/>
  <c r="C69" i="27"/>
  <c r="C71" i="27"/>
  <c r="C72" i="27"/>
  <c r="C73" i="27"/>
  <c r="C76" i="27"/>
  <c r="C75" i="27" s="1"/>
  <c r="C78" i="27"/>
  <c r="C77" i="27" s="1"/>
  <c r="C74" i="27" l="1"/>
  <c r="D74" i="27"/>
  <c r="D14" i="27"/>
  <c r="C49" i="27"/>
  <c r="C40" i="27"/>
  <c r="D49" i="27"/>
  <c r="D40" i="27"/>
  <c r="C14" i="27"/>
  <c r="C66" i="27"/>
  <c r="C30" i="27"/>
  <c r="D66" i="27"/>
  <c r="D30" i="27"/>
  <c r="C70" i="27"/>
  <c r="C56" i="27"/>
  <c r="C20" i="27"/>
  <c r="D70" i="27"/>
  <c r="D56" i="27"/>
  <c r="D20" i="27"/>
  <c r="D22" i="1" l="1"/>
  <c r="D21" i="1"/>
  <c r="D20" i="1"/>
  <c r="E15" i="4"/>
  <c r="E16" i="4"/>
  <c r="E18" i="4"/>
  <c r="E19" i="4"/>
  <c r="E20" i="4"/>
  <c r="E21" i="4"/>
  <c r="E22" i="4"/>
  <c r="E23" i="4"/>
  <c r="E24" i="4"/>
  <c r="E25" i="4"/>
  <c r="E26" i="4"/>
  <c r="E27" i="4"/>
  <c r="E28" i="4"/>
  <c r="E29" i="4"/>
  <c r="E30" i="4"/>
  <c r="E31" i="4"/>
  <c r="E32" i="4"/>
  <c r="E33" i="4"/>
  <c r="E34" i="4"/>
  <c r="E35" i="4"/>
  <c r="E36" i="4"/>
  <c r="E37" i="4"/>
  <c r="E38" i="4"/>
  <c r="E39" i="4"/>
  <c r="E40" i="4"/>
  <c r="E41" i="4"/>
  <c r="E43" i="4"/>
  <c r="E42" i="4" s="1"/>
  <c r="E45" i="4"/>
  <c r="E44" i="4" s="1"/>
  <c r="E47" i="4"/>
  <c r="E46" i="4" s="1"/>
  <c r="E49" i="4"/>
  <c r="E48" i="4" s="1"/>
  <c r="E51" i="4"/>
  <c r="E50" i="4" s="1"/>
  <c r="E53" i="4"/>
  <c r="E52" i="4" s="1"/>
  <c r="E56" i="4"/>
  <c r="E57" i="4"/>
  <c r="E58" i="4"/>
  <c r="E59" i="4"/>
  <c r="E60" i="4"/>
  <c r="E61" i="4"/>
  <c r="E62" i="4"/>
  <c r="E63" i="4"/>
  <c r="E64" i="4"/>
  <c r="E65" i="4"/>
  <c r="E66" i="4"/>
  <c r="E67" i="4"/>
  <c r="E68" i="4"/>
  <c r="E69" i="4"/>
  <c r="E70" i="4"/>
  <c r="E71" i="4"/>
  <c r="E72" i="4"/>
  <c r="E74" i="4"/>
  <c r="E73" i="4" s="1"/>
  <c r="E14" i="4" l="1"/>
  <c r="E17" i="4"/>
  <c r="E55" i="4"/>
  <c r="E15" i="27"/>
  <c r="E16" i="27"/>
  <c r="E17" i="27"/>
  <c r="E18" i="27"/>
  <c r="E19" i="27"/>
  <c r="E21" i="27"/>
  <c r="E22" i="27"/>
  <c r="E23" i="27"/>
  <c r="E24" i="27"/>
  <c r="E25" i="27"/>
  <c r="E26" i="27"/>
  <c r="E27" i="27"/>
  <c r="E28" i="27"/>
  <c r="E29" i="27"/>
  <c r="E31" i="27"/>
  <c r="E32" i="27"/>
  <c r="E33" i="27"/>
  <c r="E34" i="27"/>
  <c r="E35" i="27"/>
  <c r="E36" i="27"/>
  <c r="E37" i="27"/>
  <c r="E38" i="27"/>
  <c r="E39" i="27"/>
  <c r="E41" i="27"/>
  <c r="E42" i="27"/>
  <c r="E43" i="27"/>
  <c r="E44" i="27"/>
  <c r="E45" i="27"/>
  <c r="E46" i="27"/>
  <c r="E47" i="27"/>
  <c r="E48" i="27"/>
  <c r="E50" i="27"/>
  <c r="E51" i="27"/>
  <c r="E52" i="27"/>
  <c r="E53" i="27"/>
  <c r="E54" i="27"/>
  <c r="E55" i="27"/>
  <c r="E57" i="27"/>
  <c r="E58" i="27"/>
  <c r="E59" i="27"/>
  <c r="E60" i="27"/>
  <c r="E61" i="27"/>
  <c r="E62" i="27"/>
  <c r="E63" i="27"/>
  <c r="E64" i="27"/>
  <c r="E65" i="27"/>
  <c r="E67" i="27"/>
  <c r="E68" i="27"/>
  <c r="E69" i="27"/>
  <c r="E71" i="27"/>
  <c r="E72" i="27"/>
  <c r="E73" i="27"/>
  <c r="E76" i="27"/>
  <c r="E75" i="27" s="1"/>
  <c r="D15" i="4"/>
  <c r="D16" i="4"/>
  <c r="D18" i="4"/>
  <c r="D19" i="4"/>
  <c r="D20" i="4"/>
  <c r="D21" i="4"/>
  <c r="D22" i="4"/>
  <c r="D23" i="4"/>
  <c r="D24" i="4"/>
  <c r="D25" i="4"/>
  <c r="D26" i="4"/>
  <c r="D27" i="4"/>
  <c r="D28" i="4"/>
  <c r="D29" i="4"/>
  <c r="D30" i="4"/>
  <c r="D31" i="4"/>
  <c r="D32" i="4"/>
  <c r="D33" i="4"/>
  <c r="D34" i="4"/>
  <c r="D35" i="4"/>
  <c r="D36" i="4"/>
  <c r="D37" i="4"/>
  <c r="D38" i="4"/>
  <c r="D39" i="4"/>
  <c r="D40" i="4"/>
  <c r="D41" i="4"/>
  <c r="D43" i="4"/>
  <c r="D42" i="4" s="1"/>
  <c r="D45" i="4"/>
  <c r="D44" i="4" s="1"/>
  <c r="D47" i="4"/>
  <c r="D46" i="4" s="1"/>
  <c r="D49" i="4"/>
  <c r="D48" i="4" s="1"/>
  <c r="D51" i="4"/>
  <c r="D50" i="4" s="1"/>
  <c r="D53" i="4"/>
  <c r="D52" i="4" s="1"/>
  <c r="D56" i="4"/>
  <c r="D57" i="4"/>
  <c r="D58" i="4"/>
  <c r="D59" i="4"/>
  <c r="D60" i="4"/>
  <c r="D61" i="4"/>
  <c r="D62" i="4"/>
  <c r="D63" i="4"/>
  <c r="D64" i="4"/>
  <c r="D65" i="4"/>
  <c r="D66" i="4"/>
  <c r="D67" i="4"/>
  <c r="D68" i="4"/>
  <c r="D69" i="4"/>
  <c r="D70" i="4"/>
  <c r="D71" i="4"/>
  <c r="D72" i="4"/>
  <c r="D74" i="4"/>
  <c r="D73" i="4" s="1"/>
  <c r="C15" i="4"/>
  <c r="C16" i="4"/>
  <c r="C18" i="4"/>
  <c r="C19" i="4"/>
  <c r="C20" i="4"/>
  <c r="C21" i="4"/>
  <c r="C22" i="4"/>
  <c r="C23" i="4"/>
  <c r="C24" i="4"/>
  <c r="C25" i="4"/>
  <c r="C26" i="4"/>
  <c r="C27" i="4"/>
  <c r="C28" i="4"/>
  <c r="C29" i="4"/>
  <c r="C30" i="4"/>
  <c r="C31" i="4"/>
  <c r="C32" i="4"/>
  <c r="C33" i="4"/>
  <c r="C34" i="4"/>
  <c r="C35" i="4"/>
  <c r="C36" i="4"/>
  <c r="C37" i="4"/>
  <c r="C38" i="4"/>
  <c r="C39" i="4"/>
  <c r="C40" i="4"/>
  <c r="C41" i="4"/>
  <c r="C43" i="4"/>
  <c r="C42" i="4" s="1"/>
  <c r="C45" i="4"/>
  <c r="C44" i="4" s="1"/>
  <c r="C47" i="4"/>
  <c r="C46" i="4" s="1"/>
  <c r="C49" i="4"/>
  <c r="C48" i="4" s="1"/>
  <c r="C51" i="4"/>
  <c r="C50" i="4" s="1"/>
  <c r="C53" i="4"/>
  <c r="C52" i="4" s="1"/>
  <c r="C56" i="4"/>
  <c r="C57" i="4"/>
  <c r="C58" i="4"/>
  <c r="C59" i="4"/>
  <c r="C60" i="4"/>
  <c r="C61" i="4"/>
  <c r="C62" i="4"/>
  <c r="C63" i="4"/>
  <c r="C64" i="4"/>
  <c r="C65" i="4"/>
  <c r="C66" i="4"/>
  <c r="C67" i="4"/>
  <c r="C68" i="4"/>
  <c r="C69" i="4"/>
  <c r="C70" i="4"/>
  <c r="C71" i="4"/>
  <c r="C72" i="4"/>
  <c r="C74" i="4"/>
  <c r="C73" i="4" s="1"/>
  <c r="D15" i="3"/>
  <c r="D16" i="3"/>
  <c r="D17" i="3"/>
  <c r="D18" i="3"/>
  <c r="D19" i="3"/>
  <c r="D20" i="3"/>
  <c r="D22" i="3"/>
  <c r="D23" i="3"/>
  <c r="D24" i="3"/>
  <c r="D25" i="3"/>
  <c r="D26" i="3"/>
  <c r="D27" i="3"/>
  <c r="D30" i="3"/>
  <c r="D31" i="3"/>
  <c r="C30" i="3"/>
  <c r="C31" i="3"/>
  <c r="C15" i="3"/>
  <c r="C16" i="3"/>
  <c r="C17" i="3"/>
  <c r="C18" i="3"/>
  <c r="C19" i="3"/>
  <c r="C20" i="3"/>
  <c r="C22" i="3"/>
  <c r="C23" i="3"/>
  <c r="C24" i="3"/>
  <c r="C25" i="3"/>
  <c r="C26" i="3"/>
  <c r="C27" i="3"/>
  <c r="E30" i="3"/>
  <c r="E31" i="3"/>
  <c r="E15" i="3"/>
  <c r="E16" i="3"/>
  <c r="E17" i="3"/>
  <c r="E18" i="3"/>
  <c r="E19" i="3"/>
  <c r="E20" i="3"/>
  <c r="E22" i="3"/>
  <c r="E23" i="3"/>
  <c r="E24" i="3"/>
  <c r="E25" i="3"/>
  <c r="E26" i="3"/>
  <c r="E27" i="3"/>
  <c r="D14" i="4" l="1"/>
  <c r="E13" i="4"/>
  <c r="C55" i="4"/>
  <c r="C14" i="4"/>
  <c r="D17" i="4"/>
  <c r="C17" i="4"/>
  <c r="D55" i="4"/>
  <c r="D54" i="4" s="1"/>
  <c r="D21" i="3"/>
  <c r="D14" i="3"/>
  <c r="C21" i="3"/>
  <c r="C29" i="3"/>
  <c r="C28" i="3" s="1"/>
  <c r="C14" i="3"/>
  <c r="D29" i="3"/>
  <c r="D28" i="3" s="1"/>
  <c r="E40" i="27"/>
  <c r="E66" i="27"/>
  <c r="E30" i="27"/>
  <c r="E49" i="27"/>
  <c r="E70" i="27"/>
  <c r="E56" i="27"/>
  <c r="E20" i="27"/>
  <c r="E74" i="27"/>
  <c r="E14" i="27"/>
  <c r="E14" i="3"/>
  <c r="E21" i="3"/>
  <c r="E29" i="3"/>
  <c r="E28" i="3" s="1"/>
  <c r="E20" i="1"/>
  <c r="F20" i="1"/>
  <c r="E22" i="1"/>
  <c r="E21" i="1"/>
  <c r="F22" i="1"/>
  <c r="E54" i="4"/>
  <c r="F21" i="1"/>
  <c r="D13" i="27"/>
  <c r="D121" i="29"/>
  <c r="C13" i="3" l="1"/>
  <c r="C32" i="3" s="1"/>
  <c r="E75" i="4"/>
  <c r="D13" i="4"/>
  <c r="D75" i="4" s="1"/>
  <c r="D13" i="3"/>
  <c r="D32" i="3" s="1"/>
  <c r="C13" i="4"/>
  <c r="E13" i="27"/>
  <c r="E79" i="27" s="1"/>
  <c r="E121" i="29"/>
  <c r="E13" i="3"/>
  <c r="E32" i="3" s="1"/>
  <c r="D79" i="27"/>
  <c r="C54" i="4"/>
  <c r="C13" i="27"/>
  <c r="C79" i="27" s="1"/>
  <c r="C75" i="4" l="1"/>
  <c r="C14" i="29"/>
  <c r="C70" i="29"/>
  <c r="C13" i="29" l="1"/>
  <c r="C121" i="29" s="1"/>
</calcChain>
</file>

<file path=xl/connections.xml><?xml version="1.0" encoding="utf-8"?>
<connections xmlns="http://schemas.openxmlformats.org/spreadsheetml/2006/main">
  <connection id="1"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8">
    <s v="bi DIGEPRESEjecucionGastosMD Ejecucion Gastos"/>
    <s v="{[FECHA IMPUTACION -  RECAUDACION].[2 - Meses].[All]}"/>
    <s v="{[CLASIFICADOR INSTITUCIONAL].[1 - Institucional].&amp;[1.1.1.1.1 - Administración central]}"/>
    <s v="{[FECHA IMPUTACION -  RECAUDACION].[Fechas Imputaciones].[Ano Calendario].&amp;[2020]}"/>
    <s v="{[CLASIFICADOR FUENTE FINANCIAMIENTO].[1 - Fuente Financiamiento].[All]}"/>
    <s v="{[FECHA REGISTRO].[Fechas Registros].[Ano Calendario].&amp;[2020]}"/>
    <s v="{[FECHA REGISTRO].[Fechas Registros].[Trimestre Nombre].&amp;[2020]&amp;[1],[FECHA REGISTRO].[Fechas Registros].[Trimestre Nombre].&amp;[2020]&amp;[2],[FECHA REGISTRO].[Fechas Registros].[Trimestre Nombre].&amp;[2020]&amp;[3],[FECHA REGISTRO].[Fechas Registros].[Mes Nombre].&amp;[2020]&amp;[CUARTO TRIMESTRE]&amp;[10],[FECHA REGISTRO].[Fechas Registros].[Mes Nombre].&amp;[2020]&amp;[CUARTO TRIMESTRE]&amp;[11]}"/>
    <s v="{[FECHA IMPUTACION -  RECAUDACION].[Fechas Imputaciones].[Trimestre Nombre].&amp;[2020]&amp;[1],[FECHA IMPUTACION -  RECAUDACION].[Fechas Imputaciones].[Trimestre Nombre].&amp;[2020]&amp;[2],[FECHA IMPUTACION -  RECAUDACION].[Fechas Imputaciones].[Trimestre Nombre].&amp;[2020]&amp;[3],[FECHA IMPUTACION -  RECAUDACION].[Fechas Imputaciones].[Mes Nombre].&amp;[2020]&amp;[CUARTO TRIMESTRE]&amp;[10],[FECHA IMPUTACION -  RECAUDACION].[Fechas Imputaciones].[Fecha].&amp;[20201101]&amp;[2020-11-01T00:00:00],[FECHA IMPUTACION -  RECAUDACION].[Fechas Imputaciones].[Fecha].&amp;[20201102]&amp;[2020-11-02T00:00:00],[FECHA IMPUTACION -  RECAUDACION].[Fechas Imputaciones].[Fecha].&amp;[20201103]&amp;[2020-11-03T00:00:00],[FECHA IMPUTACION -  RECAUDACION].[Fechas Imputaciones].[Fecha].&amp;[20201104]&amp;[2020-11-04T00:00:00],[FECHA IMPUTACION -  RECAUDACION].[Fechas Imputaciones].[Fecha].&amp;[20201105]&amp;[2020-11-05T00:00:00],[FECHA IMPUTACION -  RECAUDACION].[Fechas Imputaciones].[Fecha].&amp;[20201106]&amp;[2020-11-06T00:00:00],[FECHA IMPUTACION -  RECAUDACION].[Fechas Imputaciones].[Fecha].&amp;[20201107]&amp;[2020-11-07T00:00:00],[FECHA IMPUTACION -  RECAUDACION].[Fechas Imputaciones].[Fecha].&amp;[20201108]&amp;[2020-11-08T00:00:00],[FECHA IMPUTACION -  RECAUDACION].[Fechas Imputaciones].[Fecha].&amp;[20201109]&amp;[2020-11-09T00:00:00],[FECHA IMPUTACION -  RECAUDACION].[Fechas Imputaciones].[Fecha].&amp;[20201110]&amp;[2020-11-10T00:00:00],[FECHA IMPUTACION -  RECAUDACION].[Fechas Imputaciones].[Fecha].&amp;[20201111]&amp;[2020-11-11T00:00:00],[FECHA IMPUTACION -  RECAUDACION].[Fechas Imputaciones].[Fecha].&amp;[20201112]&amp;[2020-11-12T00:00:00],[FECHA IMPUTACION -  RECAUDACION].[Fechas Imputaciones].[Fecha].&amp;[20201113]&amp;[2020-11-13T00:00:00],[FECHA IMPUTACION -  RECAUDACION].[Fechas Imputaciones].[Fecha].&amp;[20201114]&amp;[2020-11-14T00:00:00],[FECHA IMPUTACION -  RECAUDACION].[Fechas Imputaciones].[Fecha].&amp;[20201115]&amp;[2020-11-15T00:00:00],[FECHA IMPUTACION -  RECAUDACION].[Fechas Imputaciones].[Fecha].&amp;[20201116]&amp;[2020-11-16T00:00:00],[FECHA IMPUTACION -  RECAUDACION].[Fechas Imputaciones].[Fecha].&amp;[20201117]&amp;[2020-11-17T00:00:00],[FECHA IMPUTACION -  RECAUDACION].[Fechas Imputaciones].[Fecha].&amp;[20201118]&amp;[2020-11-18T00:00:00],[FECHA IMPUTACION -  RECAUDACION].[Fechas Imputaciones].[Fecha].&amp;[20201119]&amp;[2020-11-19T00:00:00],[FECHA IMPUTACION -  RECAUDACION].[Fechas Imputaciones].[Fecha].&amp;[20201120]&amp;[2020-11-20T00:00:00],[FECHA IMPUTACION -  RECAUDACION].[Fechas Imputaciones].[Fecha].&amp;[20201121]&amp;[2020-11-21T00:00:00],[FECHA IMPUTACION -  RECAUDACION].[Fechas Imputaciones].[Fecha].&amp;[20201122]&amp;[2020-11-22T00:00:00],[FECHA IMPUTACION -  RECAUDACION].[Fechas Imputaciones].[Fecha].&amp;[20201123]&amp;[2020-11-23T00:00:00],[FECHA IMPUTACION -  RECAUDACION].[Fechas Imputaciones].[Fecha].&amp;[20201124]&amp;[2020-11-24T00:00:00],[FECHA IMPUTACION -  RECAUDACION].[Fechas Imputaciones].[Fecha].&amp;[20201125]&amp;[2020-11-25T00:00:00],[FECHA IMPUTACION -  RECAUDACION].[Fechas Imputaciones].[Fecha].&amp;[20201126]&amp;[2020-11-26T00:00:00],[FECHA IMPUTACION -  RECAUDACION].[Fechas Imputaciones].[Fecha].&amp;[20201127]&amp;[2020-11-27T00:00:00]}"/>
  </metadataStrings>
  <mdxMetadata count="7">
    <mdx n="0" f="s">
      <ms ns="1" c="0"/>
    </mdx>
    <mdx n="0" f="s">
      <ms ns="2" c="0"/>
    </mdx>
    <mdx n="0" f="s">
      <ms ns="4" c="0"/>
    </mdx>
    <mdx n="0" f="s">
      <ms ns="5" c="0"/>
    </mdx>
    <mdx n="0" f="s">
      <ms ns="3" c="0"/>
    </mdx>
    <mdx n="0" f="s">
      <ms ns="6" c="0"/>
    </mdx>
    <mdx n="0" f="s">
      <ms ns="7" c="0"/>
    </mdx>
  </mdx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<sst xmlns="http://schemas.openxmlformats.org/spreadsheetml/2006/main" count="1141" uniqueCount="341">
  <si>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</si>
  <si>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</si>
  <si>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</si>
  <si>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</si>
  <si>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</si>
  <si>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</si>
  <si>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</si>
  <si>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Vigente</t>
  </si>
  <si>
    <t>Presupuesto Ejecutado</t>
  </si>
  <si>
    <t>Total Ejecución</t>
  </si>
  <si>
    <t>Abril</t>
  </si>
  <si>
    <t>Mayo</t>
  </si>
  <si>
    <t>Junio</t>
  </si>
  <si>
    <t>Julio</t>
  </si>
  <si>
    <t>Agosto</t>
  </si>
  <si>
    <t>0201 - PRESIDENCIA DE LA REPÚBLICA</t>
  </si>
  <si>
    <t>01 - MINISTERIO ADMINISTRATIVO DE LA PRESIDENCIA</t>
  </si>
  <si>
    <t>0100 - FONDO GENERAL</t>
  </si>
  <si>
    <t>02 - GABINETE DE LA POLÍTICA SOCIAL</t>
  </si>
  <si>
    <t>0814 - APOYO PRESUPUESTARIO (RECURSOS EXTERNOS)</t>
  </si>
  <si>
    <t>5011 - FONDO DE CALAMIDADES Y EMERGENCIAS PÚBLICAS</t>
  </si>
  <si>
    <t>6140 - PRÉSTAMO PARA POLÍTICAS DE DESARROLLO EN GESTIÓN DEL RIESGO DE DESASTRES (CAT-DDO) N° 8787-DO</t>
  </si>
  <si>
    <t>06 - MINISTERIO DE LA PRESIDENCIA</t>
  </si>
  <si>
    <t>7301 - FORTALECIMIENTO DE CAPACIDADES DEL CENTRO DE OPERACIONES DE EMERGENCIAS PARA EL COVID-19</t>
  </si>
  <si>
    <t>7302 - APOYO AL CENTRO DE OPERACIONES DE EMERGENCIA DE LA REP. DOM. EL COVID-19</t>
  </si>
  <si>
    <t>0202 - MINISTERIO DE  INTERIOR Y POLICÍA</t>
  </si>
  <si>
    <t>01 - MINISTERIO DE INTERIOR Y POLICÍA</t>
  </si>
  <si>
    <t>2080 - RECURSOS DE CAPTACION DIRECTA DE LA DIRECCION GENERAL DE MIGRACION LEY 285-04</t>
  </si>
  <si>
    <t>02 - POLICIA NACIONAL</t>
  </si>
  <si>
    <t>0203 - MINISTERIO DE DEFENSA</t>
  </si>
  <si>
    <t>01 - MINISTERIO DE DEFENSA</t>
  </si>
  <si>
    <t>02 - EJÉRCITO DE LA REPÚBLICA  DOMINICANA</t>
  </si>
  <si>
    <t>03 - ARMADA DE LA REPÚBLICA DOMINICANA</t>
  </si>
  <si>
    <t>04 - FUERZA AÉREA DE REPÚBLICA DOMINICANA</t>
  </si>
  <si>
    <t>0204 - MINISTERIO DE RELACIONES EXTERIORES</t>
  </si>
  <si>
    <t>01 - MINISTERIO DE RELACIONES EXTERIORES</t>
  </si>
  <si>
    <t>0205 - MINISTERIO DE HACIENDA</t>
  </si>
  <si>
    <t>01 - MINISTERIO DE HACIENDA</t>
  </si>
  <si>
    <t>0206 - MINISTERIO DE EDUCACIÓN</t>
  </si>
  <si>
    <t>01 - MINISTERIO DE EDUCACIÓN</t>
  </si>
  <si>
    <t>0207 - MINISTERIO DE SALUD PÚBLICA Y ASISTENCIA SOCIAL</t>
  </si>
  <si>
    <t>01 - MINISTERIO DE SALUD PÚBLICA Y ASISTENCIA SOCIAL</t>
  </si>
  <si>
    <t>0211 - MINISTERIO DE OBRAS PÚBLICAS Y COMUNICACIONES</t>
  </si>
  <si>
    <t>01 - MINISTERIO DE OBRAS PÚBLICAS Y COMUNICACIONES</t>
  </si>
  <si>
    <t>2102 - RECURSOS DE CAPTACION DIRECTA DE LA OFICINA PARA EL REORDENAMIENTO DEL TRANSPORTE DECRETO 477-05</t>
  </si>
  <si>
    <t>2108 - RECURSOS DE CAPTACIÓN DIRECTA DEL MINISTERIO DE OBRAS PÚBLICAS Y COMUNICACIONES</t>
  </si>
  <si>
    <t>0214 - PROCURADURÍA GENERAL DE LA REPÚBLICA</t>
  </si>
  <si>
    <t>01 - PROCURADURIA GENERAL DE LA REPUBLICA</t>
  </si>
  <si>
    <t>0216 - MINISTERIO DE CULTURA</t>
  </si>
  <si>
    <t>01 - MINISTERIO DE CULTURA</t>
  </si>
  <si>
    <t>0217 - MINISTERIO DE LA JUVENTUD</t>
  </si>
  <si>
    <t>01 - MINISTERIO DE LA JUVENTUD</t>
  </si>
  <si>
    <t>0219 - MINISTERIO DE EDUCACIÓN SUPERIOR CIENCIA Y TECNOLOGÍA</t>
  </si>
  <si>
    <t>01 - MINISTERIO DE EDUCACIÓN SUPERIOR CIENCIA Y TECNOLOGÍA</t>
  </si>
  <si>
    <t>2107 - RECURSOS DE CAPTACIÓN DIRECTA DEL INSTITUTO TECNOLÓGICO DE LAS AMÉRICAS (ITLA)</t>
  </si>
  <si>
    <t>0220 - MINISTERIO DE ECONOMÍA, PLANIFICACIÓN Y DESARROLLO</t>
  </si>
  <si>
    <t>01 - MINISTERIO DE ECONOMÍA, PLANIFICACIÓN Y DESARROLLO</t>
  </si>
  <si>
    <t>0221 - MINISTERIO DE ADMINISTRACIÓN PÚBLICA</t>
  </si>
  <si>
    <t>01 - MINISTERIO DE ADMINISTRACIÓN PÚBLICA (MAP)</t>
  </si>
  <si>
    <t>0222 - MINISTERIO DE ENERGÍA Y MINAS</t>
  </si>
  <si>
    <t>01 - MINISTERIO DE ENERGÍA Y MINAS</t>
  </si>
  <si>
    <t>1974 - FOM. DE PROG. DE ENERG. ALT. Y AHOR. DE ENERG.</t>
  </si>
  <si>
    <t>0999 - ADMINISTRACION DE OBLIGACIONES DEL TESORO NACIONAL</t>
  </si>
  <si>
    <t>01 - ADM. DE OBLIGACIONES DEL TESORO</t>
  </si>
  <si>
    <t>2118 - FONDO PROTECCIÓN ECONÓMICA, SOCIAL, LABORAL Y SALUD DE LOS TRABAJORES DOMINICANOS</t>
  </si>
  <si>
    <t>Total General</t>
  </si>
  <si>
    <t>PRESUPUESTO INICIAL</t>
  </si>
  <si>
    <t>DEVENGADO</t>
  </si>
  <si>
    <t>Fechas Imputaciones</t>
  </si>
  <si>
    <t>All</t>
  </si>
  <si>
    <t>Fechas Registros</t>
  </si>
  <si>
    <t>Etiquetas de fila</t>
  </si>
  <si>
    <t>2 - GASTOS</t>
  </si>
  <si>
    <t>3 - FINANCIAMIENTO</t>
  </si>
  <si>
    <t>Total general</t>
  </si>
  <si>
    <t>2.1 - Gastos corrientes</t>
  </si>
  <si>
    <t>2.2 - Gastos de capital</t>
  </si>
  <si>
    <t>3.2 - Aplicaciones financieras</t>
  </si>
  <si>
    <t>2.1.2 - Gastos de consumo</t>
  </si>
  <si>
    <t>2.1.3 - Prestaciones de la seguridad social</t>
  </si>
  <si>
    <t>2.1.4 - Intereses de la deuda</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</si>
  <si>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</si>
  <si>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</si>
  <si>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</si>
  <si>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</si>
  <si>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</si>
  <si>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</si>
  <si>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</si>
  <si>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</si>
  <si>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</si>
  <si>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</si>
  <si>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</si>
  <si>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2 - Meses</t>
  </si>
  <si>
    <t>(Varios elementos)</t>
  </si>
  <si>
    <t>1.1.1.1.1 - Administración central</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</si>
  <si>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</si>
  <si>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</si>
  <si>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</si>
  <si>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</si>
  <si>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</si>
  <si>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</si>
  <si>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</si>
  <si>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</si>
  <si>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</si>
  <si>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</si>
  <si>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</si>
  <si>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</si>
  <si>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</si>
  <si>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</si>
  <si>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</si>
  <si>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</si>
  <si>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1 - Institucional</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</si>
  <si>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</si>
  <si>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</si>
  <si>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</si>
  <si>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</si>
  <si>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</si>
  <si>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</si>
  <si>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</si>
  <si>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</si>
  <si>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</si>
  <si>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2110 - TASAS PARA EL DESARROLLO Y SOSTENIBILIDAD DEL SISTEMA 9-1-1. (LEY 184-17)</t>
  </si>
  <si>
    <t>INICIAL</t>
  </si>
  <si>
    <t>1 - INGRESOS</t>
  </si>
  <si>
    <t>2020</t>
  </si>
  <si>
    <t>1 - Fuente Financiamiento</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</si>
  <si>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</si>
  <si>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</si>
  <si>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</si>
  <si>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</si>
  <si>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</si>
  <si>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</si>
  <si>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</si>
  <si>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</si>
  <si>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</si>
  <si>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</si>
  <si>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</si>
  <si>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</si>
  <si>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</si>
  <si>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</si>
  <si>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</si>
  <si>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</si>
  <si>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</si>
  <si>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</si>
  <si>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</si>
  <si>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</si>
  <si>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</si>
  <si>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</si>
  <si>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</si>
  <si>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</si>
  <si>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</si>
  <si>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</si>
  <si>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</si>
  <si>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</si>
  <si>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</si>
  <si>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</si>
  <si>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</si>
  <si>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</si>
  <si>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</si>
  <si>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</si>
  <si>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</si>
  <si>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</si>
  <si>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</si>
  <si>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</si>
  <si>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</si>
  <si>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</si>
  <si>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</si>
  <si>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</si>
  <si>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</si>
  <si>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</si>
  <si>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</si>
  <si>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</si>
  <si>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</si>
  <si>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</si>
  <si>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</si>
  <si>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</si>
  <si>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</si>
  <si>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</si>
  <si>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</si>
  <si>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</si>
  <si>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</si>
  <si>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</si>
  <si>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</si>
  <si>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</si>
  <si>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</si>
  <si>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</si>
  <si>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</si>
  <si>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</si>
  <si>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</si>
  <si>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</si>
  <si>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</si>
  <si>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</si>
  <si>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Ejecución</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</si>
  <si>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</si>
  <si>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</si>
  <si>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</si>
  <si>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</si>
  <si>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</si>
  <si>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</si>
  <si>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</si>
  <si>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</si>
  <si>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</si>
  <si>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</si>
  <si>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</si>
  <si>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</si>
  <si>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</si>
  <si>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</si>
  <si>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</si>
  <si>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</si>
  <si>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</si>
  <si>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</si>
  <si>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</si>
  <si>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</si>
  <si>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</si>
  <si>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</si>
  <si>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</si>
  <si>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</si>
  <si>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</si>
  <si>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</si>
  <si>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</si>
  <si>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</si>
  <si>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2.4.6 - SUBVENCIONES</t>
  </si>
  <si>
    <t>2.5.5 - TRANSFERENCIAS DE CAPITAL A INSTITUCIONES PÚBLICAS FINANCIERAS</t>
  </si>
  <si>
    <t>VIGENTE</t>
  </si>
  <si>
    <t>Pres. Aprobado</t>
  </si>
  <si>
    <t>VIGENTE INGRESOS</t>
  </si>
  <si>
    <t>VLR NAC DEV PRES APROB</t>
  </si>
  <si>
    <t xml:space="preserve">Ejecución </t>
  </si>
  <si>
    <t>Cuenta de Ahorro, Inversión y Financiamiento</t>
  </si>
  <si>
    <t xml:space="preserve">Clasificación Económica </t>
  </si>
  <si>
    <t>Gobierno Central</t>
  </si>
  <si>
    <t>RESULTADOS</t>
  </si>
  <si>
    <t>FINANCIAMIENTO</t>
  </si>
  <si>
    <t>Ejecución del Gasto del Gobierno Central</t>
  </si>
  <si>
    <t>TOTAL GENERAL</t>
  </si>
  <si>
    <t>Clasificación Objetal</t>
  </si>
  <si>
    <t>Clasificación Funcional</t>
  </si>
  <si>
    <t xml:space="preserve">TOTAL GENERAL </t>
  </si>
  <si>
    <t>Septiembre</t>
  </si>
  <si>
    <t>Resultado de la cuenta corriente (1.1-2.1)</t>
  </si>
  <si>
    <t>Resultado de la cuenta de capital (1.2-2.2)</t>
  </si>
  <si>
    <t>Resultado primario (1- (2 - 2.1.4))</t>
  </si>
  <si>
    <t>Resultado financiero (1- 2)</t>
  </si>
  <si>
    <t>Aumento</t>
  </si>
  <si>
    <t>Vigente 2</t>
  </si>
  <si>
    <t>El presupuesto vigente incluye donaciones y recursos de captación directa</t>
  </si>
  <si>
    <t xml:space="preserve">El Presupuesto Vigente contiene el presupuesto aprobado en la Ley No. 222-20, que modifica la Ley No. 506-19 de Presupuesto General del Estado 2020; además, contiene los gastos financiados por recursos de captación directa extraordinarios y donaciones adicionales obtenidas. </t>
  </si>
  <si>
    <t>DIRECCIÓN DE ESTUDIOS ECONÓMICOS Y SEGUIMIENTO FINANCIERO</t>
  </si>
  <si>
    <t>Pres. Vigente**</t>
  </si>
  <si>
    <t xml:space="preserve">** El Presupuesto Vigente contiene el presupuesto aprobado en la Ley No. 222-20, que modifica la Ley No. 506-19 de Presupuesto General del Estado 2020; además, contiene los gastos financiados por recursos de captación directa extraordinarios y donaciones adicionales obtenidas. </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</si>
  <si>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</si>
  <si>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</si>
  <si>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</si>
  <si>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</si>
  <si>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</si>
  <si>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</si>
  <si>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</si>
  <si>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</si>
  <si>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</si>
  <si>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</si>
  <si>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</si>
  <si>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</si>
  <si>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</si>
  <si>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</si>
  <si>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</si>
  <si>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</si>
  <si>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</si>
  <si>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</si>
  <si>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</si>
  <si>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</si>
  <si>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</si>
  <si>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</si>
  <si>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</si>
  <si>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</si>
  <si>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</si>
  <si>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</si>
  <si>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</si>
  <si>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</si>
  <si>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</si>
  <si>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</si>
  <si>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</si>
  <si>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</si>
  <si>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</si>
  <si>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</si>
  <si>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</si>
  <si>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</si>
  <si>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</si>
  <si>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</si>
  <si>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</si>
  <si>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</si>
  <si>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</si>
  <si>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</si>
  <si>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</si>
  <si>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</si>
  <si>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</si>
  <si>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</si>
  <si>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</si>
  <si>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</si>
  <si>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</si>
  <si>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</si>
  <si>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</si>
  <si>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</si>
  <si>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</si>
  <si>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</si>
  <si>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</si>
  <si>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</si>
  <si>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</si>
  <si>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</si>
  <si>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</si>
  <si>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</si>
  <si>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</si>
  <si>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</si>
  <si>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</si>
  <si>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</si>
  <si>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</si>
  <si>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4.5.03 - Invalidez</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</si>
  <si>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</si>
  <si>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</si>
  <si>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</si>
  <si>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</si>
  <si>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</si>
  <si>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</si>
  <si>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</si>
  <si>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</si>
  <si>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</si>
  <si>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Octubre</t>
  </si>
  <si>
    <t>6025 - BONOS GLOBALES EXTERNOS</t>
  </si>
  <si>
    <t>Presupuesto Vigente de la Fuente Especifica 2118 de conformidad a la Declaratoria de Emergencia Nacional y a lo establecido en el Artículo Primero, Párrafos 1 y 2, de la Resolución No. 001-2020, de fecha 24 de marzo de 2020 del Congreso Directivo del IDOPRIL.</t>
  </si>
  <si>
    <t>Recursos Ejecutados Programas COVID-19</t>
  </si>
  <si>
    <t>Fondo de Asistencia Solidaria al Empleado (FASE)</t>
  </si>
  <si>
    <t>Quédate en Casa</t>
  </si>
  <si>
    <t>Programa de Asistencia al Trabajador Independiente (PA'TI)</t>
  </si>
  <si>
    <t>2.5.6 - TRANSFERENCIAS DE CAPITAL AL SECTOR EXTERNO</t>
  </si>
  <si>
    <t>Noviembre</t>
  </si>
  <si>
    <t>Abril-noviembre</t>
  </si>
  <si>
    <t>Abril-noviembre 2020</t>
  </si>
  <si>
    <t>Ejecución 1ro de enero - 27 de noviembre 2020*</t>
  </si>
  <si>
    <t>* Fecha de imputación al 27 de noviembre y fecha de registro al 30 de noviembre. La fecha de imputación representa los gastos o ingresos en el momento de su ejecución, mientras que la fecha de registro representa el momento de su registro en el sistema, en la medida que se van regularizando los pagos.</t>
  </si>
  <si>
    <t>Ejecución Gastos: Por fecha de registro e imputación al 30/11/2020.</t>
  </si>
  <si>
    <t>El presupuesto ejecutado incluye un monto de RD$19.65 millones correspondiente a NP.</t>
  </si>
  <si>
    <t>El presupuesto ejecutado incluye un monto de RD$19.65 millones correspondiente a No Presupuestado.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</si>
</sst>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_);_(* \(#,##0.0\);_(* &quot;-&quot;??_);_(@_)"/>
    <numFmt numFmtId="165" formatCode="#,##0.0"/>
    <numFmt numFmtId="166" formatCode="0.0%"/>
    <numFmt numFmtId="167" formatCode="#,##0.00;\-#,##0.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4">
    <border>
      <left/>
      <right/>
      <top/>
      <bottom/>
      <diagonal/>
    </border>
    <border>
      <left/>
      <right/>
      <top/>
      <bottom style="thin">
        <color theme="4" tint="0.39997558519241921"/>
      </bottom>
      <diagonal/>
    </border>
    <border>
      <left/>
      <right/>
      <top style="thin">
        <color theme="4" tint="0.39997558519241921"/>
      </top>
      <bottom/>
      <diagonal/>
    </border>
    <border>
      <left style="thin">
        <color rgb="FFABABAB"/>
      </left>
      <right/>
      <top style="thin">
        <color indexed="65"/>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cellStyleXfs>
  <cellXfs count="158">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0" fontId="18" fillId="0" borderId="0" xfId="5" applyFont="1" applyBorder="1" applyAlignment="1">
      <alignment horizontal="left" indent="1"/>
    </xf>
    <xf numFmtId="164" fontId="7" fillId="0" borderId="0" xfId="1" applyNumberFormat="1" applyFont="1"/>
    <xf numFmtId="164" fontId="7" fillId="2" borderId="0" xfId="1" applyNumberFormat="1" applyFont="1" applyFill="1" applyBorder="1"/>
    <xf numFmtId="0" fontId="19" fillId="0" borderId="0" xfId="5" applyFont="1" applyBorder="1" applyAlignment="1">
      <alignment horizontal="left" indent="2"/>
    </xf>
    <xf numFmtId="164" fontId="6" fillId="0" borderId="0" xfId="1" applyNumberFormat="1" applyFont="1"/>
    <xf numFmtId="164" fontId="6" fillId="2" borderId="0" xfId="1" applyNumberFormat="1" applyFont="1" applyFill="1" applyBorder="1"/>
    <xf numFmtId="0" fontId="19" fillId="0" borderId="0" xfId="5" applyFont="1" applyBorder="1" applyAlignment="1">
      <alignment horizontal="left" vertical="center" wrapText="1"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6" fillId="0" borderId="0" xfId="1" applyNumberFormat="1" applyFont="1" applyBorder="1" applyAlignment="1">
      <alignment vertical="center"/>
    </xf>
    <xf numFmtId="164" fontId="6" fillId="0" borderId="0" xfId="1" applyNumberFormat="1" applyFont="1" applyAlignment="1">
      <alignment horizontal="center" vertical="center"/>
    </xf>
    <xf numFmtId="164" fontId="6" fillId="2" borderId="0" xfId="1" applyNumberFormat="1" applyFont="1" applyFill="1" applyBorder="1" applyAlignment="1">
      <alignment horizontal="center" vertical="center"/>
    </xf>
    <xf numFmtId="0" fontId="19" fillId="0" borderId="0" xfId="5" applyFont="1" applyBorder="1" applyAlignment="1">
      <alignment horizontal="left" wrapText="1" indent="2"/>
    </xf>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Border="1" applyAlignment="1">
      <alignment horizontal="left" vertical="top" wrapText="1"/>
    </xf>
    <xf numFmtId="0" fontId="22" fillId="0" borderId="0" xfId="0" applyNumberFormat="1" applyFont="1" applyFill="1" applyBorder="1" applyAlignment="1">
      <alignment vertical="top" wrapText="1" readingOrder="1"/>
    </xf>
    <xf numFmtId="0" fontId="0" fillId="2" borderId="0" xfId="0" applyFill="1" applyAlignment="1"/>
    <xf numFmtId="0" fontId="10" fillId="0" borderId="0" xfId="0" applyFont="1" applyAlignment="1">
      <alignment horizontal="left" vertical="center" wrapText="1"/>
    </xf>
    <xf numFmtId="39" fontId="0" fillId="0" borderId="0" xfId="0" applyNumberFormat="1"/>
    <xf numFmtId="39" fontId="0" fillId="2" borderId="0" xfId="0" applyNumberFormat="1" applyFill="1"/>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Border="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39" fontId="0" fillId="0" borderId="0" xfId="0" applyNumberFormat="1"/>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0" fontId="10" fillId="0" borderId="0" xfId="0" applyFont="1" applyAlignment="1">
      <alignment horizontal="left" vertical="top" wrapText="1"/>
    </xf>
    <xf numFmtId="0" fontId="17" fillId="3" borderId="0" xfId="0" applyFont="1" applyFill="1" applyAlignment="1">
      <alignment horizontal="center" vertical="center" wrapText="1"/>
    </xf>
    <xf numFmtId="165" fontId="17" fillId="3" borderId="0" xfId="0" applyNumberFormat="1" applyFont="1" applyFill="1" applyBorder="1" applyAlignment="1">
      <alignment vertical="center" wrapText="1"/>
    </xf>
    <xf numFmtId="164" fontId="10" fillId="0" borderId="0" xfId="1" applyNumberFormat="1" applyFont="1" applyBorder="1" applyAlignment="1">
      <alignment horizontal="left" vertical="top" wrapText="1"/>
    </xf>
    <xf numFmtId="164" fontId="0" fillId="0" borderId="0" xfId="1" applyNumberFormat="1" applyFont="1" applyAlignment="1"/>
    <xf numFmtId="165" fontId="7" fillId="2" borderId="0" xfId="1" applyNumberFormat="1" applyFont="1" applyFill="1" applyBorder="1" applyAlignment="1">
      <alignment horizontal="right" vertical="center"/>
    </xf>
    <xf numFmtId="43" fontId="0" fillId="0" borderId="3" xfId="0" applyNumberFormat="1" applyBorder="1"/>
    <xf numFmtId="39" fontId="0" fillId="0" borderId="0" xfId="0" applyNumberFormat="1"/>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10" fillId="0" borderId="0" xfId="0" applyFont="1" applyAlignment="1">
      <alignment horizontal="left" vertical="top" wrapText="1"/>
    </xf>
    <xf numFmtId="0" fontId="9" fillId="0" borderId="0" xfId="0" applyFont="1" applyAlignment="1">
      <alignment horizontal="left" vertical="top"/>
    </xf>
    <xf numFmtId="0" fontId="17" fillId="3" borderId="0" xfId="0" applyFont="1" applyFill="1" applyAlignment="1">
      <alignment horizontal="center" vertical="center" wrapText="1"/>
    </xf>
    <xf numFmtId="0" fontId="0" fillId="0" borderId="0" xfId="0" applyAlignment="1">
      <alignment horizontal="left" indent="3"/>
    </xf>
    <xf numFmtId="0" fontId="26" fillId="0" borderId="0" xfId="0" applyFont="1"/>
    <xf numFmtId="43" fontId="6" fillId="2" borderId="0" xfId="1" applyFont="1" applyFill="1" applyBorder="1" applyAlignment="1">
      <alignment horizontal="right" vertical="center"/>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2" borderId="0" xfId="0" applyFont="1" applyFill="1" applyAlignment="1">
      <alignment horizontal="left"/>
    </xf>
    <xf numFmtId="164" fontId="7"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9" fillId="2" borderId="0" xfId="1" applyNumberFormat="1" applyFont="1" applyFill="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0" fillId="0" borderId="0" xfId="0" applyFont="1" applyAlignment="1">
      <alignment horizontal="left" vertical="top" wrapText="1"/>
    </xf>
    <xf numFmtId="0" fontId="17" fillId="3" borderId="0" xfId="0" applyFont="1" applyFill="1" applyAlignment="1">
      <alignment horizontal="center" vertical="center" wrapText="1"/>
    </xf>
    <xf numFmtId="167" fontId="0" fillId="0" borderId="0" xfId="0" applyNumberFormat="1"/>
    <xf numFmtId="167" fontId="0" fillId="2" borderId="0" xfId="0" applyNumberFormat="1" applyFill="1"/>
    <xf numFmtId="0" fontId="17" fillId="4" borderId="0" xfId="0" applyFont="1" applyFill="1" applyBorder="1" applyAlignment="1">
      <alignment horizontal="center" vertical="center" wrapText="1"/>
    </xf>
    <xf numFmtId="0" fontId="10" fillId="0" borderId="0" xfId="0" applyFont="1" applyBorder="1" applyAlignment="1">
      <alignment vertical="top"/>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vertical="top" wrapText="1"/>
    </xf>
    <xf numFmtId="0" fontId="10" fillId="0" borderId="0" xfId="0" applyFont="1" applyAlignment="1">
      <alignment horizontal="left" vertical="top"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 fillId="0" borderId="0" xfId="0" applyNumberFormat="1" applyFont="1" applyFill="1" applyBorder="1" applyAlignment="1">
      <alignment horizontal="center" vertical="center" wrapText="1" readingOrder="1"/>
    </xf>
    <xf numFmtId="0" fontId="8" fillId="3" borderId="0" xfId="0" applyFont="1" applyFill="1" applyBorder="1" applyAlignment="1">
      <alignment horizontal="center" vertical="center" wrapText="1"/>
    </xf>
    <xf numFmtId="0" fontId="5" fillId="2" borderId="0" xfId="0" applyFont="1" applyFill="1" applyAlignment="1">
      <alignment horizontal="center" vertical="center"/>
    </xf>
    <xf numFmtId="49" fontId="16" fillId="2" borderId="0" xfId="0" applyNumberFormat="1"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horizontal="left" vertical="center" wrapText="1"/>
    </xf>
    <xf numFmtId="0" fontId="1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0" fillId="0" borderId="0" xfId="0" applyFont="1" applyBorder="1" applyAlignment="1">
      <alignment horizontal="left" vertical="top" wrapText="1"/>
    </xf>
  </cellXfs>
  <cellStyles count="7">
    <cellStyle name="Millares" xfId="1" builtinId="3"/>
    <cellStyle name="Normal" xfId="0" builtinId="0"/>
    <cellStyle name="Normal 11 2" xfId="4"/>
    <cellStyle name="Normal 2" xfId="5"/>
    <cellStyle name="Normal 2 2" xfId="3"/>
    <cellStyle name="Normal 2 2 2" xfId="6"/>
    <cellStyle name="Porcentaje" xfId="2" builtinId="5"/>
  </cellStyles>
  <dxfs count="12">
    <dxf>
      <fill>
        <patternFill>
          <bgColor theme="0"/>
        </patternFill>
      </fill>
    </dxf>
    <dxf>
      <fill>
        <patternFill>
          <bgColor theme="0"/>
        </patternFill>
      </fill>
    </dxf>
    <dxf>
      <fill>
        <patternFill>
          <bgColor theme="0"/>
        </patternFill>
      </fill>
    </dxf>
    <dxf>
      <fill>
        <patternFill patternType="solid">
          <bgColor rgb="FFFFFF00"/>
        </patternFill>
      </fill>
    </dxf>
    <dxf>
      <fill>
        <patternFill patternType="solid">
          <bgColor rgb="FFFFFF0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patternType="solid">
          <bgColor rgb="FFFFFF00"/>
        </patternFill>
      </fill>
    </dxf>
    <dxf>
      <fill>
        <patternFill patternType="solid">
          <bgColor rgb="FFFFFF0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pivotCacheDefinition" Target="pivotCache/pivotCacheDefinition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pivotCacheDefinition" Target="pivotCache/pivotCacheDefinition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4.xml"/><Relationship Id="rId25" Type="http://schemas.openxmlformats.org/officeDocument/2006/relationships/pivotCacheDefinition" Target="pivotCache/pivotCacheDefinition12.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pivotCacheDefinition" Target="pivotCache/pivotCacheDefinition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pivotCacheDefinition" Target="pivotCache/pivotCacheDefinition10.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pivotCacheDefinition" Target="pivotCache/pivotCacheDefinition6.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pivotCacheDefinition" Target="pivotCache/pivotCacheDefinition9.xml"/><Relationship Id="rId27" Type="http://schemas.openxmlformats.org/officeDocument/2006/relationships/connections" Target="connections.xml"/><Relationship Id="rId30"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5</xdr:col>
      <xdr:colOff>912814</xdr:colOff>
      <xdr:row>0</xdr:row>
      <xdr:rowOff>31750</xdr:rowOff>
    </xdr:from>
    <xdr:to>
      <xdr:col>7</xdr:col>
      <xdr:colOff>122914</xdr:colOff>
      <xdr:row>2</xdr:row>
      <xdr:rowOff>174625</xdr:rowOff>
    </xdr:to>
    <xdr:pic>
      <xdr:nvPicPr>
        <xdr:cNvPr id="4" name="Imagen 3"/>
        <xdr:cNvPicPr>
          <a:picLocks noChangeAspect="1"/>
        </xdr:cNvPicPr>
      </xdr:nvPicPr>
      <xdr:blipFill>
        <a:blip xmlns:r="http://schemas.openxmlformats.org/officeDocument/2006/relationships" r:embed="rId2"/>
        <a:stretch>
          <a:fillRect/>
        </a:stretch>
      </xdr:blipFill>
      <xdr:spPr>
        <a:xfrm>
          <a:off x="7572377" y="31750"/>
          <a:ext cx="1567537" cy="777875"/>
        </a:xfrm>
        <a:prstGeom prst="rect">
          <a:avLst/>
        </a:prstGeom>
      </xdr:spPr>
    </xdr:pic>
    <xdr:clientData/>
  </xdr:twoCellAnchor>
  <xdr:twoCellAnchor editAs="oneCell">
    <xdr:from>
      <xdr:col>0</xdr:col>
      <xdr:colOff>476251</xdr:colOff>
      <xdr:row>0</xdr:row>
      <xdr:rowOff>103188</xdr:rowOff>
    </xdr:from>
    <xdr:to>
      <xdr:col>2</xdr:col>
      <xdr:colOff>19541</xdr:colOff>
      <xdr:row>2</xdr:row>
      <xdr:rowOff>182563</xdr:rowOff>
    </xdr:to>
    <xdr:pic>
      <xdr:nvPicPr>
        <xdr:cNvPr id="5" name="Imagen 4"/>
        <xdr:cNvPicPr>
          <a:picLocks noChangeAspect="1"/>
        </xdr:cNvPicPr>
      </xdr:nvPicPr>
      <xdr:blipFill>
        <a:blip xmlns:r="http://schemas.openxmlformats.org/officeDocument/2006/relationships" r:embed="rId3"/>
        <a:stretch>
          <a:fillRect/>
        </a:stretch>
      </xdr:blipFill>
      <xdr:spPr>
        <a:xfrm>
          <a:off x="476251" y="103188"/>
          <a:ext cx="1622915"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5</xdr:col>
      <xdr:colOff>95250</xdr:colOff>
      <xdr:row>0</xdr:row>
      <xdr:rowOff>85726</xdr:rowOff>
    </xdr:from>
    <xdr:to>
      <xdr:col>6</xdr:col>
      <xdr:colOff>1080657</xdr:colOff>
      <xdr:row>3</xdr:row>
      <xdr:rowOff>180976</xdr:rowOff>
    </xdr:to>
    <xdr:pic>
      <xdr:nvPicPr>
        <xdr:cNvPr id="5" name="Imagen 3"/>
        <xdr:cNvPicPr>
          <a:picLocks noChangeAspect="1"/>
        </xdr:cNvPicPr>
      </xdr:nvPicPr>
      <xdr:blipFill>
        <a:blip xmlns:r="http://schemas.openxmlformats.org/officeDocument/2006/relationships" r:embed="rId2"/>
        <a:stretch>
          <a:fillRect/>
        </a:stretch>
      </xdr:blipFill>
      <xdr:spPr>
        <a:xfrm>
          <a:off x="7686675" y="85726"/>
          <a:ext cx="1842657" cy="914400"/>
        </a:xfrm>
        <a:prstGeom prst="rect">
          <a:avLst/>
        </a:prstGeom>
      </xdr:spPr>
    </xdr:pic>
    <xdr:clientData/>
  </xdr:twoCellAnchor>
  <xdr:twoCellAnchor editAs="oneCell">
    <xdr:from>
      <xdr:col>0</xdr:col>
      <xdr:colOff>514350</xdr:colOff>
      <xdr:row>0</xdr:row>
      <xdr:rowOff>161926</xdr:rowOff>
    </xdr:from>
    <xdr:to>
      <xdr:col>1</xdr:col>
      <xdr:colOff>603642</xdr:colOff>
      <xdr:row>3</xdr:row>
      <xdr:rowOff>161926</xdr:rowOff>
    </xdr:to>
    <xdr:pic>
      <xdr:nvPicPr>
        <xdr:cNvPr id="6" name="Imagen 5"/>
        <xdr:cNvPicPr>
          <a:picLocks noChangeAspect="1"/>
        </xdr:cNvPicPr>
      </xdr:nvPicPr>
      <xdr:blipFill>
        <a:blip xmlns:r="http://schemas.openxmlformats.org/officeDocument/2006/relationships" r:embed="rId3"/>
        <a:stretch>
          <a:fillRect/>
        </a:stretch>
      </xdr:blipFill>
      <xdr:spPr>
        <a:xfrm>
          <a:off x="514350" y="161926"/>
          <a:ext cx="1860942"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123826</xdr:colOff>
      <xdr:row>0</xdr:row>
      <xdr:rowOff>180976</xdr:rowOff>
    </xdr:from>
    <xdr:to>
      <xdr:col>5</xdr:col>
      <xdr:colOff>1138097</xdr:colOff>
      <xdr:row>4</xdr:row>
      <xdr:rowOff>104776</xdr:rowOff>
    </xdr:to>
    <xdr:pic>
      <xdr:nvPicPr>
        <xdr:cNvPr id="5" name="Imagen 3"/>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665970</xdr:colOff>
      <xdr:row>4</xdr:row>
      <xdr:rowOff>28576</xdr:rowOff>
    </xdr:to>
    <xdr:pic>
      <xdr:nvPicPr>
        <xdr:cNvPr id="6" name="Imagen 5"/>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619126</xdr:colOff>
      <xdr:row>0</xdr:row>
      <xdr:rowOff>76201</xdr:rowOff>
    </xdr:from>
    <xdr:to>
      <xdr:col>5</xdr:col>
      <xdr:colOff>564286</xdr:colOff>
      <xdr:row>3</xdr:row>
      <xdr:rowOff>38100</xdr:rowOff>
    </xdr:to>
    <xdr:pic>
      <xdr:nvPicPr>
        <xdr:cNvPr id="5" name="Imagen 3"/>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1137970</xdr:colOff>
      <xdr:row>3</xdr:row>
      <xdr:rowOff>19050</xdr:rowOff>
    </xdr:to>
    <xdr:pic>
      <xdr:nvPicPr>
        <xdr:cNvPr id="6" name="Imagen 5"/>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588109</xdr:colOff>
      <xdr:row>3</xdr:row>
      <xdr:rowOff>104776</xdr:rowOff>
    </xdr:to>
    <xdr:pic>
      <xdr:nvPicPr>
        <xdr:cNvPr id="5" name="Imagen 4"/>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4</xdr:col>
      <xdr:colOff>305141</xdr:colOff>
      <xdr:row>0</xdr:row>
      <xdr:rowOff>161926</xdr:rowOff>
    </xdr:from>
    <xdr:to>
      <xdr:col>5</xdr:col>
      <xdr:colOff>1108272</xdr:colOff>
      <xdr:row>3</xdr:row>
      <xdr:rowOff>171450</xdr:rowOff>
    </xdr:to>
    <xdr:pic>
      <xdr:nvPicPr>
        <xdr:cNvPr id="6" name="Imagen 3"/>
        <xdr:cNvPicPr>
          <a:picLocks noChangeAspect="1"/>
        </xdr:cNvPicPr>
      </xdr:nvPicPr>
      <xdr:blipFill>
        <a:blip xmlns:r="http://schemas.openxmlformats.org/officeDocument/2006/relationships" r:embed="rId3"/>
        <a:stretch>
          <a:fillRect/>
        </a:stretch>
      </xdr:blipFill>
      <xdr:spPr>
        <a:xfrm>
          <a:off x="8515691" y="1619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152400</xdr:colOff>
      <xdr:row>0</xdr:row>
      <xdr:rowOff>133351</xdr:rowOff>
    </xdr:from>
    <xdr:to>
      <xdr:col>1</xdr:col>
      <xdr:colOff>1781175</xdr:colOff>
      <xdr:row>3</xdr:row>
      <xdr:rowOff>21630</xdr:rowOff>
    </xdr:to>
    <xdr:pic>
      <xdr:nvPicPr>
        <xdr:cNvPr id="5" name="Imagen 4"/>
        <xdr:cNvPicPr>
          <a:picLocks noChangeAspect="1"/>
        </xdr:cNvPicPr>
      </xdr:nvPicPr>
      <xdr:blipFill>
        <a:blip xmlns:r="http://schemas.openxmlformats.org/officeDocument/2006/relationships" r:embed="rId2"/>
        <a:stretch>
          <a:fillRect/>
        </a:stretch>
      </xdr:blipFill>
      <xdr:spPr>
        <a:xfrm>
          <a:off x="419100" y="133351"/>
          <a:ext cx="1628775" cy="716954"/>
        </a:xfrm>
        <a:prstGeom prst="rect">
          <a:avLst/>
        </a:prstGeom>
      </xdr:spPr>
    </xdr:pic>
    <xdr:clientData/>
  </xdr:twoCellAnchor>
  <xdr:twoCellAnchor editAs="oneCell">
    <xdr:from>
      <xdr:col>9</xdr:col>
      <xdr:colOff>29636</xdr:colOff>
      <xdr:row>0</xdr:row>
      <xdr:rowOff>95251</xdr:rowOff>
    </xdr:from>
    <xdr:to>
      <xdr:col>11</xdr:col>
      <xdr:colOff>327221</xdr:colOff>
      <xdr:row>3</xdr:row>
      <xdr:rowOff>47625</xdr:rowOff>
    </xdr:to>
    <xdr:pic>
      <xdr:nvPicPr>
        <xdr:cNvPr id="6" name="Imagen 3"/>
        <xdr:cNvPicPr>
          <a:picLocks noChangeAspect="1"/>
        </xdr:cNvPicPr>
      </xdr:nvPicPr>
      <xdr:blipFill>
        <a:blip xmlns:r="http://schemas.openxmlformats.org/officeDocument/2006/relationships" r:embed="rId3"/>
        <a:stretch>
          <a:fillRect/>
        </a:stretch>
      </xdr:blipFill>
      <xdr:spPr>
        <a:xfrm>
          <a:off x="10935761" y="95251"/>
          <a:ext cx="1573935" cy="781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6</xdr:col>
      <xdr:colOff>758537</xdr:colOff>
      <xdr:row>0</xdr:row>
      <xdr:rowOff>28575</xdr:rowOff>
    </xdr:from>
    <xdr:to>
      <xdr:col>8</xdr:col>
      <xdr:colOff>266268</xdr:colOff>
      <xdr:row>3</xdr:row>
      <xdr:rowOff>28574</xdr:rowOff>
    </xdr:to>
    <xdr:pic>
      <xdr:nvPicPr>
        <xdr:cNvPr id="4" name="Imagen 3"/>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pivotCacheDefinition1.xml><?xml version="1.0" encoding="utf-8"?>
<pivotCacheDefinition xmlns="http://schemas.openxmlformats.org/spreadsheetml/2006/main" xmlns:r="http://schemas.openxmlformats.org/officeDocument/2006/relationships" saveData="0" refreshedBy="Katherine M. Peguero Fermín" refreshedDate="44138.659961226855" backgroundQuery="1" createdVersion="5" refreshedVersion="5" minRefreshableVersion="3" recordCount="0" supportSubquery="1" supportAdvancedDrill="1">
  <cacheSource type="external" connectionId="1"/>
  <cacheFields count="26">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CLASIFICADOR FUENTE FINANCIAMIENTO].[1 - Fuente Financiamiento].[1 - Fuente Financiamiento]" caption="1 - Fuente Financiamiento" numFmtId="0" hierarchy="20" level="1">
      <sharedItems containsSemiMixedTypes="0" containsString="0"/>
    </cacheField>
    <cacheField name="[Measures].[PRESUPUESTO INICIAL]" caption="PRESUPUESTO INICIAL" numFmtId="0" hierarchy="94" level="32767"/>
    <cacheField name="[CLASIFICADOR FUNCIONAL].[1 - Finalidad].[1 - Finalidad]" caption="1 - Finalidad" numFmtId="0" hierarchy="23" level="1">
      <sharedItems count="6">
        <s v="[CLASIFICADOR FUNCIONAL].[1 - Finalidad].&amp;[0 - N/A]" c="0 - N/A"/>
        <s v="[CLASIFICADOR FUNCIONAL].[1 - Finalidad].&amp;[1 - SERVICIOS  GENERALES]" c="1 - SERVICIOS  GENERALES"/>
        <s v="[CLASIFICADOR FUNCIONAL].[1 - Finalidad].&amp;[2 - SERVICIOS ECONÓMICOS]" c="2 - SERVICIOS ECONÓMICOS"/>
        <s v="[CLASIFICADOR FUNCIONAL].[1 - Finalidad].&amp;[3 - PROTECCIÓN DEL MEDIO AMBIENTE]" c="3 - PROTECCIÓN DEL MEDIO AMBIENTE"/>
        <s v="[CLASIFICADOR FUNCIONAL].[1 - Finalidad].&amp;[4 - SERVICIOS SOCIALES]" c="4 - SERVICIOS SOCIALES"/>
        <s v="[CLASIFICADOR FUNCIONAL].[1 - Finalidad].&amp;[5 - INTERESES DE LA DEUDA PÚBLICA]" c="5 - INTERESES DE LA DEUDA PÚBLICA"/>
      </sharedItems>
    </cacheField>
    <cacheField name="[CLASIFICADOR FUNCIONAL].[2 - Funcion].[2 - Funcion]" caption="2 - Funcion" numFmtId="0" hierarchy="24" level="1" mappingCount="1">
      <sharedItems count="22">
        <s v="[CLASIFICADOR FUNCIONAL].[2 - Funcion].&amp;[0 - N/A]&amp;[0.0 - N/A]" c="0.0 - N/A" cp="1">
          <x/>
        </s>
        <s v="[CLASIFICADOR FUNCIONAL].[2 - Funcion].&amp;[1 - SERVICIOS  GENERALES]&amp;[1.1 - Administración general]" c="1.1 - Administración general" cp="1">
          <x v="1"/>
        </s>
        <s v="[CLASIFICADOR FUNCIONAL].[2 - Funcion].&amp;[1 - SERVICIOS  GENERALES]&amp;[1.2 - Relaciones internacionales]" c="1.2 - Relaciones internacionales" cp="1">
          <x v="1"/>
        </s>
        <s v="[CLASIFICADOR FUNCIONAL].[2 - Funcion].&amp;[1 - SERVICIOS  GENERALES]&amp;[1.3 - Defensa nacional]" c="1.3 - Defensa nacional" cp="1">
          <x v="1"/>
        </s>
        <s v="[CLASIFICADOR FUNCIONAL].[2 - Funcion].&amp;[1 - SERVICIOS  GENERALES]&amp;[1.4 - Justicia, orden público y seguridad]" c="1.4 - Justicia, orden público y seguridad" cp="1">
          <x v="1"/>
        </s>
        <s v="[CLASIFICADOR FUNCIONAL].[2 - Funcion].&amp;[2 - SERVICIOS ECONÓMICOS]&amp;[2.1 - Asuntos económicos, comerciales y laborales]" c="2.1 - Asuntos económicos, comerciales y laborales" cp="1">
          <x v="2"/>
        </s>
        <s v="[CLASIFICADOR FUNCIONAL].[2 - Funcion].&amp;[2 - SERVICIOS ECONÓMICOS]&amp;[2.2 - Agropecuaria, caza, pesca y silvicultura]" c="2.2 - Agropecuaria, caza, pesca y silvicultura" cp="1">
          <x v="2"/>
        </s>
        <s v="[CLASIFICADOR FUNCIONAL].[2 - Funcion].&amp;[2 - SERVICIOS ECONÓMICOS]&amp;[2.3 - Riego]" c="2.3 - Riego" cp="1">
          <x v="2"/>
        </s>
        <s v="[CLASIFICADOR FUNCIONAL].[2 - Funcion].&amp;[2 - SERVICIOS ECONÓMICOS]&amp;[2.4 - Energía y combustible]" c="2.4 - Energía y combustible" cp="1">
          <x v="2"/>
        </s>
        <s v="[CLASIFICADOR FUNCIONAL].[2 - Funcion].&amp;[2 - SERVICIOS ECONÓMICOS]&amp;[2.5 - Minería, manufactura y construcción]" c="2.5 - Minería, manufactura y construcción" cp="1">
          <x v="2"/>
        </s>
        <s v="[CLASIFICADOR FUNCIONAL].[2 - Funcion].&amp;[2 - SERVICIOS ECONÓMICOS]&amp;[2.6 - Transporte]" c="2.6 - Transporte" cp="1">
          <x v="2"/>
        </s>
        <s v="[CLASIFICADOR FUNCIONAL].[2 - Funcion].&amp;[2 - SERVICIOS ECONÓMICOS]&amp;[2.7 - Comunicaciones]" c="2.7 - Comunicaciones" cp="1">
          <x v="2"/>
        </s>
        <s v="[CLASIFICADOR FUNCIONAL].[2 - Funcion].&amp;[2 - SERVICIOS ECONÓMICOS]&amp;[2.8 - Banca y seguros]" c="2.8 - Banca y seguros" cp="1">
          <x v="2"/>
        </s>
        <s v="[CLASIFICADOR FUNCIONAL].[2 - Funcion].&amp;[2 - SERVICIOS ECONÓMICOS]&amp;[2.9 - Otros servicios económicos]" c="2.9 - Otros servicios económicos" cp="1">
          <x v="2"/>
        </s>
        <s v="[CLASIFICADOR FUNCIONAL].[2 - Funcion].&amp;[3 - PROTECCIÓN DEL MEDIO AMBIENTE]&amp;[3.1 - Protección del aire, agua y suelo]" c="3.1 - Protección del aire, agua y suelo" cp="1">
          <x v="3"/>
        </s>
        <s v="[CLASIFICADOR FUNCIONAL].[2 - Funcion].&amp;[3 - PROTECCIÓN DEL MEDIO AMBIENTE]&amp;[3.2 - Protección de la biodiversidad y ordenación de desechos]" c="3.2 - Protección de la biodiversidad y ordenación de desechos" cp="1">
          <x v="3"/>
        </s>
        <s v="[CLASIFICADOR FUNCIONAL].[2 - Funcion].&amp;[4 - SERVICIOS SOCIALES]&amp;[4.1 - Vivienda y servicios comunitarios]" c="4.1 - Vivienda y servicios comunitarios" cp="1">
          <x v="4"/>
        </s>
        <s v="[CLASIFICADOR FUNCIONAL].[2 - Funcion].&amp;[4 - SERVICIOS SOCIALES]&amp;[4.2 - Salud]" c="4.2 - Salud" cp="1">
          <x v="4"/>
        </s>
        <s v="[CLASIFICADOR FUNCIONAL].[2 - Funcion].&amp;[4 - SERVICIOS SOCIALES]&amp;[4.3 - Actividades deportivas, recreativas, culturales y religiosas]" c="4.3 - Actividades deportivas, recreativas, culturales y religiosas" cp="1">
          <x v="4"/>
        </s>
        <s v="[CLASIFICADOR FUNCIONAL].[2 - Funcion].&amp;[4 - SERVICIOS SOCIALES]&amp;[4.4 - Educación]" c="4.4 - Educación" cp="1">
          <x v="4"/>
        </s>
        <s v="[CLASIFICADOR FUNCIONAL].[2 - Funcion].&amp;[4 - SERVICIOS SOCIALES]&amp;[4.5 - Protección social]" c="4.5 - Protección social" cp="1">
          <x v="4"/>
        </s>
        <s v="[CLASIFICADOR FUNCIONAL].[2 - Funcion].&amp;[5 - INTERESES DE LA DEUDA PÚBLICA]&amp;[5.1 - Intereses y comisiones de deuda pública]" c="5.1 - Intereses y comisiones de deuda pública" cp="1">
          <x v="5"/>
        </s>
      </sharedItems>
      <mpMap v="22"/>
    </cacheField>
    <cacheField name="[CLASIFICADOR FUNCIONAL].[2 - Funcion].[2 - Funcion].[Finalidad]" caption="Finalidad" propertyName="Finalidad" numFmtId="0" hierarchy="24" level="1" memberPropertyField="1">
      <sharedItems count="6">
        <s v="0 - N/A"/>
        <s v="1 - SERVICIOS  GENERALES"/>
        <s v="2 - SERVICIOS ECONÓMICOS"/>
        <s v="3 - PROTECCIÓN DEL MEDIO AMBIENTE"/>
        <s v="4 - SERVICIOS SOCIALES"/>
        <s v="5 - INTERESES DE LA DEUDA PÚBLICA"/>
      </sharedItems>
    </cacheField>
    <cacheField name="[Measures].[VIGENTE]" caption="VIGENTE" numFmtId="0" hierarchy="96" level="32767"/>
    <cacheField name="[CLASIFICADOR FUNCIONAL].[3 - Sub-Funcion].[3 - Sub-Funcion]" caption="3 - Sub-Funcion" numFmtId="0" hierarchy="25" level="1" mappingCount="1">
      <sharedItems count="75">
        <s v="[CLASIFICADOR FUNCIONAL].[3 - Sub-Funcion].&amp;[0 - N/A]&amp;[0.0 - N/A]&amp;[0.0.00 - N/A]" c="0.0.00 - N/A" cp="1">
          <x/>
        </s>
        <s v="[CLASIFICADOR FUNCIONAL].[3 - Sub-Funcion].&amp;[1 - SERVICIOS  GENERALES]&amp;[1.1 - Administración general]&amp;[1.1.01 - Órganos ejecutivos y legislativos]" c="1.1.01 - Órganos ejecutivos y legislativos" cp="1">
          <x v="1"/>
        </s>
        <s v="[CLASIFICADOR FUNCIONAL].[3 - Sub-Funcion].&amp;[1 - SERVICIOS  GENERALES]&amp;[1.1 - Administración general]&amp;[1.1.02 - Gestión administrativa, financiera, fiscal, económica y planificación]" c="1.1.02 - Gestión administrativa, financiera, fiscal, económica y planificación" cp="1">
          <x v="1"/>
        </s>
        <s v="[CLASIFICADOR FUNCIONAL].[3 - Sub-Funcion].&amp;[1 - SERVICIOS  GENERALES]&amp;[1.1 - Administración general]&amp;[1.1.03 - Transferencias a instituciones públicas incluidos los gobiernos locales]" c="1.1.03 - Transferencias a instituciones públicas incluidos los gobiernos locales" cp="1">
          <x v="1"/>
        </s>
        <s v="[CLASIFICADOR FUNCIONAL].[3 - Sub-Funcion].&amp;[1 - SERVICIOS  GENERALES]&amp;[1.1 - Administración general]&amp;[1.1.04 - Órganos electorales y promoción de la participación ciudadana]" c="1.1.04 - Órganos electorales y promoción de la participación ciudadana" cp="1">
          <x v="1"/>
        </s>
        <s v="[CLASIFICADOR FUNCIONAL].[3 - Sub-Funcion].&amp;[1 - SERVICIOS  GENERALES]&amp;[1.2 - Relaciones internacionales]&amp;[1.2.01 - Relaciones internacionales desde oficinas en el país]" c="1.2.01 - Relaciones internacionales desde oficinas en el país" cp="1">
          <x v="2"/>
        </s>
        <s v="[CLASIFICADOR FUNCIONAL].[3 - Sub-Funcion].&amp;[1 - SERVICIOS  GENERALES]&amp;[1.2 - Relaciones internacionales]&amp;[1.2.02 - Relaciones internacionales desde oficinas en el exterior]" c="1.2.02 - Relaciones internacionales desde oficinas en el exterior" cp="1">
          <x v="2"/>
        </s>
        <s v="[CLASIFICADOR FUNCIONAL].[3 - Sub-Funcion].&amp;[1 - SERVICIOS  GENERALES]&amp;[1.3 - Defensa nacional]&amp;[1.3.01 - Defensa militar]" c="1.3.01 - Defensa militar" cp="1">
          <x v="3"/>
        </s>
        <s v="[CLASIFICADOR FUNCIONAL].[3 - Sub-Funcion].&amp;[1 - SERVICIOS  GENERALES]&amp;[1.3 - Defensa nacional]&amp;[1.3.02 - Defensa civil y gestión de riesgo de desastre]" c="1.3.02 - Defensa civil y gestión de riesgo de desastre" cp="1">
          <x v="3"/>
        </s>
        <s v="[CLASIFICADOR FUNCIONAL].[3 - Sub-Funcion].&amp;[1 - SERVICIOS  GENERALES]&amp;[1.3 - Defensa nacional]&amp;[1.3.98 - Investigación y desarrollo para la defensa militar y civil y  gestión de riesgo de desastre]" c="1.3.98 - Investigación y desarrollo para la defensa militar y civil y  gestión de riesgo de desastre" cp="1">
          <x v="3"/>
        </s>
        <s v="[CLASIFICADOR FUNCIONAL].[3 - Sub-Funcion].&amp;[1 - SERVICIOS  GENERALES]&amp;[1.4 - Justicia, orden público y seguridad]&amp;[1.4.01 - Servicios de seguridad interior]" c="1.4.01 - Servicios de seguridad interior" cp="1">
          <x v="4"/>
        </s>
        <s v="[CLASIFICADOR FUNCIONAL].[3 - Sub-Funcion].&amp;[1 - SERVICIOS  GENERALES]&amp;[1.4 - Justicia, orden público y seguridad]&amp;[1.4.02 - Servicios de protección contra incendios]" c="1.4.02 - Servicios de protección contra incendios" cp="1">
          <x v="4"/>
        </s>
        <s v="[CLASIFICADOR FUNCIONAL].[3 - Sub-Funcion].&amp;[1 - SERVICIOS  GENERALES]&amp;[1.4 - Justicia, orden público y seguridad]&amp;[1.4.03 - Administración y servicios de justicia]" c="1.4.03 - Administración y servicios de justicia" cp="1">
          <x v="4"/>
        </s>
        <s v="[CLASIFICADOR FUNCIONAL].[3 - Sub-Funcion].&amp;[1 - SERVICIOS  GENERALES]&amp;[1.4 - Justicia, orden público y seguridad]&amp;[1.4.04 - Prisiones]" c="1.4.04 - Prisiones" cp="1">
          <x v="4"/>
        </s>
        <s v="[CLASIFICADOR FUNCIONAL].[3 - Sub-Funcion].&amp;[1 - SERVICIOS  GENERALES]&amp;[1.4 - Justicia, orden público y seguridad]&amp;[1.4.05 - Servicios de migraciones]" c="1.4.05 - Servicios de migraciones" cp="1">
          <x v="4"/>
        </s>
        <s v="[CLASIFICADOR FUNCIONAL].[3 - Sub-Funcion].&amp;[1 - SERVICIOS  GENERALES]&amp;[1.4 - Justicia, orden público y seguridad]&amp;[1.4.98 - Investigación y desarrollo relacionados con la justicia, orden público y seguridad]" c="1.4.98 - Investigación y desarrollo relacionados con la justicia, orden público y seguridad" cp="1">
          <x v="4"/>
        </s>
        <s v="[CLASIFICADOR FUNCIONAL].[3 - Sub-Funcion].&amp;[2 - SERVICIOS ECONÓMICOS]&amp;[2.1 - Asuntos económicos, comerciales y laborales]&amp;[2.1.01 - Asuntos económicos y regulación del comercio]" c="2.1.01 - Asuntos económicos y regulación del comercio" cp="1">
          <x v="5"/>
        </s>
        <s v="[CLASIFICADOR FUNCIONAL].[3 - Sub-Funcion].&amp;[2 - SERVICIOS ECONÓMICOS]&amp;[2.1 - Asuntos económicos, comerciales y laborales]&amp;[2.1.02 - Asuntos laborales generales]" c="2.1.02 - Asuntos laborales generales" cp="1">
          <x v="5"/>
        </s>
        <s v="[CLASIFICADOR FUNCIONAL].[3 - Sub-Funcion].&amp;[2 - SERVICIOS ECONÓMICOS]&amp;[2.2 - Agropecuaria, caza, pesca y silvicultura]&amp;[2.2.01 - Agropecuaria]" c="2.2.01 - Agropecuaria" cp="1">
          <x v="6"/>
        </s>
        <s v="[CLASIFICADOR FUNCIONAL].[3 - Sub-Funcion].&amp;[2 - SERVICIOS ECONÓMICOS]&amp;[2.2 - Agropecuaria, caza, pesca y silvicultura]&amp;[2.2.02 - Caza y pesca]" c="2.2.02 - Caza y pesca" cp="1">
          <x v="6"/>
        </s>
        <s v="[CLASIFICADOR FUNCIONAL].[3 - Sub-Funcion].&amp;[2 - SERVICIOS ECONÓMICOS]&amp;[2.3 - Riego]&amp;[2.3.01 - Riego]" c="2.3.01 - Riego" cp="1">
          <x v="7"/>
        </s>
        <s v="[CLASIFICADOR FUNCIONAL].[3 - Sub-Funcion].&amp;[2 - SERVICIOS ECONÓMICOS]&amp;[2.4 - Energía y combustible]&amp;[2.4.01 - Energía eléctrica]" c="2.4.01 - Energía eléctrica" cp="1">
          <x v="8"/>
        </s>
        <s v="[CLASIFICADOR FUNCIONAL].[3 - Sub-Funcion].&amp;[2 - SERVICIOS ECONÓMICOS]&amp;[2.5 - Minería, manufactura y construcción]&amp;[2.5.01 - Extracción de recursos minerales]" c="2.5.01 - Extracción de recursos minerales" cp="1">
          <x v="9"/>
        </s>
        <s v="[CLASIFICADOR FUNCIONAL].[3 - Sub-Funcion].&amp;[2 - SERVICIOS ECONÓMICOS]&amp;[2.5 - Minería, manufactura y construcción]&amp;[2.5.02 - Manufacturas]" c="2.5.02 - Manufacturas" cp="1">
          <x v="9"/>
        </s>
        <s v="[CLASIFICADOR FUNCIONAL].[3 - Sub-Funcion].&amp;[2 - SERVICIOS ECONÓMICOS]&amp;[2.6 - Transporte]&amp;[2.6.01 - Transporte por carretera]" c="2.6.01 - Transporte por carretera" cp="1">
          <x v="10"/>
        </s>
        <s v="[CLASIFICADOR FUNCIONAL].[3 - Sub-Funcion].&amp;[2 - SERVICIOS ECONÓMICOS]&amp;[2.6 - Transporte]&amp;[2.6.02 - Transporte por agua]" c="2.6.02 - Transporte por agua" cp="1">
          <x v="10"/>
        </s>
        <s v="[CLASIFICADOR FUNCIONAL].[3 - Sub-Funcion].&amp;[2 - SERVICIOS ECONÓMICOS]&amp;[2.6 - Transporte]&amp;[2.6.03 - Transporte por ferrocarril]" c="2.6.03 - Transporte por ferrocarril" cp="1">
          <x v="10"/>
        </s>
        <s v="[CLASIFICADOR FUNCIONAL].[3 - Sub-Funcion].&amp;[2 - SERVICIOS ECONÓMICOS]&amp;[2.6 - Transporte]&amp;[2.6.04 - Transporte aéreo]" c="2.6.04 - Transporte aéreo" cp="1">
          <x v="10"/>
        </s>
        <s v="[CLASIFICADOR FUNCIONAL].[3 - Sub-Funcion].&amp;[2 - SERVICIOS ECONÓMICOS]&amp;[2.6 - Transporte]&amp;[2.6.99 - Planificación, gestión y supervisión del transporte]" c="2.6.99 - Planificación, gestión y supervisión del transporte" cp="1">
          <x v="10"/>
        </s>
        <s v="[CLASIFICADOR FUNCIONAL].[3 - Sub-Funcion].&amp;[2 - SERVICIOS ECONÓMICOS]&amp;[2.7 - Comunicaciones]&amp;[2.7.01 - Comunicaciones]" c="2.7.01 - Comunicaciones" cp="1">
          <x v="11"/>
        </s>
        <s v="[CLASIFICADOR FUNCIONAL].[3 - Sub-Funcion].&amp;[2 - SERVICIOS ECONÓMICOS]&amp;[2.8 - Banca y seguros]&amp;[2.8.02 - Operación de la banca y del sector seguros]" c="2.8.02 - Operación de la banca y del sector seguros" cp="1">
          <x v="12"/>
        </s>
        <s v="[CLASIFICADOR FUNCIONAL].[3 - Sub-Funcion].&amp;[2 - SERVICIOS ECONÓMICOS]&amp;[2.9 - Otros servicios económicos]&amp;[2.9.01 - Comercio de distribución almacenamiento y depósito]" c="2.9.01 - Comercio de distribución almacenamiento y depósito" cp="1">
          <x v="13"/>
        </s>
        <s v="[CLASIFICADOR FUNCIONAL].[3 - Sub-Funcion].&amp;[2 - SERVICIOS ECONÓMICOS]&amp;[2.9 - Otros servicios económicos]&amp;[2.9.02 - Hoteles y restaurantes]" c="2.9.02 - Hoteles y restaurantes" cp="1">
          <x v="13"/>
        </s>
        <s v="[CLASIFICADOR FUNCIONAL].[3 - Sub-Funcion].&amp;[2 - SERVICIOS ECONÓMICOS]&amp;[2.9 - Otros servicios económicos]&amp;[2.9.03 - Turismo]" c="2.9.03 - Turismo" cp="1">
          <x v="13"/>
        </s>
        <s v="[CLASIFICADOR FUNCIONAL].[3 - Sub-Funcion].&amp;[2 - SERVICIOS ECONÓMICOS]&amp;[2.9 - Otros servicios económicos]&amp;[2.9.04 - Proyectos de desarrollo de servicios integrados]" c="2.9.04 - Proyectos de desarrollo de servicios integrados" cp="1">
          <x v="13"/>
        </s>
        <s v="[CLASIFICADOR FUNCIONAL].[3 - Sub-Funcion].&amp;[3 - PROTECCIÓN DEL MEDIO AMBIENTE]&amp;[3.1 - Protección del aire, agua y suelo]&amp;[3.1.01 - Reducción de la contaminación]" c="3.1.01 - Reducción de la contaminación" cp="1">
          <x v="14"/>
        </s>
        <s v="[CLASIFICADOR FUNCIONAL].[3 - Sub-Funcion].&amp;[3 - PROTECCIÓN DEL MEDIO AMBIENTE]&amp;[3.1 - Protección del aire, agua y suelo]&amp;[3.1.02 - Administración del agua]" c="3.1.02 - Administración del agua" cp="1">
          <x v="14"/>
        </s>
        <s v="[CLASIFICADOR FUNCIONAL].[3 - Sub-Funcion].&amp;[3 - PROTECCIÓN DEL MEDIO AMBIENTE]&amp;[3.2 - Protección de la biodiversidad y ordenación de desechos]&amp;[3.2.01 - Protección de la biodiversidad y el paisaje]" c="3.2.01 - Protección de la biodiversidad y el paisaje" cp="1">
          <x v="15"/>
        </s>
        <s v="[CLASIFICADOR FUNCIONAL].[3 - Sub-Funcion].&amp;[3 - PROTECCIÓN DEL MEDIO AMBIENTE]&amp;[3.2 - Protección de la biodiversidad y ordenación de desechos]&amp;[3.2.99 - Planificación, gestión y supervisión de la protección del medio ambiente]" c="3.2.99 - Planificación, gestión y supervisión de la protección del medio ambiente" cp="1">
          <x v="15"/>
        </s>
        <s v="[CLASIFICADOR FUNCIONAL].[3 - Sub-Funcion].&amp;[4 - SERVICIOS SOCIALES]&amp;[4.1 - Vivienda y servicios comunitarios]&amp;[4.1.01 - Urbanización y servicios comunitarios]" c="4.1.01 - Urbanización y servicios comunitarios" cp="1">
          <x v="16"/>
        </s>
        <s v="[CLASIFICADOR FUNCIONAL].[3 - Sub-Funcion].&amp;[4 - SERVICIOS SOCIALES]&amp;[4.1 - Vivienda y servicios comunitarios]&amp;[4.1.02 - Desarrollo comunitario]" c="4.1.02 - Desarrollo comunitario" cp="1">
          <x v="16"/>
        </s>
        <s v="[CLASIFICADOR FUNCIONAL].[3 - Sub-Funcion].&amp;[4 - SERVICIOS SOCIALES]&amp;[4.1 - Vivienda y servicios comunitarios]&amp;[4.1.03 - Abastecimiento de agua potable]" c="4.1.03 - Abastecimiento de agua potable" cp="1">
          <x v="16"/>
        </s>
        <s v="[CLASIFICADOR FUNCIONAL].[3 - Sub-Funcion].&amp;[4 - SERVICIOS SOCIALES]&amp;[4.1 - Vivienda y servicios comunitarios]&amp;[4.1.99 - Planificación, gestión y supervisión de vivienda y servicios comunitarios]" c="4.1.99 - Planificación, gestión y supervisión de vivienda y servicios comunitarios" cp="1">
          <x v="16"/>
        </s>
        <s v="[CLASIFICADOR FUNCIONAL].[3 - Sub-Funcion].&amp;[4 - SERVICIOS SOCIALES]&amp;[4.2 - Salud]&amp;[4.2.02 - Servicios hospitalarios]" c="4.2.02 - Servicios hospitalarios" cp="1">
          <x v="17"/>
        </s>
        <s v="[CLASIFICADOR FUNCIONAL].[3 - Sub-Funcion].&amp;[4 - SERVICIOS SOCIALES]&amp;[4.2 - Salud]&amp;[4.2.03 - Servicios de la salud pública y prevención de la salud]" c="4.2.03 - Servicios de la salud pública y prevención de la salud" cp="1">
          <x v="17"/>
        </s>
        <s v="[CLASIFICADOR FUNCIONAL].[3 - Sub-Funcion].&amp;[4 - SERVICIOS SOCIALES]&amp;[4.2 - Salud]&amp;[4.2.98 - Investigación y desarrollo relacionados con la salud]" c="4.2.98 - Investigación y desarrollo relacionados con la salud" cp="1">
          <x v="17"/>
        </s>
        <s v="[CLASIFICADOR FUNCIONAL].[3 - Sub-Funcion].&amp;[4 - SERVICIOS SOCIALES]&amp;[4.2 - Salud]&amp;[4.2.99 - Planificación, gestión y supervisión de la salud]" c="4.2.99 - Planificación, gestión y supervisión de la salud" cp="1">
          <x v="17"/>
        </s>
        <s v="[CLASIFICADOR FUNCIONAL].[3 - Sub-Funcion].&amp;[4 - SERVICIOS SOCIALES]&amp;[4.3 - Actividades deportivas, recreativas, culturales y religiosas]&amp;[4.3.01 - Deportes de alto rendimiento]" c="4.3.01 - Deportes de alto rendimiento" cp="1">
          <x v="18"/>
        </s>
        <s v="[CLASIFICADOR FUNCIONAL].[3 - Sub-Funcion].&amp;[4 - SERVICIOS SOCIALES]&amp;[4.3 - Actividades deportivas, recreativas, culturales y religiosas]&amp;[4.3.02 - Servicios recreativos y deportivos]" c="4.3.02 - Servicios recreativos y deportivos" cp="1">
          <x v="18"/>
        </s>
        <s v="[CLASIFICADOR FUNCIONAL].[3 - Sub-Funcion].&amp;[4 - SERVICIOS SOCIALES]&amp;[4.3 - Actividades deportivas, recreativas, culturales y religiosas]&amp;[4.3.03 - Servicios culturales]" c="4.3.03 - Servicios culturales" cp="1">
          <x v="18"/>
        </s>
        <s v="[CLASIFICADOR FUNCIONAL].[3 - Sub-Funcion].&amp;[4 - SERVICIOS SOCIALES]&amp;[4.3 - Actividades deportivas, recreativas, culturales y religiosas]&amp;[4.3.04 - Servicios de radio, televisión y servicios editoriales]" c="4.3.04 - Servicios de radio, televisión y servicios editoriales" cp="1">
          <x v="18"/>
        </s>
        <s v="[CLASIFICADOR FUNCIONAL].[3 - Sub-Funcion].&amp;[4 - SERVICIOS SOCIALES]&amp;[4.3 - Actividades deportivas, recreativas, culturales y religiosas]&amp;[4.3.05 - Servicios religiosos y otros servicios comunitarios religiosos]" c="4.3.05 - Servicios religiosos y otros servicios comunitarios religiosos" cp="1">
          <x v="18"/>
        </s>
        <s v="[CLASIFICADOR FUNCIONAL].[3 - Sub-Funcion].&amp;[4 - SERVICIOS SOCIALES]&amp;[4.3 - Actividades deportivas, recreativas, culturales y religiosas]&amp;[4.3.98 - Investigación y desarrollo relacionados con el esparcimiento, el deporte, la cultura y la religión]" c="4.3.98 - Investigación y desarrollo relacionados con el esparcimiento, el deporte, la cultura y la religión" cp="1">
          <x v="18"/>
        </s>
        <s v="[CLASIFICADOR FUNCIONAL].[3 - Sub-Funcion].&amp;[4 - SERVICIOS SOCIALES]&amp;[4.3 - Actividades deportivas, recreativas, culturales y religiosas]&amp;[4.3.99 - Planificación, gestión y supervisión de las actividades deportivas, recreativas, culturales y religiosas]" c="4.3.99 - Planificación, gestión y supervisión de las actividades deportivas, recreativas, culturales y religiosas" cp="1">
          <x v="18"/>
        </s>
        <s v="[CLASIFICADOR FUNCIONAL].[3 - Sub-Funcion].&amp;[4 - SERVICIOS SOCIALES]&amp;[4.4 - Educación]&amp;[4.4.01 - Educación inicial]" c="4.4.01 - Educación inicial" cp="1">
          <x v="19"/>
        </s>
        <s v="[CLASIFICADOR FUNCIONAL].[3 - Sub-Funcion].&amp;[4 - SERVICIOS SOCIALES]&amp;[4.4 - Educación]&amp;[4.4.02 - Educación básica]" c="4.4.02 - Educación básica" cp="1">
          <x v="19"/>
        </s>
        <s v="[CLASIFICADOR FUNCIONAL].[3 - Sub-Funcion].&amp;[4 - SERVICIOS SOCIALES]&amp;[4.4 - Educación]&amp;[4.4.03 - Educación media]" c="4.4.03 - Educación media" cp="1">
          <x v="19"/>
        </s>
        <s v="[CLASIFICADOR FUNCIONAL].[3 - Sub-Funcion].&amp;[4 - SERVICIOS SOCIALES]&amp;[4.4 - Educación]&amp;[4.4.04 - Educación superior]" c="4.4.04 - Educación superior" cp="1">
          <x v="19"/>
        </s>
        <s v="[CLASIFICADOR FUNCIONAL].[3 - Sub-Funcion].&amp;[4 - SERVICIOS SOCIALES]&amp;[4.4 - Educación]&amp;[4.4.05 - Educación de adultos]" c="4.4.05 - Educación de adultos" cp="1">
          <x v="19"/>
        </s>
        <s v="[CLASIFICADOR FUNCIONAL].[3 - Sub-Funcion].&amp;[4 - SERVICIOS SOCIALES]&amp;[4.4 - Educación]&amp;[4.4.06 - Educación técnica]" c="4.4.06 - Educación técnica" cp="1">
          <x v="19"/>
        </s>
        <s v="[CLASIFICADOR FUNCIONAL].[3 - Sub-Funcion].&amp;[4 - SERVICIOS SOCIALES]&amp;[4.4 - Educación]&amp;[4.4.07 - Educación vocacional]" c="4.4.07 - Educación vocacional" cp="1">
          <x v="19"/>
        </s>
        <s v="[CLASIFICADOR FUNCIONAL].[3 - Sub-Funcion].&amp;[4 - SERVICIOS SOCIALES]&amp;[4.4 - Educación]&amp;[4.4.08 - Enseñanza y capacitación para defensa y seguridad]" c="4.4.08 - Enseñanza y capacitación para defensa y seguridad" cp="1">
          <x v="19"/>
        </s>
        <s v="[CLASIFICADOR FUNCIONAL].[3 - Sub-Funcion].&amp;[4 - SERVICIOS SOCIALES]&amp;[4.4 - Educación]&amp;[4.4.09 - Enseñanza no atribuible a ningún nivel]" c="4.4.09 - Enseñanza no atribuible a ningún nivel" cp="1">
          <x v="19"/>
        </s>
        <s v="[CLASIFICADOR FUNCIONAL].[3 - Sub-Funcion].&amp;[4 - SERVICIOS SOCIALES]&amp;[4.4 - Educación]&amp;[4.4.98 - Investigación y desarrollo relacionados con la educación]" c="4.4.98 - Investigación y desarrollo relacionados con la educación" cp="1">
          <x v="19"/>
        </s>
        <s v="[CLASIFICADOR FUNCIONAL].[3 - Sub-Funcion].&amp;[4 - SERVICIOS SOCIALES]&amp;[4.4 - Educación]&amp;[4.4.99 - Planificación, gestión y supervisión de la educación]" c="4.4.99 - Planificación, gestión y supervisión de la educación" cp="1">
          <x v="19"/>
        </s>
        <s v="[CLASIFICADOR FUNCIONAL].[3 - Sub-Funcion].&amp;[4 - SERVICIOS SOCIALES]&amp;[4.5 - Protección social]&amp;[4.5.01 - Edad avanzada, pensiones (por edad o incapacidad)]" c="4.5.01 - Edad avanzada, pensiones (por edad o incapacidad)" cp="1">
          <x v="20"/>
        </s>
        <s v="[CLASIFICADOR FUNCIONAL].[3 - Sub-Funcion].&amp;[4 - SERVICIOS SOCIALES]&amp;[4.5 - Protección social]&amp;[4.5.03 - Invalidez]" c="4.5.03 - Invalidez" cp="1">
          <x v="20"/>
        </s>
        <s v="[CLASIFICADOR FUNCIONAL].[3 - Sub-Funcion].&amp;[4 - SERVICIOS SOCIALES]&amp;[4.5 - Protección social]&amp;[4.5.05 - Familia e hijos]" c="4.5.05 - Familia e hijos" cp="1">
          <x v="20"/>
        </s>
        <s v="[CLASIFICADOR FUNCIONAL].[3 - Sub-Funcion].&amp;[4 - SERVICIOS SOCIALES]&amp;[4.5 - Protección social]&amp;[4.5.06 - Desempleo]" c="4.5.06 - Desempleo" cp="1">
          <x v="20"/>
        </s>
        <s v="[CLASIFICADOR FUNCIONAL].[3 - Sub-Funcion].&amp;[4 - SERVICIOS SOCIALES]&amp;[4.5 - Protección social]&amp;[4.5.07 - Vivienda social]" c="4.5.07 - Vivienda social" cp="1">
          <x v="20"/>
        </s>
        <s v="[CLASIFICADOR FUNCIONAL].[3 - Sub-Funcion].&amp;[4 - SERVICIOS SOCIALES]&amp;[4.5 - Protección social]&amp;[4.5.08 - Equidad de género]" c="4.5.08 - Equidad de género" cp="1">
          <x v="20"/>
        </s>
        <s v="[CLASIFICADOR FUNCIONAL].[3 - Sub-Funcion].&amp;[4 - SERVICIOS SOCIALES]&amp;[4.5 - Protección social]&amp;[4.5.09 - Juventud]" c="4.5.09 - Juventud" cp="1">
          <x v="20"/>
        </s>
        <s v="[CLASIFICADOR FUNCIONAL].[3 - Sub-Funcion].&amp;[4 - SERVICIOS SOCIALES]&amp;[4.5 - Protección social]&amp;[4.5.10 - Asistencia social]" c="4.5.10 - Asistencia social" cp="1">
          <x v="20"/>
        </s>
        <s v="[CLASIFICADOR FUNCIONAL].[3 - Sub-Funcion].&amp;[4 - SERVICIOS SOCIALES]&amp;[4.5 - Protección social]&amp;[4.5.99 - Planificación, gestión y supervisión de la protección social]" c="4.5.99 - Planificación, gestión y supervisión de la protección social" cp="1">
          <x v="20"/>
        </s>
        <s v="[CLASIFICADOR FUNCIONAL].[3 - Sub-Funcion].&amp;[5 - INTERESES DE LA DEUDA PÚBLICA]&amp;[5.1 - Intereses y comisiones de deuda pública]&amp;[5.1.01 - Intereses y comisiones de deuda pública]" c="5.1.01 - Intereses y comisiones de deuda pública" cp="1">
          <x v="21"/>
        </s>
      </sharedItems>
      <mpMap v="25"/>
    </cacheField>
    <cacheField name="[CLASIFICADOR FUNCIONAL].[3 - Sub-Funcion].[3 - Sub-Funcion].[Funcion]" caption="Funcion" propertyName="Funcion" numFmtId="0" hierarchy="25" level="1" memberPropertyField="1">
      <sharedItems count="22">
        <s v="0.0 - N/A"/>
        <s v="1.1 - Administración general"/>
        <s v="1.2 - Relaciones internacionales"/>
        <s v="1.3 - Defensa nacional"/>
        <s v="1.4 - Justicia, orden público y seguridad"/>
        <s v="2.1 - Asuntos económicos, comerciales y laborales"/>
        <s v="2.2 - Agropecuaria, caza, pesca y silvicultura"/>
        <s v="2.3 - Riego"/>
        <s v="2.4 - Energía y combustible"/>
        <s v="2.5 - Minería, manufactura y construcción"/>
        <s v="2.6 - Transporte"/>
        <s v="2.7 - Comunicaciones"/>
        <s v="2.8 - Banca y seguros"/>
        <s v="2.9 - Otros servicios económicos"/>
        <s v="3.1 - Protección del aire, agua y suelo"/>
        <s v="3.2 - Protección de la biodiversidad y ordenación de desechos"/>
        <s v="4.1 - Vivienda y servicios comunitarios"/>
        <s v="4.2 - Salud"/>
        <s v="4.3 - Actividades deportivas, recreativas, culturales y religiosas"/>
        <s v="4.4 - Educación"/>
        <s v="4.5 - Protección social"/>
        <s v="5.1 - Intereses y comisiones de deuda pública"/>
      </sharedItems>
    </cacheField>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2" unbalanced="0">
      <fieldsUsage count="2">
        <fieldUsage x="-1"/>
        <fieldUsage x="18"/>
      </fieldsUsage>
    </cacheHierarchy>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2" unbalanced="0">
      <fieldsUsage count="2">
        <fieldUsage x="-1"/>
        <fieldUsage x="20"/>
      </fieldsUsage>
    </cacheHierarchy>
    <cacheHierarchy uniqueName="[CLASIFICADOR FUNCIONAL].[2 - Funcion]" caption="2 - Funcion" attribute="1" defaultMemberUniqueName="[CLASIFICADOR FUNCIONAL].[2 - Funcion].[All]" allUniqueName="[CLASIFICADOR FUNCIONAL].[2 - Funcion].[All]" dimensionUniqueName="[CLASIFICADOR FUNCIONAL]" displayFolder="" count="2" unbalanced="0">
      <fieldsUsage count="2">
        <fieldUsage x="-1"/>
        <fieldUsage x="21"/>
      </fieldsUsage>
    </cacheHierarchy>
    <cacheHierarchy uniqueName="[CLASIFICADOR FUNCIONAL].[3 - Sub-Funcion]" caption="3 - Sub-Funcion" attribute="1" defaultMemberUniqueName="[CLASIFICADOR FUNCIONAL].[3 - Sub-Funcion].[All]" allUniqueName="[CLASIFICADOR FUNCIONAL].[3 - Sub-Funcion].[All]" dimensionUniqueName="[CLASIFICADOR FUNCIONAL]" displayFolder="" count="2" unbalanced="0">
      <fieldsUsage count="2">
        <fieldUsage x="-1"/>
        <fieldUsage x="24"/>
      </fieldsUsage>
    </cacheHierarchy>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7"/>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9"/>
        <fieldUsage x="10"/>
        <fieldUsage x="11"/>
        <fieldUsage x="12"/>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oneField="1">
      <fieldsUsage count="1">
        <fieldUsage x="19"/>
      </fieldsUsage>
    </cacheHierarchy>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oneField="1">
      <fieldsUsage count="1">
        <fieldUsage x="23"/>
      </fieldsUsage>
    </cacheHierarchy>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0.xml><?xml version="1.0" encoding="utf-8"?>
<pivotCacheDefinition xmlns="http://schemas.openxmlformats.org/spreadsheetml/2006/main" xmlns:r="http://schemas.openxmlformats.org/officeDocument/2006/relationships" saveData="0" refreshedBy="Kiara Alondra Rodriguez Luciano" refreshedDate="44166.396259490743" backgroundQuery="1" createdVersion="5" refreshedVersion="5" minRefreshableVersion="3" recordCount="0" supportSubquery="1" supportAdvancedDrill="1">
  <cacheSource type="external" connectionId="1"/>
  <cacheFields count="24">
    <cacheField name="[Measures].[DEVENGADO]" caption="DEVENGADO" numFmtId="0" hierarchy="100" level="32767"/>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CLASIFICADOR FUNCIONAL].[1 - Finalidad].[1 - Finalidad]" caption="1 - Finalidad" numFmtId="0" hierarchy="23" level="1">
      <sharedItems count="6">
        <s v="[CLASIFICADOR FUNCIONAL].[1 - Finalidad].&amp;[0 - N/A]" c="0 - N/A"/>
        <s v="[CLASIFICADOR FUNCIONAL].[1 - Finalidad].&amp;[1 - SERVICIOS  GENERALES]" c="1 - SERVICIOS  GENERALES"/>
        <s v="[CLASIFICADOR FUNCIONAL].[1 - Finalidad].&amp;[2 - SERVICIOS ECONÓMICOS]" c="2 - SERVICIOS ECONÓMICOS"/>
        <s v="[CLASIFICADOR FUNCIONAL].[1 - Finalidad].&amp;[3 - PROTECCIÓN DEL MEDIO AMBIENTE]" c="3 - PROTECCIÓN DEL MEDIO AMBIENTE"/>
        <s v="[CLASIFICADOR FUNCIONAL].[1 - Finalidad].&amp;[4 - SERVICIOS SOCIALES]" c="4 - SERVICIOS SOCIALES"/>
        <s v="[CLASIFICADOR FUNCIONAL].[1 - Finalidad].&amp;[5 - INTERESES DE LA DEUDA PÚBLICA]" c="5 - INTERESES DE LA DEUDA PÚBLICA"/>
      </sharedItems>
    </cacheField>
    <cacheField name="[CLASIFICADOR FUNCIONAL].[2 - Funcion].[2 - Funcion]" caption="2 - Funcion" numFmtId="0" hierarchy="24" level="1" mappingCount="1">
      <sharedItems count="22">
        <s v="[CLASIFICADOR FUNCIONAL].[2 - Funcion].&amp;[0 - N/A]&amp;[0.0 - N/A]" c="0.0 - N/A" cp="1">
          <x/>
        </s>
        <s v="[CLASIFICADOR FUNCIONAL].[2 - Funcion].&amp;[1 - SERVICIOS  GENERALES]&amp;[1.1 - Administración general]" c="1.1 - Administración general" cp="1">
          <x v="1"/>
        </s>
        <s v="[CLASIFICADOR FUNCIONAL].[2 - Funcion].&amp;[1 - SERVICIOS  GENERALES]&amp;[1.2 - Relaciones internacionales]" c="1.2 - Relaciones internacionales" cp="1">
          <x v="1"/>
        </s>
        <s v="[CLASIFICADOR FUNCIONAL].[2 - Funcion].&amp;[1 - SERVICIOS  GENERALES]&amp;[1.3 - Defensa nacional]" c="1.3 - Defensa nacional" cp="1">
          <x v="1"/>
        </s>
        <s v="[CLASIFICADOR FUNCIONAL].[2 - Funcion].&amp;[1 - SERVICIOS  GENERALES]&amp;[1.4 - Justicia, orden público y seguridad]" c="1.4 - Justicia, orden público y seguridad" cp="1">
          <x v="1"/>
        </s>
        <s v="[CLASIFICADOR FUNCIONAL].[2 - Funcion].&amp;[2 - SERVICIOS ECONÓMICOS]&amp;[2.1 - Asuntos económicos, comerciales y laborales]" c="2.1 - Asuntos económicos, comerciales y laborales" cp="1">
          <x v="2"/>
        </s>
        <s v="[CLASIFICADOR FUNCIONAL].[2 - Funcion].&amp;[2 - SERVICIOS ECONÓMICOS]&amp;[2.2 - Agropecuaria, caza, pesca y silvicultura]" c="2.2 - Agropecuaria, caza, pesca y silvicultura" cp="1">
          <x v="2"/>
        </s>
        <s v="[CLASIFICADOR FUNCIONAL].[2 - Funcion].&amp;[2 - SERVICIOS ECONÓMICOS]&amp;[2.3 - Riego]" c="2.3 - Riego" cp="1">
          <x v="2"/>
        </s>
        <s v="[CLASIFICADOR FUNCIONAL].[2 - Funcion].&amp;[2 - SERVICIOS ECONÓMICOS]&amp;[2.4 - Energía y combustible]" c="2.4 - Energía y combustible" cp="1">
          <x v="2"/>
        </s>
        <s v="[CLASIFICADOR FUNCIONAL].[2 - Funcion].&amp;[2 - SERVICIOS ECONÓMICOS]&amp;[2.5 - Minería, manufactura y construcción]" c="2.5 - Minería, manufactura y construcción" cp="1">
          <x v="2"/>
        </s>
        <s v="[CLASIFICADOR FUNCIONAL].[2 - Funcion].&amp;[2 - SERVICIOS ECONÓMICOS]&amp;[2.6 - Transporte]" c="2.6 - Transporte" cp="1">
          <x v="2"/>
        </s>
        <s v="[CLASIFICADOR FUNCIONAL].[2 - Funcion].&amp;[2 - SERVICIOS ECONÓMICOS]&amp;[2.7 - Comunicaciones]" c="2.7 - Comunicaciones" cp="1">
          <x v="2"/>
        </s>
        <s v="[CLASIFICADOR FUNCIONAL].[2 - Funcion].&amp;[2 - SERVICIOS ECONÓMICOS]&amp;[2.8 - Banca y seguros]" c="2.8 - Banca y seguros" cp="1">
          <x v="2"/>
        </s>
        <s v="[CLASIFICADOR FUNCIONAL].[2 - Funcion].&amp;[2 - SERVICIOS ECONÓMICOS]&amp;[2.9 - Otros servicios económicos]" c="2.9 - Otros servicios económicos" cp="1">
          <x v="2"/>
        </s>
        <s v="[CLASIFICADOR FUNCIONAL].[2 - Funcion].&amp;[3 - PROTECCIÓN DEL MEDIO AMBIENTE]&amp;[3.1 - Protección del aire, agua y suelo]" c="3.1 - Protección del aire, agua y suelo" cp="1">
          <x v="3"/>
        </s>
        <s v="[CLASIFICADOR FUNCIONAL].[2 - Funcion].&amp;[3 - PROTECCIÓN DEL MEDIO AMBIENTE]&amp;[3.2 - Protección de la biodiversidad y ordenación de desechos]" c="3.2 - Protección de la biodiversidad y ordenación de desechos" cp="1">
          <x v="3"/>
        </s>
        <s v="[CLASIFICADOR FUNCIONAL].[2 - Funcion].&amp;[4 - SERVICIOS SOCIALES]&amp;[4.1 - Vivienda y servicios comunitarios]" c="4.1 - Vivienda y servicios comunitarios" cp="1">
          <x v="4"/>
        </s>
        <s v="[CLASIFICADOR FUNCIONAL].[2 - Funcion].&amp;[4 - SERVICIOS SOCIALES]&amp;[4.2 - Salud]" c="4.2 - Salud" cp="1">
          <x v="4"/>
        </s>
        <s v="[CLASIFICADOR FUNCIONAL].[2 - Funcion].&amp;[4 - SERVICIOS SOCIALES]&amp;[4.3 - Actividades deportivas, recreativas, culturales y religiosas]" c="4.3 - Actividades deportivas, recreativas, culturales y religiosas" cp="1">
          <x v="4"/>
        </s>
        <s v="[CLASIFICADOR FUNCIONAL].[2 - Funcion].&amp;[4 - SERVICIOS SOCIALES]&amp;[4.4 - Educación]" c="4.4 - Educación" cp="1">
          <x v="4"/>
        </s>
        <s v="[CLASIFICADOR FUNCIONAL].[2 - Funcion].&amp;[4 - SERVICIOS SOCIALES]&amp;[4.5 - Protección social]" c="4.5 - Protección social" cp="1">
          <x v="4"/>
        </s>
        <s v="[CLASIFICADOR FUNCIONAL].[2 - Funcion].&amp;[5 - INTERESES DE LA DEUDA PÚBLICA]&amp;[5.1 - Intereses y comisiones de deuda pública]" c="5.1 - Intereses y comisiones de deuda pública" cp="1">
          <x v="5"/>
        </s>
      </sharedItems>
      <mpMap v="21"/>
    </cacheField>
    <cacheField name="[CLASIFICADOR FUNCIONAL].[2 - Funcion].[2 - Funcion].[Finalidad]" caption="Finalidad" propertyName="Finalidad" numFmtId="0" hierarchy="24" level="1" memberPropertyField="1">
      <sharedItems count="6">
        <s v="0 - N/A"/>
        <s v="1 - SERVICIOS  GENERALES"/>
        <s v="2 - SERVICIOS ECONÓMICOS"/>
        <s v="3 - PROTECCIÓN DEL MEDIO AMBIENTE"/>
        <s v="4 - SERVICIOS SOCIALES"/>
        <s v="5 - INTERESES DE LA DEUDA PÚBLICA"/>
      </sharedItems>
    </cacheField>
    <cacheField name="[CLASIFICADOR FUNCIONAL].[3 - Sub-Funcion].[3 - Sub-Funcion]" caption="3 - Sub-Funcion" numFmtId="0" hierarchy="25" level="1" mappingCount="1">
      <sharedItems count="75">
        <s v="[CLASIFICADOR FUNCIONAL].[3 - Sub-Funcion].&amp;[0 - N/A]&amp;[0.0 - N/A]&amp;[0.0.00 - N/A]" c="0.0.00 - N/A" cp="1">
          <x/>
        </s>
        <s v="[CLASIFICADOR FUNCIONAL].[3 - Sub-Funcion].&amp;[1 - SERVICIOS  GENERALES]&amp;[1.1 - Administración general]&amp;[1.1.01 - Órganos ejecutivos y legislativos]" c="1.1.01 - Órganos ejecutivos y legislativos" cp="1">
          <x v="1"/>
        </s>
        <s v="[CLASIFICADOR FUNCIONAL].[3 - Sub-Funcion].&amp;[1 - SERVICIOS  GENERALES]&amp;[1.1 - Administración general]&amp;[1.1.02 - Gestión administrativa, financiera, fiscal, económica y planificación]" c="1.1.02 - Gestión administrativa, financiera, fiscal, económica y planificación" cp="1">
          <x v="1"/>
        </s>
        <s v="[CLASIFICADOR FUNCIONAL].[3 - Sub-Funcion].&amp;[1 - SERVICIOS  GENERALES]&amp;[1.1 - Administración general]&amp;[1.1.03 - Transferencias a instituciones públicas incluidos los gobiernos locales]" c="1.1.03 - Transferencias a instituciones públicas incluidos los gobiernos locales" cp="1">
          <x v="1"/>
        </s>
        <s v="[CLASIFICADOR FUNCIONAL].[3 - Sub-Funcion].&amp;[1 - SERVICIOS  GENERALES]&amp;[1.1 - Administración general]&amp;[1.1.04 - Órganos electorales y promoción de la participación ciudadana]" c="1.1.04 - Órganos electorales y promoción de la participación ciudadana" cp="1">
          <x v="1"/>
        </s>
        <s v="[CLASIFICADOR FUNCIONAL].[3 - Sub-Funcion].&amp;[1 - SERVICIOS  GENERALES]&amp;[1.2 - Relaciones internacionales]&amp;[1.2.01 - Relaciones internacionales desde oficinas en el país]" c="1.2.01 - Relaciones internacionales desde oficinas en el país" cp="1">
          <x v="2"/>
        </s>
        <s v="[CLASIFICADOR FUNCIONAL].[3 - Sub-Funcion].&amp;[1 - SERVICIOS  GENERALES]&amp;[1.2 - Relaciones internacionales]&amp;[1.2.02 - Relaciones internacionales desde oficinas en el exterior]" c="1.2.02 - Relaciones internacionales desde oficinas en el exterior" cp="1">
          <x v="2"/>
        </s>
        <s v="[CLASIFICADOR FUNCIONAL].[3 - Sub-Funcion].&amp;[1 - SERVICIOS  GENERALES]&amp;[1.3 - Defensa nacional]&amp;[1.3.01 - Defensa militar]" c="1.3.01 - Defensa militar" cp="1">
          <x v="3"/>
        </s>
        <s v="[CLASIFICADOR FUNCIONAL].[3 - Sub-Funcion].&amp;[1 - SERVICIOS  GENERALES]&amp;[1.3 - Defensa nacional]&amp;[1.3.02 - Defensa civil y gestión de riesgo de desastre]" c="1.3.02 - Defensa civil y gestión de riesgo de desastre" cp="1">
          <x v="3"/>
        </s>
        <s v="[CLASIFICADOR FUNCIONAL].[3 - Sub-Funcion].&amp;[1 - SERVICIOS  GENERALES]&amp;[1.3 - Defensa nacional]&amp;[1.3.98 - Investigación y desarrollo para la defensa militar y civil y  gestión de riesgo de desastre]" c="1.3.98 - Investigación y desarrollo para la defensa militar y civil y  gestión de riesgo de desastre" cp="1">
          <x v="3"/>
        </s>
        <s v="[CLASIFICADOR FUNCIONAL].[3 - Sub-Funcion].&amp;[1 - SERVICIOS  GENERALES]&amp;[1.4 - Justicia, orden público y seguridad]&amp;[1.4.01 - Servicios de seguridad interior]" c="1.4.01 - Servicios de seguridad interior" cp="1">
          <x v="4"/>
        </s>
        <s v="[CLASIFICADOR FUNCIONAL].[3 - Sub-Funcion].&amp;[1 - SERVICIOS  GENERALES]&amp;[1.4 - Justicia, orden público y seguridad]&amp;[1.4.02 - Servicios de protección contra incendios]" c="1.4.02 - Servicios de protección contra incendios" cp="1">
          <x v="4"/>
        </s>
        <s v="[CLASIFICADOR FUNCIONAL].[3 - Sub-Funcion].&amp;[1 - SERVICIOS  GENERALES]&amp;[1.4 - Justicia, orden público y seguridad]&amp;[1.4.03 - Administración y servicios de justicia]" c="1.4.03 - Administración y servicios de justicia" cp="1">
          <x v="4"/>
        </s>
        <s v="[CLASIFICADOR FUNCIONAL].[3 - Sub-Funcion].&amp;[1 - SERVICIOS  GENERALES]&amp;[1.4 - Justicia, orden público y seguridad]&amp;[1.4.04 - Prisiones]" c="1.4.04 - Prisiones" cp="1">
          <x v="4"/>
        </s>
        <s v="[CLASIFICADOR FUNCIONAL].[3 - Sub-Funcion].&amp;[1 - SERVICIOS  GENERALES]&amp;[1.4 - Justicia, orden público y seguridad]&amp;[1.4.05 - Servicios de migraciones]" c="1.4.05 - Servicios de migraciones" cp="1">
          <x v="4"/>
        </s>
        <s v="[CLASIFICADOR FUNCIONAL].[3 - Sub-Funcion].&amp;[1 - SERVICIOS  GENERALES]&amp;[1.4 - Justicia, orden público y seguridad]&amp;[1.4.98 - Investigación y desarrollo relacionados con la justicia, orden público y seguridad]" c="1.4.98 - Investigación y desarrollo relacionados con la justicia, orden público y seguridad" cp="1">
          <x v="4"/>
        </s>
        <s v="[CLASIFICADOR FUNCIONAL].[3 - Sub-Funcion].&amp;[2 - SERVICIOS ECONÓMICOS]&amp;[2.1 - Asuntos económicos, comerciales y laborales]&amp;[2.1.01 - Asuntos económicos y regulación del comercio]" c="2.1.01 - Asuntos económicos y regulación del comercio" cp="1">
          <x v="5"/>
        </s>
        <s v="[CLASIFICADOR FUNCIONAL].[3 - Sub-Funcion].&amp;[2 - SERVICIOS ECONÓMICOS]&amp;[2.1 - Asuntos económicos, comerciales y laborales]&amp;[2.1.02 - Asuntos laborales generales]" c="2.1.02 - Asuntos laborales generales" cp="1">
          <x v="5"/>
        </s>
        <s v="[CLASIFICADOR FUNCIONAL].[3 - Sub-Funcion].&amp;[2 - SERVICIOS ECONÓMICOS]&amp;[2.2 - Agropecuaria, caza, pesca y silvicultura]&amp;[2.2.01 - Agropecuaria]" c="2.2.01 - Agropecuaria" cp="1">
          <x v="6"/>
        </s>
        <s v="[CLASIFICADOR FUNCIONAL].[3 - Sub-Funcion].&amp;[2 - SERVICIOS ECONÓMICOS]&amp;[2.2 - Agropecuaria, caza, pesca y silvicultura]&amp;[2.2.02 - Caza y pesca]" c="2.2.02 - Caza y pesca" cp="1">
          <x v="6"/>
        </s>
        <s v="[CLASIFICADOR FUNCIONAL].[3 - Sub-Funcion].&amp;[2 - SERVICIOS ECONÓMICOS]&amp;[2.3 - Riego]&amp;[2.3.01 - Riego]" c="2.3.01 - Riego" cp="1">
          <x v="7"/>
        </s>
        <s v="[CLASIFICADOR FUNCIONAL].[3 - Sub-Funcion].&amp;[2 - SERVICIOS ECONÓMICOS]&amp;[2.4 - Energía y combustible]&amp;[2.4.01 - Energía eléctrica]" c="2.4.01 - Energía eléctrica" cp="1">
          <x v="8"/>
        </s>
        <s v="[CLASIFICADOR FUNCIONAL].[3 - Sub-Funcion].&amp;[2 - SERVICIOS ECONÓMICOS]&amp;[2.5 - Minería, manufactura y construcción]&amp;[2.5.01 - Extracción de recursos minerales]" c="2.5.01 - Extracción de recursos minerales" cp="1">
          <x v="9"/>
        </s>
        <s v="[CLASIFICADOR FUNCIONAL].[3 - Sub-Funcion].&amp;[2 - SERVICIOS ECONÓMICOS]&amp;[2.5 - Minería, manufactura y construcción]&amp;[2.5.02 - Manufacturas]" c="2.5.02 - Manufacturas" cp="1">
          <x v="9"/>
        </s>
        <s v="[CLASIFICADOR FUNCIONAL].[3 - Sub-Funcion].&amp;[2 - SERVICIOS ECONÓMICOS]&amp;[2.6 - Transporte]&amp;[2.6.01 - Transporte por carretera]" c="2.6.01 - Transporte por carretera" cp="1">
          <x v="10"/>
        </s>
        <s v="[CLASIFICADOR FUNCIONAL].[3 - Sub-Funcion].&amp;[2 - SERVICIOS ECONÓMICOS]&amp;[2.6 - Transporte]&amp;[2.6.02 - Transporte por agua]" c="2.6.02 - Transporte por agua" cp="1">
          <x v="10"/>
        </s>
        <s v="[CLASIFICADOR FUNCIONAL].[3 - Sub-Funcion].&amp;[2 - SERVICIOS ECONÓMICOS]&amp;[2.6 - Transporte]&amp;[2.6.03 - Transporte por ferrocarril]" c="2.6.03 - Transporte por ferrocarril" cp="1">
          <x v="10"/>
        </s>
        <s v="[CLASIFICADOR FUNCIONAL].[3 - Sub-Funcion].&amp;[2 - SERVICIOS ECONÓMICOS]&amp;[2.6 - Transporte]&amp;[2.6.04 - Transporte aéreo]" c="2.6.04 - Transporte aéreo" cp="1">
          <x v="10"/>
        </s>
        <s v="[CLASIFICADOR FUNCIONAL].[3 - Sub-Funcion].&amp;[2 - SERVICIOS ECONÓMICOS]&amp;[2.6 - Transporte]&amp;[2.6.99 - Planificación, gestión y supervisión del transporte]" c="2.6.99 - Planificación, gestión y supervisión del transporte" cp="1">
          <x v="10"/>
        </s>
        <s v="[CLASIFICADOR FUNCIONAL].[3 - Sub-Funcion].&amp;[2 - SERVICIOS ECONÓMICOS]&amp;[2.7 - Comunicaciones]&amp;[2.7.01 - Comunicaciones]" c="2.7.01 - Comunicaciones" cp="1">
          <x v="11"/>
        </s>
        <s v="[CLASIFICADOR FUNCIONAL].[3 - Sub-Funcion].&amp;[2 - SERVICIOS ECONÓMICOS]&amp;[2.8 - Banca y seguros]&amp;[2.8.02 - Operación de la banca y del sector seguros]" c="2.8.02 - Operación de la banca y del sector seguros" cp="1">
          <x v="12"/>
        </s>
        <s v="[CLASIFICADOR FUNCIONAL].[3 - Sub-Funcion].&amp;[2 - SERVICIOS ECONÓMICOS]&amp;[2.9 - Otros servicios económicos]&amp;[2.9.01 - Comercio de distribución almacenamiento y depósito]" c="2.9.01 - Comercio de distribución almacenamiento y depósito" cp="1">
          <x v="13"/>
        </s>
        <s v="[CLASIFICADOR FUNCIONAL].[3 - Sub-Funcion].&amp;[2 - SERVICIOS ECONÓMICOS]&amp;[2.9 - Otros servicios económicos]&amp;[2.9.02 - Hoteles y restaurantes]" c="2.9.02 - Hoteles y restaurantes" cp="1">
          <x v="13"/>
        </s>
        <s v="[CLASIFICADOR FUNCIONAL].[3 - Sub-Funcion].&amp;[2 - SERVICIOS ECONÓMICOS]&amp;[2.9 - Otros servicios económicos]&amp;[2.9.03 - Turismo]" c="2.9.03 - Turismo" cp="1">
          <x v="13"/>
        </s>
        <s v="[CLASIFICADOR FUNCIONAL].[3 - Sub-Funcion].&amp;[2 - SERVICIOS ECONÓMICOS]&amp;[2.9 - Otros servicios económicos]&amp;[2.9.04 - Proyectos de desarrollo de servicios integrados]" c="2.9.04 - Proyectos de desarrollo de servicios integrados" cp="1">
          <x v="13"/>
        </s>
        <s v="[CLASIFICADOR FUNCIONAL].[3 - Sub-Funcion].&amp;[3 - PROTECCIÓN DEL MEDIO AMBIENTE]&amp;[3.1 - Protección del aire, agua y suelo]&amp;[3.1.01 - Reducción de la contaminación]" c="3.1.01 - Reducción de la contaminación" cp="1">
          <x v="14"/>
        </s>
        <s v="[CLASIFICADOR FUNCIONAL].[3 - Sub-Funcion].&amp;[3 - PROTECCIÓN DEL MEDIO AMBIENTE]&amp;[3.1 - Protección del aire, agua y suelo]&amp;[3.1.02 - Administración del agua]" c="3.1.02 - Administración del agua" cp="1">
          <x v="14"/>
        </s>
        <s v="[CLASIFICADOR FUNCIONAL].[3 - Sub-Funcion].&amp;[3 - PROTECCIÓN DEL MEDIO AMBIENTE]&amp;[3.2 - Protección de la biodiversidad y ordenación de desechos]&amp;[3.2.01 - Protección de la biodiversidad y el paisaje]" c="3.2.01 - Protección de la biodiversidad y el paisaje" cp="1">
          <x v="15"/>
        </s>
        <s v="[CLASIFICADOR FUNCIONAL].[3 - Sub-Funcion].&amp;[3 - PROTECCIÓN DEL MEDIO AMBIENTE]&amp;[3.2 - Protección de la biodiversidad y ordenación de desechos]&amp;[3.2.99 - Planificación, gestión y supervisión de la protección del medio ambiente]" c="3.2.99 - Planificación, gestión y supervisión de la protección del medio ambiente" cp="1">
          <x v="15"/>
        </s>
        <s v="[CLASIFICADOR FUNCIONAL].[3 - Sub-Funcion].&amp;[4 - SERVICIOS SOCIALES]&amp;[4.1 - Vivienda y servicios comunitarios]&amp;[4.1.01 - Urbanización y servicios comunitarios]" c="4.1.01 - Urbanización y servicios comunitarios" cp="1">
          <x v="16"/>
        </s>
        <s v="[CLASIFICADOR FUNCIONAL].[3 - Sub-Funcion].&amp;[4 - SERVICIOS SOCIALES]&amp;[4.1 - Vivienda y servicios comunitarios]&amp;[4.1.02 - Desarrollo comunitario]" c="4.1.02 - Desarrollo comunitario" cp="1">
          <x v="16"/>
        </s>
        <s v="[CLASIFICADOR FUNCIONAL].[3 - Sub-Funcion].&amp;[4 - SERVICIOS SOCIALES]&amp;[4.1 - Vivienda y servicios comunitarios]&amp;[4.1.03 - Abastecimiento de agua potable]" c="4.1.03 - Abastecimiento de agua potable" cp="1">
          <x v="16"/>
        </s>
        <s v="[CLASIFICADOR FUNCIONAL].[3 - Sub-Funcion].&amp;[4 - SERVICIOS SOCIALES]&amp;[4.1 - Vivienda y servicios comunitarios]&amp;[4.1.99 - Planificación, gestión y supervisión de vivienda y servicios comunitarios]" c="4.1.99 - Planificación, gestión y supervisión de vivienda y servicios comunitarios" cp="1">
          <x v="16"/>
        </s>
        <s v="[CLASIFICADOR FUNCIONAL].[3 - Sub-Funcion].&amp;[4 - SERVICIOS SOCIALES]&amp;[4.2 - Salud]&amp;[4.2.02 - Servicios hospitalarios]" c="4.2.02 - Servicios hospitalarios" cp="1">
          <x v="17"/>
        </s>
        <s v="[CLASIFICADOR FUNCIONAL].[3 - Sub-Funcion].&amp;[4 - SERVICIOS SOCIALES]&amp;[4.2 - Salud]&amp;[4.2.03 - Servicios de la salud pública y prevención de la salud]" c="4.2.03 - Servicios de la salud pública y prevención de la salud" cp="1">
          <x v="17"/>
        </s>
        <s v="[CLASIFICADOR FUNCIONAL].[3 - Sub-Funcion].&amp;[4 - SERVICIOS SOCIALES]&amp;[4.2 - Salud]&amp;[4.2.98 - Investigación y desarrollo relacionados con la salud]" c="4.2.98 - Investigación y desarrollo relacionados con la salud" cp="1">
          <x v="17"/>
        </s>
        <s v="[CLASIFICADOR FUNCIONAL].[3 - Sub-Funcion].&amp;[4 - SERVICIOS SOCIALES]&amp;[4.2 - Salud]&amp;[4.2.99 - Planificación, gestión y supervisión de la salud]" c="4.2.99 - Planificación, gestión y supervisión de la salud" cp="1">
          <x v="17"/>
        </s>
        <s v="[CLASIFICADOR FUNCIONAL].[3 - Sub-Funcion].&amp;[4 - SERVICIOS SOCIALES]&amp;[4.3 - Actividades deportivas, recreativas, culturales y religiosas]&amp;[4.3.01 - Deportes de alto rendimiento]" c="4.3.01 - Deportes de alto rendimiento" cp="1">
          <x v="18"/>
        </s>
        <s v="[CLASIFICADOR FUNCIONAL].[3 - Sub-Funcion].&amp;[4 - SERVICIOS SOCIALES]&amp;[4.3 - Actividades deportivas, recreativas, culturales y religiosas]&amp;[4.3.02 - Servicios recreativos y deportivos]" c="4.3.02 - Servicios recreativos y deportivos" cp="1">
          <x v="18"/>
        </s>
        <s v="[CLASIFICADOR FUNCIONAL].[3 - Sub-Funcion].&amp;[4 - SERVICIOS SOCIALES]&amp;[4.3 - Actividades deportivas, recreativas, culturales y religiosas]&amp;[4.3.03 - Servicios culturales]" c="4.3.03 - Servicios culturales" cp="1">
          <x v="18"/>
        </s>
        <s v="[CLASIFICADOR FUNCIONAL].[3 - Sub-Funcion].&amp;[4 - SERVICIOS SOCIALES]&amp;[4.3 - Actividades deportivas, recreativas, culturales y religiosas]&amp;[4.3.04 - Servicios de radio, televisión y servicios editoriales]" c="4.3.04 - Servicios de radio, televisión y servicios editoriales" cp="1">
          <x v="18"/>
        </s>
        <s v="[CLASIFICADOR FUNCIONAL].[3 - Sub-Funcion].&amp;[4 - SERVICIOS SOCIALES]&amp;[4.3 - Actividades deportivas, recreativas, culturales y religiosas]&amp;[4.3.05 - Servicios religiosos y otros servicios comunitarios religiosos]" c="4.3.05 - Servicios religiosos y otros servicios comunitarios religiosos" cp="1">
          <x v="18"/>
        </s>
        <s v="[CLASIFICADOR FUNCIONAL].[3 - Sub-Funcion].&amp;[4 - SERVICIOS SOCIALES]&amp;[4.3 - Actividades deportivas, recreativas, culturales y religiosas]&amp;[4.3.98 - Investigación y desarrollo relacionados con el esparcimiento, el deporte, la cultura y la religión]" c="4.3.98 - Investigación y desarrollo relacionados con el esparcimiento, el deporte, la cultura y la religión" cp="1">
          <x v="18"/>
        </s>
        <s v="[CLASIFICADOR FUNCIONAL].[3 - Sub-Funcion].&amp;[4 - SERVICIOS SOCIALES]&amp;[4.3 - Actividades deportivas, recreativas, culturales y religiosas]&amp;[4.3.99 - Planificación, gestión y supervisión de las actividades deportivas, recreativas, culturales y religiosas]" c="4.3.99 - Planificación, gestión y supervisión de las actividades deportivas, recreativas, culturales y religiosas" cp="1">
          <x v="18"/>
        </s>
        <s v="[CLASIFICADOR FUNCIONAL].[3 - Sub-Funcion].&amp;[4 - SERVICIOS SOCIALES]&amp;[4.4 - Educación]&amp;[4.4.01 - Educación inicial]" c="4.4.01 - Educación inicial" cp="1">
          <x v="19"/>
        </s>
        <s v="[CLASIFICADOR FUNCIONAL].[3 - Sub-Funcion].&amp;[4 - SERVICIOS SOCIALES]&amp;[4.4 - Educación]&amp;[4.4.02 - Educación básica]" c="4.4.02 - Educación básica" cp="1">
          <x v="19"/>
        </s>
        <s v="[CLASIFICADOR FUNCIONAL].[3 - Sub-Funcion].&amp;[4 - SERVICIOS SOCIALES]&amp;[4.4 - Educación]&amp;[4.4.03 - Educación media]" c="4.4.03 - Educación media" cp="1">
          <x v="19"/>
        </s>
        <s v="[CLASIFICADOR FUNCIONAL].[3 - Sub-Funcion].&amp;[4 - SERVICIOS SOCIALES]&amp;[4.4 - Educación]&amp;[4.4.04 - Educación superior]" c="4.4.04 - Educación superior" cp="1">
          <x v="19"/>
        </s>
        <s v="[CLASIFICADOR FUNCIONAL].[3 - Sub-Funcion].&amp;[4 - SERVICIOS SOCIALES]&amp;[4.4 - Educación]&amp;[4.4.05 - Educación de adultos]" c="4.4.05 - Educación de adultos" cp="1">
          <x v="19"/>
        </s>
        <s v="[CLASIFICADOR FUNCIONAL].[3 - Sub-Funcion].&amp;[4 - SERVICIOS SOCIALES]&amp;[4.4 - Educación]&amp;[4.4.06 - Educación técnica]" c="4.4.06 - Educación técnica" cp="1">
          <x v="19"/>
        </s>
        <s v="[CLASIFICADOR FUNCIONAL].[3 - Sub-Funcion].&amp;[4 - SERVICIOS SOCIALES]&amp;[4.4 - Educación]&amp;[4.4.07 - Educación vocacional]" c="4.4.07 - Educación vocacional" cp="1">
          <x v="19"/>
        </s>
        <s v="[CLASIFICADOR FUNCIONAL].[3 - Sub-Funcion].&amp;[4 - SERVICIOS SOCIALES]&amp;[4.4 - Educación]&amp;[4.4.08 - Enseñanza y capacitación para defensa y seguridad]" c="4.4.08 - Enseñanza y capacitación para defensa y seguridad" cp="1">
          <x v="19"/>
        </s>
        <s v="[CLASIFICADOR FUNCIONAL].[3 - Sub-Funcion].&amp;[4 - SERVICIOS SOCIALES]&amp;[4.4 - Educación]&amp;[4.4.09 - Enseñanza no atribuible a ningún nivel]" c="4.4.09 - Enseñanza no atribuible a ningún nivel" cp="1">
          <x v="19"/>
        </s>
        <s v="[CLASIFICADOR FUNCIONAL].[3 - Sub-Funcion].&amp;[4 - SERVICIOS SOCIALES]&amp;[4.4 - Educación]&amp;[4.4.98 - Investigación y desarrollo relacionados con la educación]" c="4.4.98 - Investigación y desarrollo relacionados con la educación" cp="1">
          <x v="19"/>
        </s>
        <s v="[CLASIFICADOR FUNCIONAL].[3 - Sub-Funcion].&amp;[4 - SERVICIOS SOCIALES]&amp;[4.4 - Educación]&amp;[4.4.99 - Planificación, gestión y supervisión de la educación]" c="4.4.99 - Planificación, gestión y supervisión de la educación" cp="1">
          <x v="19"/>
        </s>
        <s v="[CLASIFICADOR FUNCIONAL].[3 - Sub-Funcion].&amp;[4 - SERVICIOS SOCIALES]&amp;[4.5 - Protección social]&amp;[4.5.01 - Edad avanzada, pensiones (por edad o incapacidad)]" c="4.5.01 - Edad avanzada, pensiones (por edad o incapacidad)" cp="1">
          <x v="20"/>
        </s>
        <s v="[CLASIFICADOR FUNCIONAL].[3 - Sub-Funcion].&amp;[4 - SERVICIOS SOCIALES]&amp;[4.5 - Protección social]&amp;[4.5.03 - Invalidez]" c="4.5.03 - Invalidez" cp="1">
          <x v="20"/>
        </s>
        <s v="[CLASIFICADOR FUNCIONAL].[3 - Sub-Funcion].&amp;[4 - SERVICIOS SOCIALES]&amp;[4.5 - Protección social]&amp;[4.5.05 - Familia e hijos]" c="4.5.05 - Familia e hijos" cp="1">
          <x v="20"/>
        </s>
        <s v="[CLASIFICADOR FUNCIONAL].[3 - Sub-Funcion].&amp;[4 - SERVICIOS SOCIALES]&amp;[4.5 - Protección social]&amp;[4.5.06 - Desempleo]" c="4.5.06 - Desempleo" cp="1">
          <x v="20"/>
        </s>
        <s v="[CLASIFICADOR FUNCIONAL].[3 - Sub-Funcion].&amp;[4 - SERVICIOS SOCIALES]&amp;[4.5 - Protección social]&amp;[4.5.07 - Vivienda social]" c="4.5.07 - Vivienda social" cp="1">
          <x v="20"/>
        </s>
        <s v="[CLASIFICADOR FUNCIONAL].[3 - Sub-Funcion].&amp;[4 - SERVICIOS SOCIALES]&amp;[4.5 - Protección social]&amp;[4.5.08 - Equidad de género]" c="4.5.08 - Equidad de género" cp="1">
          <x v="20"/>
        </s>
        <s v="[CLASIFICADOR FUNCIONAL].[3 - Sub-Funcion].&amp;[4 - SERVICIOS SOCIALES]&amp;[4.5 - Protección social]&amp;[4.5.09 - Juventud]" c="4.5.09 - Juventud" cp="1">
          <x v="20"/>
        </s>
        <s v="[CLASIFICADOR FUNCIONAL].[3 - Sub-Funcion].&amp;[4 - SERVICIOS SOCIALES]&amp;[4.5 - Protección social]&amp;[4.5.10 - Asistencia social]" c="4.5.10 - Asistencia social" cp="1">
          <x v="20"/>
        </s>
        <s v="[CLASIFICADOR FUNCIONAL].[3 - Sub-Funcion].&amp;[4 - SERVICIOS SOCIALES]&amp;[4.5 - Protección social]&amp;[4.5.99 - Planificación, gestión y supervisión de la protección social]" c="4.5.99 - Planificación, gestión y supervisión de la protección social" cp="1">
          <x v="20"/>
        </s>
        <s v="[CLASIFICADOR FUNCIONAL].[3 - Sub-Funcion].&amp;[5 - INTERESES DE LA DEUDA PÚBLICA]&amp;[5.1 - Intereses y comisiones de deuda pública]&amp;[5.1.01 - Intereses y comisiones de deuda pública]" c="5.1.01 - Intereses y comisiones de deuda pública" cp="1">
          <x v="21"/>
        </s>
      </sharedItems>
      <mpMap v="23"/>
    </cacheField>
    <cacheField name="[CLASIFICADOR FUNCIONAL].[3 - Sub-Funcion].[3 - Sub-Funcion].[Funcion]" caption="Funcion" propertyName="Funcion" numFmtId="0" hierarchy="25" level="1" memberPropertyField="1">
      <sharedItems count="22">
        <s v="0.0 - N/A"/>
        <s v="1.1 - Administración general"/>
        <s v="1.2 - Relaciones internacionales"/>
        <s v="1.3 - Defensa nacional"/>
        <s v="1.4 - Justicia, orden público y seguridad"/>
        <s v="2.1 - Asuntos económicos, comerciales y laborales"/>
        <s v="2.2 - Agropecuaria, caza, pesca y silvicultura"/>
        <s v="2.3 - Riego"/>
        <s v="2.4 - Energía y combustible"/>
        <s v="2.5 - Minería, manufactura y construcción"/>
        <s v="2.6 - Transporte"/>
        <s v="2.7 - Comunicaciones"/>
        <s v="2.8 - Banca y seguros"/>
        <s v="2.9 - Otros servicios económicos"/>
        <s v="3.1 - Protección del aire, agua y suelo"/>
        <s v="3.2 - Protección de la biodiversidad y ordenación de desechos"/>
        <s v="4.1 - Vivienda y servicios comunitarios"/>
        <s v="4.2 - Salud"/>
        <s v="4.3 - Actividades deportivas, recreativas, culturales y religiosas"/>
        <s v="4.4 - Educación"/>
        <s v="4.5 - Protección social"/>
        <s v="5.1 - Intereses y comisiones de deuda pública"/>
      </sharedItems>
    </cacheField>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9"/>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2" unbalanced="0">
      <fieldsUsage count="2">
        <fieldUsage x="-1"/>
        <fieldUsage x="19"/>
      </fieldsUsage>
    </cacheHierarchy>
    <cacheHierarchy uniqueName="[CLASIFICADOR FUNCIONAL].[2 - Funcion]" caption="2 - Funcion" attribute="1" defaultMemberUniqueName="[CLASIFICADOR FUNCIONAL].[2 - Funcion].[All]" allUniqueName="[CLASIFICADOR FUNCIONAL].[2 - Funcion].[All]" dimensionUniqueName="[CLASIFICADOR FUNCIONAL]" displayFolder="" count="2" unbalanced="0">
      <fieldsUsage count="2">
        <fieldUsage x="-1"/>
        <fieldUsage x="20"/>
      </fieldsUsage>
    </cacheHierarchy>
    <cacheHierarchy uniqueName="[CLASIFICADOR FUNCIONAL].[3 - Sub-Funcion]" caption="3 - Sub-Funcion" attribute="1" defaultMemberUniqueName="[CLASIFICADOR FUNCIONAL].[3 - Sub-Funcion].[All]" allUniqueName="[CLASIFICADOR FUNCIONAL].[3 - Sub-Funcion].[All]" dimensionUniqueName="[CLASIFICADOR FUNCIONAL]" displayFolder="" count="2" unbalanced="0">
      <fieldsUsage count="2">
        <fieldUsage x="-1"/>
        <fieldUsage x="22"/>
      </fieldsUsage>
    </cacheHierarchy>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8"/>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1"/>
        <fieldUsage x="2"/>
        <fieldUsage x="3"/>
        <fieldUsage x="4"/>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oneField="1">
      <fieldsUsage count="1">
        <fieldUsage x="0"/>
      </fieldsUsage>
    </cacheHierarchy>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1.xml><?xml version="1.0" encoding="utf-8"?>
<pivotCacheDefinition xmlns="http://schemas.openxmlformats.org/spreadsheetml/2006/main" xmlns:r="http://schemas.openxmlformats.org/officeDocument/2006/relationships" saveData="0" refreshedBy="Kiara Alondra Rodriguez Luciano" refreshedDate="44166.396604513888" backgroundQuery="1" createdVersion="5" refreshedVersion="5" minRefreshableVersion="3" recordCount="0" supportSubquery="1" supportAdvancedDrill="1">
  <cacheSource type="external" connectionId="1"/>
  <cacheFields count="23">
    <cacheField name="[Measures].[DEVENGADO]" caption="DEVENGADO" numFmtId="0" hierarchy="100" level="32767"/>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CLASIFICADOR OBJETAL].[2 - Concepto].[2 - Concepto]" caption="2 - Concepto" numFmtId="0" hierarchy="36" level="1" mappingCount="1">
      <sharedItems count="10">
        <s v="[CLASIFICADOR OBJETAL].[2 - Concepto].&amp;[2 - GASTOS]&amp;[2.1 - REMUNERACIONES Y CONTRIBUCIONES]" c="2.1 - REMUNERACIONES Y CONTRIBUCIONES" cp="1">
          <x/>
        </s>
        <s v="[CLASIFICADOR OBJETAL].[2 - Concepto].&amp;[2 - GASTOS]&amp;[2.2 - CONTRATACIÓN DE SERVICIOS]" c="2.2 - CONTRATACIÓN DE SERVICIOS" cp="1">
          <x/>
        </s>
        <s v="[CLASIFICADOR OBJETAL].[2 - Concepto].&amp;[2 - GASTOS]&amp;[2.3 - MATERIALES Y SUMINISTROS]" c="2.3 - MATERIALES Y SUMINISTROS" cp="1">
          <x/>
        </s>
        <s v="[CLASIFICADOR OBJETAL].[2 - Concepto].&amp;[2 - GASTOS]&amp;[2.4 - TRANSFERENCIAS CORRIENTES]" c="2.4 - TRANSFERENCIAS CORRIENTES" cp="1">
          <x/>
        </s>
        <s v="[CLASIFICADOR OBJETAL].[2 - Concepto].&amp;[2 - GASTOS]&amp;[2.5 - TRANSFERENCIAS DE CAPITAL]" c="2.5 - TRANSFERENCIAS DE CAPITAL" cp="1">
          <x/>
        </s>
        <s v="[CLASIFICADOR OBJETAL].[2 - Concepto].&amp;[2 - GASTOS]&amp;[2.6 - BIENES MUEBLES, INMUEBLES E INTANGIBLES]" c="2.6 - BIENES MUEBLES, INMUEBLES E INTANGIBLES" cp="1">
          <x/>
        </s>
        <s v="[CLASIFICADOR OBJETAL].[2 - Concepto].&amp;[2 - GASTOS]&amp;[2.7 - OBRAS]" c="2.7 - OBRAS" cp="1">
          <x/>
        </s>
        <s v="[CLASIFICADOR OBJETAL].[2 - Concepto].&amp;[2 - GASTOS]&amp;[2.9 - GASTOS FINANCIEROS]" c="2.9 - GASTOS FINANCIEROS" cp="1">
          <x/>
        </s>
        <s v="[CLASIFICADOR OBJETAL].[2 - Concepto].&amp;[4 - Aplicaciones financieras]&amp;[4.1 - Incremento de activos financieros]" c="4.1 - Incremento de activos financieros" cp="1">
          <x v="1"/>
        </s>
        <s v="[CLASIFICADOR OBJETAL].[2 - Concepto].&amp;[4 - Aplicaciones financieras]&amp;[4.2 - Disminución de pasivos]" c="4.2 - Disminución de pasivos" cp="1">
          <x v="1"/>
        </s>
      </sharedItems>
      <mpMap v="20"/>
    </cacheField>
    <cacheField name="[CLASIFICADOR OBJETAL].[2 - Concepto].[2 - Concepto].[Tipo]" caption="Tipo" propertyName="Tipo" numFmtId="0" hierarchy="36" level="1" memberPropertyField="1">
      <sharedItems count="2">
        <s v="2 - GASTOS"/>
        <s v="4 - Aplicaciones financieras"/>
      </sharedItems>
    </cacheField>
    <cacheField name="[CLASIFICADOR OBJETAL].[3 - Cuenta].[3 - Cuenta]" caption="3 - Cuenta" numFmtId="0" hierarchy="37" level="1" mappingCount="1">
      <sharedItems count="55">
        <s v="[CLASIFICADOR OBJETAL].[3 - Cuenta].&amp;[2 - GASTOS]&amp;[2.1 - REMUNERACIONES Y CONTRIBUCIONES]&amp;[2.1.1 - REMUNERACIONES]" c="2.1.1 - REMUNERACIONES" cp="1">
          <x/>
        </s>
        <s v="[CLASIFICADOR OBJETAL].[3 - Cuenta].&amp;[2 - GASTOS]&amp;[2.1 - REMUNERACIONES Y CONTRIBUCIONES]&amp;[2.1.2 - SOBRESUELDOS]" c="2.1.2 - SOBRESUELDOS" cp="1">
          <x/>
        </s>
        <s v="[CLASIFICADOR OBJETAL].[3 - Cuenta].&amp;[2 - GASTOS]&amp;[2.1 - REMUNERACIONES Y CONTRIBUCIONES]&amp;[2.1.3 - DIETAS Y GASTOS DE REPRESENTACIÓN]" c="2.1.3 - DIETAS Y GASTOS DE REPRESENTACIÓN" cp="1">
          <x/>
        </s>
        <s v="[CLASIFICADOR OBJETAL].[3 - Cuenta].&amp;[2 - GASTOS]&amp;[2.1 - REMUNERACIONES Y CONTRIBUCIONES]&amp;[2.1.4 - GRATIFICACIONES Y BONIFICACIONES]" c="2.1.4 - GRATIFICACIONES Y BONIFICACIONES" cp="1">
          <x/>
        </s>
        <s v="[CLASIFICADOR OBJETAL].[3 - Cuenta].&amp;[2 - GASTOS]&amp;[2.1 - REMUNERACIONES Y CONTRIBUCIONES]&amp;[2.1.5 - CONTRIBUCIONES A LA SEGURIDAD SOCIAL]" c="2.1.5 - CONTRIBUCIONES A LA SEGURIDAD SOCIAL" cp="1">
          <x/>
        </s>
        <s v="[CLASIFICADOR OBJETAL].[3 - Cuenta].&amp;[2 - GASTOS]&amp;[2.2 - CONTRATACIÓN DE SERVICIOS]&amp;[2.2.1 - SERVICIOS BÁSICOS]" c="2.2.1 - SERVICIOS BÁSICOS" cp="1">
          <x v="1"/>
        </s>
        <s v="[CLASIFICADOR OBJETAL].[3 - Cuenta].&amp;[2 - GASTOS]&amp;[2.2 - CONTRATACIÓN DE SERVICIOS]&amp;[2.2.2 - PUBLICIDAD, IMPRESIÓN Y ENCUADERNACIÓN]" c="2.2.2 - PUBLICIDAD, IMPRESIÓN Y ENCUADERNACIÓN" cp="1">
          <x v="1"/>
        </s>
        <s v="[CLASIFICADOR OBJETAL].[3 - Cuenta].&amp;[2 - GASTOS]&amp;[2.2 - CONTRATACIÓN DE SERVICIOS]&amp;[2.2.3 - VIÁTICOS]" c="2.2.3 - VIÁTICOS" cp="1">
          <x v="1"/>
        </s>
        <s v="[CLASIFICADOR OBJETAL].[3 - Cuenta].&amp;[2 - GASTOS]&amp;[2.2 - CONTRATACIÓN DE SERVICIOS]&amp;[2.2.4 - TRANSPORTE Y ALMACENAJE]" c="2.2.4 - TRANSPORTE Y ALMACENAJE" cp="1">
          <x v="1"/>
        </s>
        <s v="[CLASIFICADOR OBJETAL].[3 - Cuenta].&amp;[2 - GASTOS]&amp;[2.2 - CONTRATACIÓN DE SERVICIOS]&amp;[2.2.5 - ALQUILERES Y RENTAS]" c="2.2.5 - ALQUILERES Y RENTAS" cp="1">
          <x v="1"/>
        </s>
        <s v="[CLASIFICADOR OBJETAL].[3 - Cuenta].&amp;[2 - GASTOS]&amp;[2.2 - CONTRATACIÓN DE SERVICIOS]&amp;[2.2.6 - SEGUROS]" c="2.2.6 - SEGUROS" cp="1">
          <x v="1"/>
        </s>
        <s v="[CLASIFICADOR OBJETAL].[3 - Cuenta].&amp;[2 - GASTOS]&amp;[2.2 - CONTRATACIÓN DE SERVICIOS]&amp;[2.2.7 - SERVICIOS DE CONSERVACIÓN, REPARACIONES MENORES E INSTALACIONES TEMPORALES]" c="2.2.7 - SERVICIOS DE CONSERVACIÓN, REPARACIONES MENORES E INSTALACIONES TEMPORALES" cp="1">
          <x v="1"/>
        </s>
        <s v="[CLASIFICADOR OBJETAL].[3 - Cuenta].&amp;[2 - GASTOS]&amp;[2.2 - CONTRATACIÓN DE SERVICIOS]&amp;[2.2.8 - OTROS SERVICIOS NO INCLUIDOS EN CONCEPTOS ANTERIORES]" c="2.2.8 - OTROS SERVICIOS NO INCLUIDOS EN CONCEPTOS ANTERIORES" cp="1">
          <x v="1"/>
        </s>
        <s v="[CLASIFICADOR OBJETAL].[3 - Cuenta].&amp;[2 - GASTOS]&amp;[2.2 - CONTRATACIÓN DE SERVICIOS]&amp;[2.2.9 - OTRAS CONTRATACIONES DE SERVICIOS]" c="2.2.9 - OTRAS CONTRATACIONES DE SERVICIOS" cp="1">
          <x v="1"/>
        </s>
        <s v="[CLASIFICADOR OBJETAL].[3 - Cuenta].&amp;[2 - GASTOS]&amp;[2.3 - MATERIALES Y SUMINISTROS]&amp;[2.3.1 - ALIMENTOS Y PRODUCTOS AGROFORESTALES]" c="2.3.1 - ALIMENTOS Y PRODUCTOS AGROFORESTALES" cp="1">
          <x v="2"/>
        </s>
        <s v="[CLASIFICADOR OBJETAL].[3 - Cuenta].&amp;[2 - GASTOS]&amp;[2.3 - MATERIALES Y SUMINISTROS]&amp;[2.3.2 - TEXTILES Y VESTUARIOS]" c="2.3.2 - TEXTILES Y VESTUARIOS" cp="1">
          <x v="2"/>
        </s>
        <s v="[CLASIFICADOR OBJETAL].[3 - Cuenta].&amp;[2 - GASTOS]&amp;[2.3 - MATERIALES Y SUMINISTROS]&amp;[2.3.3 - PRODUCTOS DE PAPEL, CARTÓN E IMPRESOS]" c="2.3.3 - PRODUCTOS DE PAPEL, CARTÓN E IMPRESOS" cp="1">
          <x v="2"/>
        </s>
        <s v="[CLASIFICADOR OBJETAL].[3 - Cuenta].&amp;[2 - GASTOS]&amp;[2.3 - MATERIALES Y SUMINISTROS]&amp;[2.3.4 - PRODUCTOS FARMACÉUTICOS]" c="2.3.4 - PRODUCTOS FARMACÉUTICOS" cp="1">
          <x v="2"/>
        </s>
        <s v="[CLASIFICADOR OBJETAL].[3 - Cuenta].&amp;[2 - GASTOS]&amp;[2.3 - MATERIALES Y SUMINISTROS]&amp;[2.3.5 - PRODUCTOS DE CUERO, CAUCHO Y PLÁSTICO]" c="2.3.5 - PRODUCTOS DE CUERO, CAUCHO Y PLÁSTICO" cp="1">
          <x v="2"/>
        </s>
        <s v="[CLASIFICADOR OBJETAL].[3 - Cuenta].&amp;[2 - GASTOS]&amp;[2.3 - MATERIALES Y SUMINISTROS]&amp;[2.3.6 - PRODUCTOS DE MINERALES, METÁLICOS Y NO METÁLICOS]" c="2.3.6 - PRODUCTOS DE MINERALES, METÁLICOS Y NO METÁLICOS" cp="1">
          <x v="2"/>
        </s>
        <s v="[CLASIFICADOR OBJETAL].[3 - Cuenta].&amp;[2 - GASTOS]&amp;[2.3 - MATERIALES Y SUMINISTROS]&amp;[2.3.7 - COMBUSTIBLES, LUBRICANTES, PRODUCTOS QUÍMICOS Y CONEXOS]" c="2.3.7 - COMBUSTIBLES, LUBRICANTES, PRODUCTOS QUÍMICOS Y CONEXOS" cp="1">
          <x v="2"/>
        </s>
        <s v="[CLASIFICADOR OBJETAL].[3 - Cuenta].&amp;[2 - GASTOS]&amp;[2.3 - MATERIALES Y SUMINISTROS]&amp;[2.3.8 - GASTOS QUE SE ASIGNARÁN DURANTE EL EJERCICIO (ART. 32 Y 33 LEY 423-06)]" c="2.3.8 - GASTOS QUE SE ASIGNARÁN DURANTE EL EJERCICIO (ART. 32 Y 33 LEY 423-06)" cp="1">
          <x v="2"/>
        </s>
        <s v="[CLASIFICADOR OBJETAL].[3 - Cuenta].&amp;[2 - GASTOS]&amp;[2.3 - MATERIALES Y SUMINISTROS]&amp;[2.3.9 - PRODUCTOS Y ÚTILES VARIOS]" c="2.3.9 - PRODUCTOS Y ÚTILES VARIOS" cp="1">
          <x v="2"/>
        </s>
        <s v="[CLASIFICADOR OBJETAL].[3 - Cuenta].&amp;[2 - GASTOS]&amp;[2.4 - TRANSFERENCIAS CORRIENTES]&amp;[2.4.1 - TRANSFERENCIAS CORRIENTES AL SECTOR PRIVADO]" c="2.4.1 - TRANSFERENCIAS CORRIENTES AL SECTOR PRIVADO" cp="1">
          <x v="3"/>
        </s>
        <s v="[CLASIFICADOR OBJETAL].[3 - Cuenta].&amp;[2 - GASTOS]&amp;[2.4 - TRANSFERENCIAS CORRIENTES]&amp;[2.4.2 - TRANSFERENCIAS CORRIENTES AL  GOBIERNO GENERAL NACIONAL]" c="2.4.2 - TRANSFERENCIAS CORRIENTES AL  GOBIERNO GENERAL NACIONAL" cp="1">
          <x v="3"/>
        </s>
        <s v="[CLASIFICADOR OBJETAL].[3 - Cuenta].&amp;[2 - GASTOS]&amp;[2.4 - TRANSFERENCIAS CORRIENTES]&amp;[2.4.3 - TRANSFERENCIAS CORRIENTES A GOBIERNOS GENERALES LOCALES]" c="2.4.3 - TRANSFERENCIAS CORRIENTES A GOBIERNOS GENERALES LOCALES" cp="1">
          <x v="3"/>
        </s>
        <s v="[CLASIFICADOR OBJETAL].[3 - Cuenta].&amp;[2 - GASTOS]&amp;[2.4 - TRANSFERENCIAS CORRIENTES]&amp;[2.4.4 - TRANSFERENCIAS CORRIENTES A EMPRESAS PÚBLICAS NO FINANCIERAS]" c="2.4.4 - TRANSFERENCIAS CORRIENTES A EMPRESAS PÚBLICAS NO FINANCIERAS" cp="1">
          <x v="3"/>
        </s>
        <s v="[CLASIFICADOR OBJETAL].[3 - Cuenta].&amp;[2 - GASTOS]&amp;[2.4 - TRANSFERENCIAS CORRIENTES]&amp;[2.4.5 - TRANSFERENCIAS CORRIENTES A INSTITUCIONES PÚBLICAS FINANCIERAS]" c="2.4.5 - TRANSFERENCIAS CORRIENTES A INSTITUCIONES PÚBLICAS FINANCIERAS" cp="1">
          <x v="3"/>
        </s>
        <s v="[CLASIFICADOR OBJETAL].[3 - Cuenta].&amp;[2 - GASTOS]&amp;[2.4 - TRANSFERENCIAS CORRIENTES]&amp;[2.4.6 - SUBVENCIONES]" c="2.4.6 - SUBVENCIONES" cp="1">
          <x v="3"/>
        </s>
        <s v="[CLASIFICADOR OBJETAL].[3 - Cuenta].&amp;[2 - GASTOS]&amp;[2.4 - TRANSFERENCIAS CORRIENTES]&amp;[2.4.7 - TRANSFERENCIAS CORRIENTES AL SECTOR EXTERNO]" c="2.4.7 - TRANSFERENCIAS CORRIENTES AL SECTOR EXTERNO" cp="1">
          <x v="3"/>
        </s>
        <s v="[CLASIFICADOR OBJETAL].[3 - Cuenta].&amp;[2 - GASTOS]&amp;[2.4 - TRANSFERENCIAS CORRIENTES]&amp;[2.4.9 - TRANSFERENCIAS CORRIENTES A OTRAS INSTITUCIONES PÚBLICAS]" c="2.4.9 - TRANSFERENCIAS CORRIENTES A OTRAS INSTITUCIONES PÚBLICAS" cp="1">
          <x v="3"/>
        </s>
        <s v="[CLASIFICADOR OBJETAL].[3 - Cuenta].&amp;[2 - GASTOS]&amp;[2.5 - TRANSFERENCIAS DE CAPITAL]&amp;[2.5.1 - TRANSFERENCIAS DE CAPITAL AL SECTOR PRIVADO]" c="2.5.1 - TRANSFERENCIAS DE CAPITAL AL SECTOR PRIVADO" cp="1">
          <x v="4"/>
        </s>
        <s v="[CLASIFICADOR OBJETAL].[3 - Cuenta].&amp;[2 - GASTOS]&amp;[2.5 - TRANSFERENCIAS DE CAPITAL]&amp;[2.5.2 - TRANSFERENCIAS DE CAPITAL AL GOBIERNO GENERAL  NACIONAL]" c="2.5.2 - TRANSFERENCIAS DE CAPITAL AL GOBIERNO GENERAL  NACIONAL" cp="1">
          <x v="4"/>
        </s>
        <s v="[CLASIFICADOR OBJETAL].[3 - Cuenta].&amp;[2 - GASTOS]&amp;[2.5 - TRANSFERENCIAS DE CAPITAL]&amp;[2.5.3 - TRANSFERENCIAS DE CAPITAL A GOBIERNOS GENERALES LOCALES]" c="2.5.3 - TRANSFERENCIAS DE CAPITAL A GOBIERNOS GENERALES LOCALES" cp="1">
          <x v="4"/>
        </s>
        <s v="[CLASIFICADOR OBJETAL].[3 - Cuenta].&amp;[2 - GASTOS]&amp;[2.5 - TRANSFERENCIAS DE CAPITAL]&amp;[2.5.4 - TRANSFERENCIAS DE CAPITAL  A EMPRESAS PÚBLICAS NO FINANCIERAS]" c="2.5.4 - TRANSFERENCIAS DE CAPITAL  A EMPRESAS PÚBLICAS NO FINANCIERAS" cp="1">
          <x v="4"/>
        </s>
        <s v="[CLASIFICADOR OBJETAL].[3 - Cuenta].&amp;[2 - GASTOS]&amp;[2.5 - TRANSFERENCIAS DE CAPITAL]&amp;[2.5.5 - TRANSFERENCIAS DE CAPITAL A INSTITUCIONES PÚBLICAS FINANCIERAS]" c="2.5.5 - TRANSFERENCIAS DE CAPITAL A INSTITUCIONES PÚBLICAS FINANCIERAS" cp="1">
          <x v="4"/>
        </s>
        <s v="[CLASIFICADOR OBJETAL].[3 - Cuenta].&amp;[2 - GASTOS]&amp;[2.5 - TRANSFERENCIAS DE CAPITAL]&amp;[2.5.6 - TRANSFERENCIAS DE CAPITAL AL SECTOR EXTERNO]" c="2.5.6 - TRANSFERENCIAS DE CAPITAL AL SECTOR EXTERNO" cp="1">
          <x v="4"/>
        </s>
        <s v="[CLASIFICADOR OBJETAL].[3 - Cuenta].&amp;[2 - GASTOS]&amp;[2.5 - TRANSFERENCIAS DE CAPITAL]&amp;[2.5.9 - TRANSFERENCIAS DE CAPITAL A OTRAS INSTITUCIONES PÚBLICAS]" c="2.5.9 - TRANSFERENCIAS DE CAPITAL A OTRAS INSTITUCIONES PÚBLICAS" cp="1">
          <x v="4"/>
        </s>
        <s v="[CLASIFICADOR OBJETAL].[3 - Cuenta].&amp;[2 - GASTOS]&amp;[2.6 - BIENES MUEBLES, INMUEBLES E INTANGIBLES]&amp;[2.6.1 - MOBILIARIO Y EQUIPO]" c="2.6.1 - MOBILIARIO Y EQUIPO" cp="1">
          <x v="5"/>
        </s>
        <s v="[CLASIFICADOR OBJETAL].[3 - Cuenta].&amp;[2 - GASTOS]&amp;[2.6 - BIENES MUEBLES, INMUEBLES E INTANGIBLES]&amp;[2.6.2 - MOBILIARIO Y EQUIPO EDUCACIONAL Y RECREATIVO]" c="2.6.2 - MOBILIARIO Y EQUIPO EDUCACIONAL Y RECREATIVO" cp="1">
          <x v="5"/>
        </s>
        <s v="[CLASIFICADOR OBJETAL].[3 - Cuenta].&amp;[2 - GASTOS]&amp;[2.6 - BIENES MUEBLES, INMUEBLES E INTANGIBLES]&amp;[2.6.3 - EQUIPO E INSTRUMENTAL, CIENTÍFICO Y LABORATORIO]" c="2.6.3 - EQUIPO E INSTRUMENTAL, CIENTÍFICO Y LABORATORIO" cp="1">
          <x v="5"/>
        </s>
        <s v="[CLASIFICADOR OBJETAL].[3 - Cuenta].&amp;[2 - GASTOS]&amp;[2.6 - BIENES MUEBLES, INMUEBLES E INTANGIBLES]&amp;[2.6.4 - VEHÍCULOS Y EQUIPO DE TRANSPORTE, TRACCIÓN Y ELEVACIÓN]" c="2.6.4 - VEHÍCULOS Y EQUIPO DE TRANSPORTE, TRACCIÓN Y ELEVACIÓN" cp="1">
          <x v="5"/>
        </s>
        <s v="[CLASIFICADOR OBJETAL].[3 - Cuenta].&amp;[2 - GASTOS]&amp;[2.6 - BIENES MUEBLES, INMUEBLES E INTANGIBLES]&amp;[2.6.5 - MAQUINARIA, OTROS EQUIPOS Y HERRAMIENTAS]" c="2.6.5 - MAQUINARIA, OTROS EQUIPOS Y HERRAMIENTAS" cp="1">
          <x v="5"/>
        </s>
        <s v="[CLASIFICADOR OBJETAL].[3 - Cuenta].&amp;[2 - GASTOS]&amp;[2.6 - BIENES MUEBLES, INMUEBLES E INTANGIBLES]&amp;[2.6.6 - EQUIPOS DE DEFENSA Y SEGURIDAD]" c="2.6.6 - EQUIPOS DE DEFENSA Y SEGURIDAD" cp="1">
          <x v="5"/>
        </s>
        <s v="[CLASIFICADOR OBJETAL].[3 - Cuenta].&amp;[2 - GASTOS]&amp;[2.6 - BIENES MUEBLES, INMUEBLES E INTANGIBLES]&amp;[2.6.7 - ACTIVOS BIOLÓGICOS]" c="2.6.7 - ACTIVOS BIOLÓGICOS" cp="1">
          <x v="5"/>
        </s>
        <s v="[CLASIFICADOR OBJETAL].[3 - Cuenta].&amp;[2 - GASTOS]&amp;[2.6 - BIENES MUEBLES, INMUEBLES E INTANGIBLES]&amp;[2.6.8 - BIENES INTANGIBLES]" c="2.6.8 - BIENES INTANGIBLES" cp="1">
          <x v="5"/>
        </s>
        <s v="[CLASIFICADOR OBJETAL].[3 - Cuenta].&amp;[2 - GASTOS]&amp;[2.6 - BIENES MUEBLES, INMUEBLES E INTANGIBLES]&amp;[2.6.9 - EDIFICIOS, ESTRUCTURAS, TIERRAS, TERRENOS Y OBJETOS DE VALOR]" c="2.6.9 - EDIFICIOS, ESTRUCTURAS, TIERRAS, TERRENOS Y OBJETOS DE VALOR" cp="1">
          <x v="5"/>
        </s>
        <s v="[CLASIFICADOR OBJETAL].[3 - Cuenta].&amp;[2 - GASTOS]&amp;[2.7 - OBRAS]&amp;[2.7.1 - OBRAS EN EDIFICACIONES]" c="2.7.1 - OBRAS EN EDIFICACIONES" cp="1">
          <x v="6"/>
        </s>
        <s v="[CLASIFICADOR OBJETAL].[3 - Cuenta].&amp;[2 - GASTOS]&amp;[2.7 - OBRAS]&amp;[2.7.2 - INFRAESTRUCTURA]" c="2.7.2 - INFRAESTRUCTURA" cp="1">
          <x v="6"/>
        </s>
        <s v="[CLASIFICADOR OBJETAL].[3 - Cuenta].&amp;[2 - GASTOS]&amp;[2.7 - OBRAS]&amp;[2.7.4 - GASTOS QUE SE ASIGNARÁN DURANTE EL EJERCICIO PARA INVERSIÓN (ART. 32 Y 33 LEY 423-06)]" c="2.7.4 - GASTOS QUE SE ASIGNARÁN DURANTE EL EJERCICIO PARA INVERSIÓN (ART. 32 Y 33 LEY 423-06)" cp="1">
          <x v="6"/>
        </s>
        <s v="[CLASIFICADOR OBJETAL].[3 - Cuenta].&amp;[2 - GASTOS]&amp;[2.9 - GASTOS FINANCIEROS]&amp;[2.9.1 - INTERESES DE LA DEUDA PÚBLICA INTERNA]" c="2.9.1 - INTERESES DE LA DEUDA PÚBLICA INTERNA" cp="1">
          <x v="7"/>
        </s>
        <s v="[CLASIFICADOR OBJETAL].[3 - Cuenta].&amp;[2 - GASTOS]&amp;[2.9 - GASTOS FINANCIEROS]&amp;[2.9.2 - INTERESES DE LA DEUDA PUBLICA EXTERNA]" c="2.9.2 - INTERESES DE LA DEUDA PUBLICA EXTERNA" cp="1">
          <x v="7"/>
        </s>
        <s v="[CLASIFICADOR OBJETAL].[3 - Cuenta].&amp;[2 - GASTOS]&amp;[2.9 - GASTOS FINANCIEROS]&amp;[2.9.4 - COMISIONES Y OTROS GASTOS BANCARIOS DE LA DEUDA PÚBLICA]" c="2.9.4 - COMISIONES Y OTROS GASTOS BANCARIOS DE LA DEUDA PÚBLICA" cp="1">
          <x v="7"/>
        </s>
        <s v="[CLASIFICADOR OBJETAL].[3 - Cuenta].&amp;[4 - Aplicaciones financieras]&amp;[4.1 - Incremento de activos financieros]&amp;[4.1.2 - Incremento de activos financieros no corrientes]" c="4.1.2 - Incremento de activos financieros no corrientes" cp="1">
          <x v="8"/>
        </s>
        <s v="[CLASIFICADOR OBJETAL].[3 - Cuenta].&amp;[4 - Aplicaciones financieras]&amp;[4.2 - Disminución de pasivos]&amp;[4.2.1 - Disminución de pasivos corrientes]" c="4.2.1 - Disminución de pasivos corrientes" cp="1">
          <x v="9"/>
        </s>
      </sharedItems>
      <mpMap v="22"/>
    </cacheField>
    <cacheField name="[CLASIFICADOR OBJETAL].[3 - Cuenta].[3 - Cuenta].[Concepto]" caption="Concepto" propertyName="Concepto" numFmtId="0" hierarchy="37" level="1" memberPropertyField="1">
      <sharedItems count="10">
        <s v="2.1 - REMUNERACIONES Y CONTRIBUCIONES"/>
        <s v="2.2 - CONTRATACIÓN DE SERVICIOS"/>
        <s v="2.3 - MATERIALES Y SUMINISTROS"/>
        <s v="2.4 - TRANSFERENCIAS CORRIENTES"/>
        <s v="2.5 - TRANSFERENCIAS DE CAPITAL"/>
        <s v="2.6 - BIENES MUEBLES, INMUEBLES E INTANGIBLES"/>
        <s v="2.7 - OBRAS"/>
        <s v="2.9 - GASTOS FINANCIEROS"/>
        <s v="4.1 - Incremento de activos financieros"/>
        <s v="4.2 - Disminución de pasivos"/>
      </sharedItems>
    </cacheField>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9"/>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8"/>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2" unbalanced="0">
      <fieldsUsage count="2">
        <fieldUsage x="-1"/>
        <fieldUsage x="19"/>
      </fieldsUsage>
    </cacheHierarchy>
    <cacheHierarchy uniqueName="[CLASIFICADOR OBJETAL].[3 - Cuenta]" caption="3 - Cuenta" attribute="1" defaultMemberUniqueName="[CLASIFICADOR OBJETAL].[3 - Cuenta].[All]" allUniqueName="[CLASIFICADOR OBJETAL].[3 - Cuenta].[All]" dimensionUniqueName="[CLASIFICADOR OBJETAL]" displayFolder="" count="2" unbalanced="0">
      <fieldsUsage count="2">
        <fieldUsage x="-1"/>
        <fieldUsage x="21"/>
      </fieldsUsage>
    </cacheHierarchy>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1"/>
        <fieldUsage x="2"/>
        <fieldUsage x="3"/>
        <fieldUsage x="4"/>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oneField="1">
      <fieldsUsage count="1">
        <fieldUsage x="0"/>
      </fieldsUsage>
    </cacheHierarchy>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12.xml><?xml version="1.0" encoding="utf-8"?>
<pivotCacheDefinition xmlns="http://schemas.openxmlformats.org/spreadsheetml/2006/main" xmlns:r="http://schemas.openxmlformats.org/officeDocument/2006/relationships" saveData="0" refreshedBy="Kiara Alondra Rodriguez Luciano" refreshedDate="44166.397557523145" backgroundQuery="1" createdVersion="5" refreshedVersion="5" minRefreshableVersion="3" recordCount="0" supportSubquery="1" supportAdvancedDrill="1">
  <cacheSource type="external" connectionId="1"/>
  <cacheFields count="20">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1 - INGRESOS]" c="1 - INGRESOS"/>
        <s v="[CLASIFICADOR ECONOMICO].[1 - Tipo].&amp;[3 - FINANCIAMIENTO]" c="3 - FINANCIAMIENTO"/>
      </sharedItems>
    </cacheField>
    <cacheField name="[CLASIFICADOR ECONOMICO].[2 - Titulo].[2 - Titulo]" caption="2 - Titulo" numFmtId="0" hierarchy="14" level="1">
      <sharedItems count="3">
        <s v="[CLASIFICADOR ECONOMICO].[2 - Titulo].&amp;[1.1 - Ingresos Corrientes]" c="1.1 - Ingresos Corrientes"/>
        <s v="[CLASIFICADOR ECONOMICO].[2 - Titulo].&amp;[1.2 - Ingresos de capital]" c="1.2 - Ingresos de capital"/>
        <s v="[CLASIFICADOR ECONOMICO].[2 - Titulo].&amp;[3.1 - Fuentes financieras]" c="3.1 - Fuentes financieras"/>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Measures].[VLR NAC DEV PRES APROB]" caption="VLR NAC DEV PRES APROB" numFmtId="0" hierarchy="107"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2" unbalanced="0">
      <fieldsUsage count="2">
        <fieldUsage x="-1"/>
        <fieldUsage x="9"/>
      </fieldsUsage>
    </cacheHierarchy>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8"/>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oneField="1">
      <fieldsUsage count="1">
        <fieldUsage x="19"/>
      </fieldsUsage>
    </cacheHierarchy>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Katherine M. Peguero Fermín" refreshedDate="44138.659970370369" backgroundQuery="1" createdVersion="5" refreshedVersion="5" minRefreshableVersion="3" recordCount="0" supportSubquery="1" supportAdvancedDrill="1">
  <cacheSource type="external" connectionId="1"/>
  <cacheFields count="24">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CLASIFICADOR ECONOMICO].[2 - Titulo].[2 - Titulo]" caption="2 - Titulo" numFmtId="0" hierarchy="14" level="1">
      <sharedItems count="3">
        <s v="[CLASIFICADOR ECONOMICO].[2 - Titulo].&amp;[2.1 - Gastos corrientes]" c="2.1 - Gastos corrientes"/>
        <s v="[CLASIFICADOR ECONOMICO].[2 - Titulo].&amp;[2.2 - Gastos de capital]" c="2.2 - Gastos de capital"/>
        <s v="[CLASIFICADOR ECONOMICO].[2 - Titulo].&amp;[3.2 - Aplicaciones financieras]" c="3.2 - Aplicaciones financieras"/>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ECONOMICO].[3 - Sub-Titulo].[3 - Sub-Titulo]" caption="3 - Sub-Titulo" numFmtId="0" hierarchy="15" level="1" mappingCount="1">
      <sharedItems count="14">
        <s v="[CLASIFICADOR ECONOMICO].[3 - Sub-Titulo].&amp;[2.1 - Gastos corrientes]&amp;[2.1.2 - Gastos de consumo]" c="2.1.2 - Gastos de consumo" cp="1">
          <x/>
        </s>
        <s v="[CLASIFICADOR ECONOMICO].[3 - Sub-Titulo].&amp;[2.1 - Gastos corrientes]&amp;[2.1.3 - Prestaciones de la seguridad social]" c="2.1.3 - Prestaciones de la seguridad social" cp="1">
          <x/>
        </s>
        <s v="[CLASIFICADOR ECONOMICO].[3 - Sub-Titulo].&amp;[2.1 - Gastos corrientes]&amp;[2.1.4 - Intereses de la deuda]" c="2.1.4 - Intereses de la deuda" cp="1">
          <x/>
        </s>
        <s v="[CLASIFICADOR ECONOMICO].[3 - Sub-Titulo].&amp;[2.1 - Gastos corrientes]&amp;[2.1.5 - Subvenciones otorgadas a empresas]" c="2.1.5 - Subvenciones otorgadas a empresas" cp="1">
          <x/>
        </s>
        <s v="[CLASIFICADOR ECONOMICO].[3 - Sub-Titulo].&amp;[2.1 - Gastos corrientes]&amp;[2.1.6 - Transferencias corrientes otorgadas]" c="2.1.6 - Transferencias corrientes otorgadas" cp="1">
          <x/>
        </s>
        <s v="[CLASIFICADOR ECONOMICO].[3 - Sub-Titulo].&amp;[2.1 - Gastos corrientes]&amp;[2.1.9 - Otros gastos corrientes]" c="2.1.9 - Otros gastos corrientes" cp="1">
          <x/>
        </s>
        <s v="[CLASIFICADOR ECONOMICO].[3 - Sub-Titulo].&amp;[2.2 - Gastos de capital]&amp;[2.2.1 - Construcciones en proceso]" c="2.2.1 - Construcciones en proceso" cp="1">
          <x v="1"/>
        </s>
        <s v="[CLASIFICADOR ECONOMICO].[3 - Sub-Titulo].&amp;[2.2 - Gastos de capital]&amp;[2.2.2 - Activos fijos (formación bruta de capital fijo)]" c="2.2.2 - Activos fijos (formación bruta de capital fijo)" cp="1">
          <x v="1"/>
        </s>
        <s v="[CLASIFICADOR ECONOMICO].[3 - Sub-Titulo].&amp;[2.2 - Gastos de capital]&amp;[2.2.4 - Objetos de valor]" c="2.2.4 - Objetos de valor" cp="1">
          <x v="1"/>
        </s>
        <s v="[CLASIFICADOR ECONOMICO].[3 - Sub-Titulo].&amp;[2.2 - Gastos de capital]&amp;[2.2.5 - Activos no producidos]" c="2.2.5 - Activos no producidos" cp="1">
          <x v="1"/>
        </s>
        <s v="[CLASIFICADOR ECONOMICO].[3 - Sub-Titulo].&amp;[2.2 - Gastos de capital]&amp;[2.2.6 - Transferencias de capital otorgadas]" c="2.2.6 - Transferencias de capital otorgadas" cp="1">
          <x v="1"/>
        </s>
        <s v="[CLASIFICADOR ECONOMICO].[3 - Sub-Titulo].&amp;[2.2 - Gastos de capital]&amp;[2.2.8 - Gastos de capital, reserva presupuestaria]" c="2.2.8 - Gastos de capital, reserva presupuestaria" cp="1">
          <x v="1"/>
        </s>
        <s v="[CLASIFICADOR ECONOMICO].[3 - Sub-Titulo].&amp;[3.2 - Aplicaciones financieras]&amp;[3.2.1 - Incremento de activos financieros]" c="3.2.1 - Incremento de activos financieros" cp="1">
          <x v="2"/>
        </s>
        <s v="[CLASIFICADOR ECONOMICO].[3 - Sub-Titulo].&amp;[3.2 - Aplicaciones financieras]&amp;[3.2.2 - Disminución de pasivos]" c="3.2.2 - Disminución de pasivos" cp="1">
          <x v="2"/>
        </s>
      </sharedItems>
      <mpMap v="19"/>
    </cacheField>
    <cacheField name="[CLASIFICADOR ECONOMICO].[3 - Sub-Titulo].[3 - Sub-Titulo].[Titulo]" caption="Titulo" propertyName="Titulo" numFmtId="0" hierarchy="15" level="1" memberPropertyField="1">
      <sharedItems count="3">
        <s v="2.1 - Gastos corrientes"/>
        <s v="2.2 - Gastos de capital"/>
        <s v="3.2 - Aplicaciones financieras"/>
      </sharedItems>
    </cacheField>
    <cacheField name="[CLASIFICADOR INSTITUCIONAL].[1 - Institucional].[1 - Institucional]" caption="1 - Institucional" numFmtId="0" hierarchy="31" level="1">
      <sharedItems containsSemiMixedTypes="0" containsString="0"/>
    </cacheField>
    <cacheField name="[CLASIFICADOR FUENTE FINANCIAMIENTO].[1 - Fuente Financiamiento].[1 - Fuente Financiamiento]" caption="1 - Fuente Financiamiento" numFmtId="0" hierarchy="20" level="1">
      <sharedItems containsSemiMixedTypes="0" containsString="0"/>
    </cacheField>
    <cacheField name="[Measures].[PRESUPUESTO INICIAL]" caption="PRESUPUESTO INICIAL" numFmtId="0" hierarchy="94" level="32767"/>
    <cacheField name="[Measures].[VIGENTE]" caption="VIGENTE" numFmtId="0" hierarchy="96"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2" unbalanced="0">
      <fieldsUsage count="2">
        <fieldUsage x="-1"/>
        <fieldUsage x="9"/>
      </fieldsUsage>
    </cacheHierarchy>
    <cacheHierarchy uniqueName="[CLASIFICADOR ECONOMICO].[3 - Sub-Titulo]" caption="3 - Sub-Titulo" attribute="1" defaultMemberUniqueName="[CLASIFICADOR ECONOMICO].[3 - Sub-Titulo].[All]" allUniqueName="[CLASIFICADOR ECONOMICO].[3 - Sub-Titulo].[All]" dimensionUniqueName="[CLASIFICADOR ECONOMICO]" displayFolder="" count="2" unbalanced="0">
      <fieldsUsage count="2">
        <fieldUsage x="-1"/>
        <fieldUsage x="18"/>
      </fieldsUsage>
    </cacheHierarchy>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2" unbalanced="0">
      <fieldsUsage count="2">
        <fieldUsage x="-1"/>
        <fieldUsage x="21"/>
      </fieldsUsage>
    </cacheHierarchy>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20"/>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oneField="1">
      <fieldsUsage count="1">
        <fieldUsage x="22"/>
      </fieldsUsage>
    </cacheHierarchy>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oneField="1">
      <fieldsUsage count="1">
        <fieldUsage x="23"/>
      </fieldsUsage>
    </cacheHierarchy>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Katherine M. Peguero Fermín" refreshedDate="44138.659978819443" backgroundQuery="1" createdVersion="5" refreshedVersion="5" minRefreshableVersion="3" recordCount="0" supportSubquery="1" supportAdvancedDrill="1">
  <cacheSource type="external" connectionId="1"/>
  <cacheFields count="21">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1 - INGRESOS]" c="1 - INGRESOS"/>
        <s v="[CLASIFICADOR ECONOMICO].[1 - Tipo].&amp;[3 - FINANCIAMIENTO]" c="3 - FINANCIAMIENTO"/>
      </sharedItems>
    </cacheField>
    <cacheField name="[CLASIFICADOR ECONOMICO].[2 - Titulo].[2 - Titulo]" caption="2 - Titulo" numFmtId="0" hierarchy="14" level="1">
      <sharedItems count="3">
        <s v="[CLASIFICADOR ECONOMICO].[2 - Titulo].&amp;[1.1 - Ingresos Corrientes]" c="1.1 - Ingresos Corrientes"/>
        <s v="[CLASIFICADOR ECONOMICO].[2 - Titulo].&amp;[1.2 - Ingresos de capital]" c="1.2 - Ingresos de capital"/>
        <s v="[CLASIFICADOR ECONOMICO].[2 - Titulo].&amp;[3.1 - Fuentes financieras]" c="3.1 - Fuentes financieras"/>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Measures].[VIGENTE INGRESOS]" caption="VIGENTE INGRESOS" numFmtId="0" hierarchy="106" level="32767"/>
    <cacheField name="[Measures].[INICIAL]" caption="INICIAL" numFmtId="0" hierarchy="104"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2" unbalanced="0">
      <fieldsUsage count="2">
        <fieldUsage x="-1"/>
        <fieldUsage x="9"/>
      </fieldsUsage>
    </cacheHierarchy>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8"/>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oneField="1">
      <fieldsUsage count="1">
        <fieldUsage x="20"/>
      </fieldsUsage>
    </cacheHierarchy>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oneField="1">
      <fieldsUsage count="1">
        <fieldUsage x="19"/>
      </fieldsUsage>
    </cacheHierarchy>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Katherine M. Peguero Fermín" refreshedDate="44138.659985416663" backgroundQuery="1" createdVersion="5" refreshedVersion="5" minRefreshableVersion="3" recordCount="0" supportSubquery="1" supportAdvancedDrill="1">
  <cacheSource type="external" connectionId="1"/>
  <cacheFields count="25">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CLASIFICADOR FUENTE FINANCIAMIENTO].[1 - Fuente Financiamiento].[1 - Fuente Financiamiento]" caption="1 - Fuente Financiamiento" numFmtId="0" hierarchy="20" level="1">
      <sharedItems containsSemiMixedTypes="0" containsString="0"/>
    </cacheField>
    <cacheField name="[Measures].[PRESUPUESTO INICIAL]" caption="PRESUPUESTO INICIAL" numFmtId="0" hierarchy="94" level="32767"/>
    <cacheField name="[CLASIFICADOR OBJETAL].[2 - Concepto].[2 - Concepto]" caption="2 - Concepto" numFmtId="0" hierarchy="36" level="1" mappingCount="1">
      <sharedItems count="10">
        <s v="[CLASIFICADOR OBJETAL].[2 - Concepto].&amp;[2 - GASTOS]&amp;[2.1 - REMUNERACIONES Y CONTRIBUCIONES]" c="2.1 - REMUNERACIONES Y CONTRIBUCIONES" cp="1">
          <x/>
        </s>
        <s v="[CLASIFICADOR OBJETAL].[2 - Concepto].&amp;[2 - GASTOS]&amp;[2.2 - CONTRATACIÓN DE SERVICIOS]" c="2.2 - CONTRATACIÓN DE SERVICIOS" cp="1">
          <x/>
        </s>
        <s v="[CLASIFICADOR OBJETAL].[2 - Concepto].&amp;[2 - GASTOS]&amp;[2.3 - MATERIALES Y SUMINISTROS]" c="2.3 - MATERIALES Y SUMINISTROS" cp="1">
          <x/>
        </s>
        <s v="[CLASIFICADOR OBJETAL].[2 - Concepto].&amp;[2 - GASTOS]&amp;[2.4 - TRANSFERENCIAS CORRIENTES]" c="2.4 - TRANSFERENCIAS CORRIENTES" cp="1">
          <x/>
        </s>
        <s v="[CLASIFICADOR OBJETAL].[2 - Concepto].&amp;[2 - GASTOS]&amp;[2.5 - TRANSFERENCIAS DE CAPITAL]" c="2.5 - TRANSFERENCIAS DE CAPITAL" cp="1">
          <x/>
        </s>
        <s v="[CLASIFICADOR OBJETAL].[2 - Concepto].&amp;[2 - GASTOS]&amp;[2.6 - BIENES MUEBLES, INMUEBLES E INTANGIBLES]" c="2.6 - BIENES MUEBLES, INMUEBLES E INTANGIBLES" cp="1">
          <x/>
        </s>
        <s v="[CLASIFICADOR OBJETAL].[2 - Concepto].&amp;[2 - GASTOS]&amp;[2.7 - OBRAS]" c="2.7 - OBRAS" cp="1">
          <x/>
        </s>
        <s v="[CLASIFICADOR OBJETAL].[2 - Concepto].&amp;[2 - GASTOS]&amp;[2.9 - GASTOS FINANCIEROS]" c="2.9 - GASTOS FINANCIEROS" cp="1">
          <x/>
        </s>
        <s v="[CLASIFICADOR OBJETAL].[2 - Concepto].&amp;[4 - Aplicaciones financieras]&amp;[4.1 - Incremento de activos financieros]" c="4.1 - Incremento de activos financieros" cp="1">
          <x v="1"/>
        </s>
        <s v="[CLASIFICADOR OBJETAL].[2 - Concepto].&amp;[4 - Aplicaciones financieras]&amp;[4.2 - Disminución de pasivos]" c="4.2 - Disminución de pasivos" cp="1">
          <x v="1"/>
        </s>
      </sharedItems>
      <mpMap v="21"/>
    </cacheField>
    <cacheField name="[CLASIFICADOR OBJETAL].[2 - Concepto].[2 - Concepto].[Tipo]" caption="Tipo" propertyName="Tipo" numFmtId="0" hierarchy="36" level="1" memberPropertyField="1">
      <sharedItems count="2">
        <s v="2 - GASTOS"/>
        <s v="4 - Aplicaciones financieras"/>
      </sharedItems>
    </cacheField>
    <cacheField name="[CLASIFICADOR OBJETAL].[3 - Cuenta].[3 - Cuenta]" caption="3 - Cuenta" numFmtId="0" hierarchy="37" level="1" mappingCount="1">
      <sharedItems count="54">
        <s v="[CLASIFICADOR OBJETAL].[3 - Cuenta].&amp;[2 - GASTOS]&amp;[2.1 - REMUNERACIONES Y CONTRIBUCIONES]&amp;[2.1.1 - REMUNERACIONES]" c="2.1.1 - REMUNERACIONES" cp="1">
          <x/>
        </s>
        <s v="[CLASIFICADOR OBJETAL].[3 - Cuenta].&amp;[2 - GASTOS]&amp;[2.1 - REMUNERACIONES Y CONTRIBUCIONES]&amp;[2.1.2 - SOBRESUELDOS]" c="2.1.2 - SOBRESUELDOS" cp="1">
          <x/>
        </s>
        <s v="[CLASIFICADOR OBJETAL].[3 - Cuenta].&amp;[2 - GASTOS]&amp;[2.1 - REMUNERACIONES Y CONTRIBUCIONES]&amp;[2.1.3 - DIETAS Y GASTOS DE REPRESENTACIÓN]" c="2.1.3 - DIETAS Y GASTOS DE REPRESENTACIÓN" cp="1">
          <x/>
        </s>
        <s v="[CLASIFICADOR OBJETAL].[3 - Cuenta].&amp;[2 - GASTOS]&amp;[2.1 - REMUNERACIONES Y CONTRIBUCIONES]&amp;[2.1.4 - GRATIFICACIONES Y BONIFICACIONES]" c="2.1.4 - GRATIFICACIONES Y BONIFICACIONES" cp="1">
          <x/>
        </s>
        <s v="[CLASIFICADOR OBJETAL].[3 - Cuenta].&amp;[2 - GASTOS]&amp;[2.1 - REMUNERACIONES Y CONTRIBUCIONES]&amp;[2.1.5 - CONTRIBUCIONES A LA SEGURIDAD SOCIAL]" c="2.1.5 - CONTRIBUCIONES A LA SEGURIDAD SOCIAL" cp="1">
          <x/>
        </s>
        <s v="[CLASIFICADOR OBJETAL].[3 - Cuenta].&amp;[2 - GASTOS]&amp;[2.2 - CONTRATACIÓN DE SERVICIOS]&amp;[2.2.1 - SERVICIOS BÁSICOS]" c="2.2.1 - SERVICIOS BÁSICOS" cp="1">
          <x v="1"/>
        </s>
        <s v="[CLASIFICADOR OBJETAL].[3 - Cuenta].&amp;[2 - GASTOS]&amp;[2.2 - CONTRATACIÓN DE SERVICIOS]&amp;[2.2.2 - PUBLICIDAD, IMPRESIÓN Y ENCUADERNACIÓN]" c="2.2.2 - PUBLICIDAD, IMPRESIÓN Y ENCUADERNACIÓN" cp="1">
          <x v="1"/>
        </s>
        <s v="[CLASIFICADOR OBJETAL].[3 - Cuenta].&amp;[2 - GASTOS]&amp;[2.2 - CONTRATACIÓN DE SERVICIOS]&amp;[2.2.3 - VIÁTICOS]" c="2.2.3 - VIÁTICOS" cp="1">
          <x v="1"/>
        </s>
        <s v="[CLASIFICADOR OBJETAL].[3 - Cuenta].&amp;[2 - GASTOS]&amp;[2.2 - CONTRATACIÓN DE SERVICIOS]&amp;[2.2.4 - TRANSPORTE Y ALMACENAJE]" c="2.2.4 - TRANSPORTE Y ALMACENAJE" cp="1">
          <x v="1"/>
        </s>
        <s v="[CLASIFICADOR OBJETAL].[3 - Cuenta].&amp;[2 - GASTOS]&amp;[2.2 - CONTRATACIÓN DE SERVICIOS]&amp;[2.2.5 - ALQUILERES Y RENTAS]" c="2.2.5 - ALQUILERES Y RENTAS" cp="1">
          <x v="1"/>
        </s>
        <s v="[CLASIFICADOR OBJETAL].[3 - Cuenta].&amp;[2 - GASTOS]&amp;[2.2 - CONTRATACIÓN DE SERVICIOS]&amp;[2.2.6 - SEGUROS]" c="2.2.6 - SEGUROS" cp="1">
          <x v="1"/>
        </s>
        <s v="[CLASIFICADOR OBJETAL].[3 - Cuenta].&amp;[2 - GASTOS]&amp;[2.2 - CONTRATACIÓN DE SERVICIOS]&amp;[2.2.7 - SERVICIOS DE CONSERVACIÓN, REPARACIONES MENORES E INSTALACIONES TEMPORALES]" c="2.2.7 - SERVICIOS DE CONSERVACIÓN, REPARACIONES MENORES E INSTALACIONES TEMPORALES" cp="1">
          <x v="1"/>
        </s>
        <s v="[CLASIFICADOR OBJETAL].[3 - Cuenta].&amp;[2 - GASTOS]&amp;[2.2 - CONTRATACIÓN DE SERVICIOS]&amp;[2.2.8 - OTROS SERVICIOS NO INCLUIDOS EN CONCEPTOS ANTERIORES]" c="2.2.8 - OTROS SERVICIOS NO INCLUIDOS EN CONCEPTOS ANTERIORES" cp="1">
          <x v="1"/>
        </s>
        <s v="[CLASIFICADOR OBJETAL].[3 - Cuenta].&amp;[2 - GASTOS]&amp;[2.2 - CONTRATACIÓN DE SERVICIOS]&amp;[2.2.9 - OTRAS CONTRATACIONES DE SERVICIOS]" c="2.2.9 - OTRAS CONTRATACIONES DE SERVICIOS" cp="1">
          <x v="1"/>
        </s>
        <s v="[CLASIFICADOR OBJETAL].[3 - Cuenta].&amp;[2 - GASTOS]&amp;[2.3 - MATERIALES Y SUMINISTROS]&amp;[2.3.1 - ALIMENTOS Y PRODUCTOS AGROFORESTALES]" c="2.3.1 - ALIMENTOS Y PRODUCTOS AGROFORESTALES" cp="1">
          <x v="2"/>
        </s>
        <s v="[CLASIFICADOR OBJETAL].[3 - Cuenta].&amp;[2 - GASTOS]&amp;[2.3 - MATERIALES Y SUMINISTROS]&amp;[2.3.2 - TEXTILES Y VESTUARIOS]" c="2.3.2 - TEXTILES Y VESTUARIOS" cp="1">
          <x v="2"/>
        </s>
        <s v="[CLASIFICADOR OBJETAL].[3 - Cuenta].&amp;[2 - GASTOS]&amp;[2.3 - MATERIALES Y SUMINISTROS]&amp;[2.3.3 - PRODUCTOS DE PAPEL, CARTÓN E IMPRESOS]" c="2.3.3 - PRODUCTOS DE PAPEL, CARTÓN E IMPRESOS" cp="1">
          <x v="2"/>
        </s>
        <s v="[CLASIFICADOR OBJETAL].[3 - Cuenta].&amp;[2 - GASTOS]&amp;[2.3 - MATERIALES Y SUMINISTROS]&amp;[2.3.4 - PRODUCTOS FARMACÉUTICOS]" c="2.3.4 - PRODUCTOS FARMACÉUTICOS" cp="1">
          <x v="2"/>
        </s>
        <s v="[CLASIFICADOR OBJETAL].[3 - Cuenta].&amp;[2 - GASTOS]&amp;[2.3 - MATERIALES Y SUMINISTROS]&amp;[2.3.5 - PRODUCTOS DE CUERO, CAUCHO Y PLÁSTICO]" c="2.3.5 - PRODUCTOS DE CUERO, CAUCHO Y PLÁSTICO" cp="1">
          <x v="2"/>
        </s>
        <s v="[CLASIFICADOR OBJETAL].[3 - Cuenta].&amp;[2 - GASTOS]&amp;[2.3 - MATERIALES Y SUMINISTROS]&amp;[2.3.6 - PRODUCTOS DE MINERALES, METÁLICOS Y NO METÁLICOS]" c="2.3.6 - PRODUCTOS DE MINERALES, METÁLICOS Y NO METÁLICOS" cp="1">
          <x v="2"/>
        </s>
        <s v="[CLASIFICADOR OBJETAL].[3 - Cuenta].&amp;[2 - GASTOS]&amp;[2.3 - MATERIALES Y SUMINISTROS]&amp;[2.3.7 - COMBUSTIBLES, LUBRICANTES, PRODUCTOS QUÍMICOS Y CONEXOS]" c="2.3.7 - COMBUSTIBLES, LUBRICANTES, PRODUCTOS QUÍMICOS Y CONEXOS" cp="1">
          <x v="2"/>
        </s>
        <s v="[CLASIFICADOR OBJETAL].[3 - Cuenta].&amp;[2 - GASTOS]&amp;[2.3 - MATERIALES Y SUMINISTROS]&amp;[2.3.8 - GASTOS QUE SE ASIGNARÁN DURANTE EL EJERCICIO (ART. 32 Y 33 LEY 423-06)]" c="2.3.8 - GASTOS QUE SE ASIGNARÁN DURANTE EL EJERCICIO (ART. 32 Y 33 LEY 423-06)" cp="1">
          <x v="2"/>
        </s>
        <s v="[CLASIFICADOR OBJETAL].[3 - Cuenta].&amp;[2 - GASTOS]&amp;[2.3 - MATERIALES Y SUMINISTROS]&amp;[2.3.9 - PRODUCTOS Y ÚTILES VARIOS]" c="2.3.9 - PRODUCTOS Y ÚTILES VARIOS" cp="1">
          <x v="2"/>
        </s>
        <s v="[CLASIFICADOR OBJETAL].[3 - Cuenta].&amp;[2 - GASTOS]&amp;[2.4 - TRANSFERENCIAS CORRIENTES]&amp;[2.4.1 - TRANSFERENCIAS CORRIENTES AL SECTOR PRIVADO]" c="2.4.1 - TRANSFERENCIAS CORRIENTES AL SECTOR PRIVADO" cp="1">
          <x v="3"/>
        </s>
        <s v="[CLASIFICADOR OBJETAL].[3 - Cuenta].&amp;[2 - GASTOS]&amp;[2.4 - TRANSFERENCIAS CORRIENTES]&amp;[2.4.2 - TRANSFERENCIAS CORRIENTES AL  GOBIERNO GENERAL NACIONAL]" c="2.4.2 - TRANSFERENCIAS CORRIENTES AL  GOBIERNO GENERAL NACIONAL" cp="1">
          <x v="3"/>
        </s>
        <s v="[CLASIFICADOR OBJETAL].[3 - Cuenta].&amp;[2 - GASTOS]&amp;[2.4 - TRANSFERENCIAS CORRIENTES]&amp;[2.4.3 - TRANSFERENCIAS CORRIENTES A GOBIERNOS GENERALES LOCALES]" c="2.4.3 - TRANSFERENCIAS CORRIENTES A GOBIERNOS GENERALES LOCALES" cp="1">
          <x v="3"/>
        </s>
        <s v="[CLASIFICADOR OBJETAL].[3 - Cuenta].&amp;[2 - GASTOS]&amp;[2.4 - TRANSFERENCIAS CORRIENTES]&amp;[2.4.4 - TRANSFERENCIAS CORRIENTES A EMPRESAS PÚBLICAS NO FINANCIERAS]" c="2.4.4 - TRANSFERENCIAS CORRIENTES A EMPRESAS PÚBLICAS NO FINANCIERAS" cp="1">
          <x v="3"/>
        </s>
        <s v="[CLASIFICADOR OBJETAL].[3 - Cuenta].&amp;[2 - GASTOS]&amp;[2.4 - TRANSFERENCIAS CORRIENTES]&amp;[2.4.5 - TRANSFERENCIAS CORRIENTES A INSTITUCIONES PÚBLICAS FINANCIERAS]" c="2.4.5 - TRANSFERENCIAS CORRIENTES A INSTITUCIONES PÚBLICAS FINANCIERAS" cp="1">
          <x v="3"/>
        </s>
        <s v="[CLASIFICADOR OBJETAL].[3 - Cuenta].&amp;[2 - GASTOS]&amp;[2.4 - TRANSFERENCIAS CORRIENTES]&amp;[2.4.6 - SUBVENCIONES]" c="2.4.6 - SUBVENCIONES" cp="1">
          <x v="3"/>
        </s>
        <s v="[CLASIFICADOR OBJETAL].[3 - Cuenta].&amp;[2 - GASTOS]&amp;[2.4 - TRANSFERENCIAS CORRIENTES]&amp;[2.4.7 - TRANSFERENCIAS CORRIENTES AL SECTOR EXTERNO]" c="2.4.7 - TRANSFERENCIAS CORRIENTES AL SECTOR EXTERNO" cp="1">
          <x v="3"/>
        </s>
        <s v="[CLASIFICADOR OBJETAL].[3 - Cuenta].&amp;[2 - GASTOS]&amp;[2.4 - TRANSFERENCIAS CORRIENTES]&amp;[2.4.9 - TRANSFERENCIAS CORRIENTES A OTRAS INSTITUCIONES PÚBLICAS]" c="2.4.9 - TRANSFERENCIAS CORRIENTES A OTRAS INSTITUCIONES PÚBLICAS" cp="1">
          <x v="3"/>
        </s>
        <s v="[CLASIFICADOR OBJETAL].[3 - Cuenta].&amp;[2 - GASTOS]&amp;[2.5 - TRANSFERENCIAS DE CAPITAL]&amp;[2.5.1 - TRANSFERENCIAS DE CAPITAL AL SECTOR PRIVADO]" c="2.5.1 - TRANSFERENCIAS DE CAPITAL AL SECTOR PRIVADO" cp="1">
          <x v="4"/>
        </s>
        <s v="[CLASIFICADOR OBJETAL].[3 - Cuenta].&amp;[2 - GASTOS]&amp;[2.5 - TRANSFERENCIAS DE CAPITAL]&amp;[2.5.2 - TRANSFERENCIAS DE CAPITAL AL GOBIERNO GENERAL  NACIONAL]" c="2.5.2 - TRANSFERENCIAS DE CAPITAL AL GOBIERNO GENERAL  NACIONAL" cp="1">
          <x v="4"/>
        </s>
        <s v="[CLASIFICADOR OBJETAL].[3 - Cuenta].&amp;[2 - GASTOS]&amp;[2.5 - TRANSFERENCIAS DE CAPITAL]&amp;[2.5.3 - TRANSFERENCIAS DE CAPITAL A GOBIERNOS GENERALES LOCALES]" c="2.5.3 - TRANSFERENCIAS DE CAPITAL A GOBIERNOS GENERALES LOCALES" cp="1">
          <x v="4"/>
        </s>
        <s v="[CLASIFICADOR OBJETAL].[3 - Cuenta].&amp;[2 - GASTOS]&amp;[2.5 - TRANSFERENCIAS DE CAPITAL]&amp;[2.5.4 - TRANSFERENCIAS DE CAPITAL  A EMPRESAS PÚBLICAS NO FINANCIERAS]" c="2.5.4 - TRANSFERENCIAS DE CAPITAL  A EMPRESAS PÚBLICAS NO FINANCIERAS" cp="1">
          <x v="4"/>
        </s>
        <s v="[CLASIFICADOR OBJETAL].[3 - Cuenta].&amp;[2 - GASTOS]&amp;[2.5 - TRANSFERENCIAS DE CAPITAL]&amp;[2.5.5 - TRANSFERENCIAS DE CAPITAL A INSTITUCIONES PÚBLICAS FINANCIERAS]" c="2.5.5 - TRANSFERENCIAS DE CAPITAL A INSTITUCIONES PÚBLICAS FINANCIERAS" cp="1">
          <x v="4"/>
        </s>
        <s v="[CLASIFICADOR OBJETAL].[3 - Cuenta].&amp;[2 - GASTOS]&amp;[2.5 - TRANSFERENCIAS DE CAPITAL]&amp;[2.5.9 - TRANSFERENCIAS DE CAPITAL A OTRAS INSTITUCIONES PÚBLICAS]" c="2.5.9 - TRANSFERENCIAS DE CAPITAL A OTRAS INSTITUCIONES PÚBLICAS" cp="1">
          <x v="4"/>
        </s>
        <s v="[CLASIFICADOR OBJETAL].[3 - Cuenta].&amp;[2 - GASTOS]&amp;[2.6 - BIENES MUEBLES, INMUEBLES E INTANGIBLES]&amp;[2.6.1 - MOBILIARIO Y EQUIPO]" c="2.6.1 - MOBILIARIO Y EQUIPO" cp="1">
          <x v="5"/>
        </s>
        <s v="[CLASIFICADOR OBJETAL].[3 - Cuenta].&amp;[2 - GASTOS]&amp;[2.6 - BIENES MUEBLES, INMUEBLES E INTANGIBLES]&amp;[2.6.2 - MOBILIARIO Y EQUIPO EDUCACIONAL Y RECREATIVO]" c="2.6.2 - MOBILIARIO Y EQUIPO EDUCACIONAL Y RECREATIVO" cp="1">
          <x v="5"/>
        </s>
        <s v="[CLASIFICADOR OBJETAL].[3 - Cuenta].&amp;[2 - GASTOS]&amp;[2.6 - BIENES MUEBLES, INMUEBLES E INTANGIBLES]&amp;[2.6.3 - EQUIPO E INSTRUMENTAL, CIENTÍFICO Y LABORATORIO]" c="2.6.3 - EQUIPO E INSTRUMENTAL, CIENTÍFICO Y LABORATORIO" cp="1">
          <x v="5"/>
        </s>
        <s v="[CLASIFICADOR OBJETAL].[3 - Cuenta].&amp;[2 - GASTOS]&amp;[2.6 - BIENES MUEBLES, INMUEBLES E INTANGIBLES]&amp;[2.6.4 - VEHÍCULOS Y EQUIPO DE TRANSPORTE, TRACCIÓN Y ELEVACIÓN]" c="2.6.4 - VEHÍCULOS Y EQUIPO DE TRANSPORTE, TRACCIÓN Y ELEVACIÓN" cp="1">
          <x v="5"/>
        </s>
        <s v="[CLASIFICADOR OBJETAL].[3 - Cuenta].&amp;[2 - GASTOS]&amp;[2.6 - BIENES MUEBLES, INMUEBLES E INTANGIBLES]&amp;[2.6.5 - MAQUINARIA, OTROS EQUIPOS Y HERRAMIENTAS]" c="2.6.5 - MAQUINARIA, OTROS EQUIPOS Y HERRAMIENTAS" cp="1">
          <x v="5"/>
        </s>
        <s v="[CLASIFICADOR OBJETAL].[3 - Cuenta].&amp;[2 - GASTOS]&amp;[2.6 - BIENES MUEBLES, INMUEBLES E INTANGIBLES]&amp;[2.6.6 - EQUIPOS DE DEFENSA Y SEGURIDAD]" c="2.6.6 - EQUIPOS DE DEFENSA Y SEGURIDAD" cp="1">
          <x v="5"/>
        </s>
        <s v="[CLASIFICADOR OBJETAL].[3 - Cuenta].&amp;[2 - GASTOS]&amp;[2.6 - BIENES MUEBLES, INMUEBLES E INTANGIBLES]&amp;[2.6.7 - ACTIVOS BIOLÓGICOS]" c="2.6.7 - ACTIVOS BIOLÓGICOS" cp="1">
          <x v="5"/>
        </s>
        <s v="[CLASIFICADOR OBJETAL].[3 - Cuenta].&amp;[2 - GASTOS]&amp;[2.6 - BIENES MUEBLES, INMUEBLES E INTANGIBLES]&amp;[2.6.8 - BIENES INTANGIBLES]" c="2.6.8 - BIENES INTANGIBLES" cp="1">
          <x v="5"/>
        </s>
        <s v="[CLASIFICADOR OBJETAL].[3 - Cuenta].&amp;[2 - GASTOS]&amp;[2.6 - BIENES MUEBLES, INMUEBLES E INTANGIBLES]&amp;[2.6.9 - EDIFICIOS, ESTRUCTURAS, TIERRAS, TERRENOS Y OBJETOS DE VALOR]" c="2.6.9 - EDIFICIOS, ESTRUCTURAS, TIERRAS, TERRENOS Y OBJETOS DE VALOR" cp="1">
          <x v="5"/>
        </s>
        <s v="[CLASIFICADOR OBJETAL].[3 - Cuenta].&amp;[2 - GASTOS]&amp;[2.7 - OBRAS]&amp;[2.7.1 - OBRAS EN EDIFICACIONES]" c="2.7.1 - OBRAS EN EDIFICACIONES" cp="1">
          <x v="6"/>
        </s>
        <s v="[CLASIFICADOR OBJETAL].[3 - Cuenta].&amp;[2 - GASTOS]&amp;[2.7 - OBRAS]&amp;[2.7.2 - INFRAESTRUCTURA]" c="2.7.2 - INFRAESTRUCTURA" cp="1">
          <x v="6"/>
        </s>
        <s v="[CLASIFICADOR OBJETAL].[3 - Cuenta].&amp;[2 - GASTOS]&amp;[2.7 - OBRAS]&amp;[2.7.4 - GASTOS QUE SE ASIGNARÁN DURANTE EL EJERCICIO PARA INVERSIÓN (ART. 32 Y 33 LEY 423-06)]" c="2.7.4 - GASTOS QUE SE ASIGNARÁN DURANTE EL EJERCICIO PARA INVERSIÓN (ART. 32 Y 33 LEY 423-06)" cp="1">
          <x v="6"/>
        </s>
        <s v="[CLASIFICADOR OBJETAL].[3 - Cuenta].&amp;[2 - GASTOS]&amp;[2.9 - GASTOS FINANCIEROS]&amp;[2.9.1 - INTERESES DE LA DEUDA PÚBLICA INTERNA]" c="2.9.1 - INTERESES DE LA DEUDA PÚBLICA INTERNA" cp="1">
          <x v="7"/>
        </s>
        <s v="[CLASIFICADOR OBJETAL].[3 - Cuenta].&amp;[2 - GASTOS]&amp;[2.9 - GASTOS FINANCIEROS]&amp;[2.9.2 - INTERESES DE LA DEUDA PUBLICA EXTERNA]" c="2.9.2 - INTERESES DE LA DEUDA PUBLICA EXTERNA" cp="1">
          <x v="7"/>
        </s>
        <s v="[CLASIFICADOR OBJETAL].[3 - Cuenta].&amp;[2 - GASTOS]&amp;[2.9 - GASTOS FINANCIEROS]&amp;[2.9.4 - COMISIONES Y OTROS GASTOS BANCARIOS DE LA DEUDA PÚBLICA]" c="2.9.4 - COMISIONES Y OTROS GASTOS BANCARIOS DE LA DEUDA PÚBLICA" cp="1">
          <x v="7"/>
        </s>
        <s v="[CLASIFICADOR OBJETAL].[3 - Cuenta].&amp;[4 - Aplicaciones financieras]&amp;[4.1 - Incremento de activos financieros]&amp;[4.1.2 - Incremento de activos financieros no corrientes]" c="4.1.2 - Incremento de activos financieros no corrientes" cp="1">
          <x v="8"/>
        </s>
        <s v="[CLASIFICADOR OBJETAL].[3 - Cuenta].&amp;[4 - Aplicaciones financieras]&amp;[4.2 - Disminución de pasivos]&amp;[4.2.1 - Disminución de pasivos corrientes]" c="4.2.1 - Disminución de pasivos corrientes" cp="1">
          <x v="9"/>
        </s>
      </sharedItems>
      <mpMap v="23"/>
    </cacheField>
    <cacheField name="[CLASIFICADOR OBJETAL].[3 - Cuenta].[3 - Cuenta].[Concepto]" caption="Concepto" propertyName="Concepto" numFmtId="0" hierarchy="37" level="1" memberPropertyField="1">
      <sharedItems count="10">
        <s v="2.1 - REMUNERACIONES Y CONTRIBUCIONES"/>
        <s v="2.2 - CONTRATACIÓN DE SERVICIOS"/>
        <s v="2.3 - MATERIALES Y SUMINISTROS"/>
        <s v="2.4 - TRANSFERENCIAS CORRIENTES"/>
        <s v="2.5 - TRANSFERENCIAS DE CAPITAL"/>
        <s v="2.6 - BIENES MUEBLES, INMUEBLES E INTANGIBLES"/>
        <s v="2.7 - OBRAS"/>
        <s v="2.9 - GASTOS FINANCIEROS"/>
        <s v="4.1 - Incremento de activos financieros"/>
        <s v="4.2 - Disminución de pasivos"/>
      </sharedItems>
    </cacheField>
    <cacheField name="[Measures].[VIGENTE]" caption="VIGENTE" numFmtId="0" hierarchy="96"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2" unbalanced="0">
      <fieldsUsage count="2">
        <fieldUsage x="-1"/>
        <fieldUsage x="18"/>
      </fieldsUsage>
    </cacheHierarchy>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7"/>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2" unbalanced="0">
      <fieldsUsage count="2">
        <fieldUsage x="-1"/>
        <fieldUsage x="20"/>
      </fieldsUsage>
    </cacheHierarchy>
    <cacheHierarchy uniqueName="[CLASIFICADOR OBJETAL].[3 - Cuenta]" caption="3 - Cuenta" attribute="1" defaultMemberUniqueName="[CLASIFICADOR OBJETAL].[3 - Cuenta].[All]" allUniqueName="[CLASIFICADOR OBJETAL].[3 - Cuenta].[All]" dimensionUniqueName="[CLASIFICADOR OBJETAL]" displayFolder="" count="2" unbalanced="0">
      <fieldsUsage count="2">
        <fieldUsage x="-1"/>
        <fieldUsage x="22"/>
      </fieldsUsage>
    </cacheHierarchy>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9"/>
        <fieldUsage x="10"/>
        <fieldUsage x="11"/>
        <fieldUsage x="12"/>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oneField="1">
      <fieldsUsage count="1">
        <fieldUsage x="19"/>
      </fieldsUsage>
    </cacheHierarchy>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oneField="1">
      <fieldsUsage count="1">
        <fieldUsage x="24"/>
      </fieldsUsage>
    </cacheHierarchy>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Katherine M. Peguero Fermín" refreshedDate="44138.659992245368" backgroundQuery="1" createdVersion="5" refreshedVersion="5" minRefreshableVersion="3" recordCount="0" supportSubquery="1" supportAdvancedDrill="1">
  <cacheSource type="external" connectionId="1"/>
  <cacheFields count="24">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FECHA IMPUTACION -  RECAUDACION].[2 - Meses].[2 - Meses]" caption="2 - Meses" numFmtId="0" hierarchy="51" level="1">
      <sharedItems containsSemiMixedTypes="0" containsString="0"/>
    </cacheField>
    <cacheField name="[CLASIFICADOR POR CAPITULO].[1 - Capitulo].[1 - Capitulo]" caption="1 - Capitulo" numFmtId="0" hierarchy="42" level="1">
      <sharedItems count="32">
        <s v="[CLASIFICADOR POR CAPITULO].[1 - Capitulo].&amp;[0101 - SENADO DE LA REPÚBLICA]" c="0101 - SENADO DE LA REPÚBLICA"/>
        <s v="[CLASIFICADOR POR CAPITULO].[1 - Capitulo].&amp;[0102 - CÁMARA DE DIPUTADOS]" c="0102 - CÁMARA DE DIPUTADOS"/>
        <s v="[CLASIFICADOR POR CAPITULO].[1 - Capitulo].&amp;[0201 - PRESIDENCIA DE LA REPÚBLICA]" c="0201 - PRESIDENCIA DE LA REPÚBLICA"/>
        <s v="[CLASIFICADOR POR CAPITULO].[1 - Capitulo].&amp;[0202 - MINISTERIO DE  INTERIOR Y POLICÍA]" c="0202 - MINISTERIO DE  INTERIOR Y POLICÍA"/>
        <s v="[CLASIFICADOR POR CAPITULO].[1 - Capitulo].&amp;[0203 - MINISTERIO DE DEFENSA]" c="0203 - MINISTERIO DE DEFENSA"/>
        <s v="[CLASIFICADOR POR CAPITULO].[1 - Capitulo].&amp;[0204 - MINISTERIO DE RELACIONES EXTERIORES]" c="0204 - MINISTERIO DE RELACIONES EXTERIORES"/>
        <s v="[CLASIFICADOR POR CAPITULO].[1 - Capitulo].&amp;[0205 - MINISTERIO DE HACIENDA]" c="0205 - MINISTERIO DE HACIENDA"/>
        <s v="[CLASIFICADOR POR CAPITULO].[1 - Capitulo].&amp;[0206 - MINISTERIO DE EDUCACIÓN]" c="0206 - MINISTERIO DE EDUCACIÓN"/>
        <s v="[CLASIFICADOR POR CAPITULO].[1 - Capitulo].&amp;[0207 - MINISTERIO DE SALUD PÚBLICA Y ASISTENCIA SOCIAL]" c="0207 - MINISTERIO DE SALUD PÚBLICA Y ASISTENCIA SOCIAL"/>
        <s v="[CLASIFICADOR POR CAPITULO].[1 - Capitulo].&amp;[0208 - MINISTERIO DE DEPORTES Y RECREACIÓN]" c="0208 - MINISTERIO DE DEPORTES Y RECREACIÓN"/>
        <s v="[CLASIFICADOR POR CAPITULO].[1 - Capitulo].&amp;[0209 - MINISTERIO DE TRABAJO]" c="0209 - MINISTERIO DE TRABAJO"/>
        <s v="[CLASIFICADOR POR CAPITULO].[1 - Capitulo].&amp;[0210 - MINISTERIO DE AGRICULTURA]" c="0210 - MINISTERIO DE AGRICULTURA"/>
        <s v="[CLASIFICADOR POR CAPITULO].[1 - Capitulo].&amp;[0211 - MINISTERIO DE OBRAS PÚBLICAS Y COMUNICACIONES]" c="0211 - MINISTERIO DE OBRAS PÚBLICAS Y COMUNICACIONES"/>
        <s v="[CLASIFICADOR POR CAPITULO].[1 - Capitulo].&amp;[0212 - MINISTERIO DE INDUSTRIA, COMERCIO Y MIPYMES (MICM)]" c="0212 - MINISTERIO DE INDUSTRIA, COMERCIO Y MIPYMES (MICM)"/>
        <s v="[CLASIFICADOR POR CAPITULO].[1 - Capitulo].&amp;[0213 - MINISTERIO DE TURISMO]" c="0213 - MINISTERIO DE TURISMO"/>
        <s v="[CLASIFICADOR POR CAPITULO].[1 - Capitulo].&amp;[0214 - PROCURADURÍA GENERAL DE LA REPÚBLICA]" c="0214 - PROCURADURÍA GENERAL DE LA REPÚBLICA"/>
        <s v="[CLASIFICADOR POR CAPITULO].[1 - Capitulo].&amp;[0215 - MINISTERIO DE LA MUJER]" c="0215 - MINISTERIO DE LA MUJER"/>
        <s v="[CLASIFICADOR POR CAPITULO].[1 - Capitulo].&amp;[0216 - MINISTERIO DE CULTURA]" c="0216 - MINISTERIO DE CULTURA"/>
        <s v="[CLASIFICADOR POR CAPITULO].[1 - Capitulo].&amp;[0217 - MINISTERIO DE LA JUVENTUD]" c="0217 - MINISTERIO DE LA JUVENTUD"/>
        <s v="[CLASIFICADOR POR CAPITULO].[1 - Capitulo].&amp;[0218 - MINISTERIO DE MEDIO AMBIENTE Y RECURSOS NATURALES]" c="0218 - MINISTERIO DE MEDIO AMBIENTE Y RECURSOS NATURALES"/>
        <s v="[CLASIFICADOR POR CAPITULO].[1 - Capitulo].&amp;[0219 - MINISTERIO DE EDUCACIÓN SUPERIOR CIENCIA Y TECNOLOGÍA]" c="0219 - MINISTERIO DE EDUCACIÓN SUPERIOR CIENCIA Y TECNOLOGÍA"/>
        <s v="[CLASIFICADOR POR CAPITULO].[1 - Capitulo].&amp;[0220 - MINISTERIO DE ECONOMÍA, PLANIFICACIÓN Y DESARROLLO]" c="0220 - MINISTERIO DE ECONOMÍA, PLANIFICACIÓN Y DESARROLLO"/>
        <s v="[CLASIFICADOR POR CAPITULO].[1 - Capitulo].&amp;[0221 - MINISTERIO DE ADMINISTRACIÓN PÚBLICA]" c="0221 - MINISTERIO DE ADMINISTRACIÓN PÚBLICA"/>
        <s v="[CLASIFICADOR POR CAPITULO].[1 - Capitulo].&amp;[0222 - MINISTERIO DE ENERGÍA Y MINAS]" c="0222 - MINISTERIO DE ENERGÍA Y MINAS"/>
        <s v="[CLASIFICADOR POR CAPITULO].[1 - Capitulo].&amp;[0301 - PODER JUDICIAL]" c="0301 - PODER JUDICIAL"/>
        <s v="[CLASIFICADOR POR CAPITULO].[1 - Capitulo].&amp;[0401 - JUNTA CENTRAL ELECTORAL]" c="0401 - JUNTA CENTRAL ELECTORAL"/>
        <s v="[CLASIFICADOR POR CAPITULO].[1 - Capitulo].&amp;[0402 - CÁMARA DE CUENTAS]" c="0402 - CÁMARA DE CUENTAS"/>
        <s v="[CLASIFICADOR POR CAPITULO].[1 - Capitulo].&amp;[0403 - TRIBUNAL CONSTITUCIONAL]" c="0403 - TRIBUNAL CONSTITUCIONAL"/>
        <s v="[CLASIFICADOR POR CAPITULO].[1 - Capitulo].&amp;[0404 - DEFENSOR DEL PUEBLO]" c="0404 - DEFENSOR DEL PUEBLO"/>
        <s v="[CLASIFICADOR POR CAPITULO].[1 - Capitulo].&amp;[0405 - TRIBUNAL SUPERIOR  ELECTORAL ( TSE)]" c="0405 - TRIBUNAL SUPERIOR  ELECTORAL ( TSE)"/>
        <s v="[CLASIFICADOR POR CAPITULO].[1 - Capitulo].&amp;[0998 - ADMINISTRACION DE DEUDA PUBLICA Y ACTIVOS FINANCIEROS]" c="0998 - ADMINISTRACION DE DEUDA PUBLICA Y ACTIVOS FINANCIEROS"/>
        <s v="[CLASIFICADOR POR CAPITULO].[1 - Capitulo].&amp;[0999 - ADMINISTRACION DE OBLIGACIONES DEL TESORO NACIONAL]" c="0999 - ADMINISTRACION DE OBLIGACIONES DEL TESORO NACIONAL"/>
      </sharedItems>
    </cacheField>
    <cacheField name="[CLASIFICADOR INSTITUCIONAL].[1 - Institucional].[1 - Institucional]" caption="1 - Institucional" numFmtId="0" hierarchy="31" level="1">
      <sharedItems containsSemiMixedTypes="0" containsString="0"/>
    </cacheField>
    <cacheField name="[CLASIFICADOR INSTITUCIONAL].[2 - Poder y Organismo].[2 - Poder y Organismo]" caption="2 - Poder y Organismo" numFmtId="0" hierarchy="32" level="1" mappingCount="1">
      <sharedItems count="8">
        <s v="[CLASIFICADOR INSTITUCIONAL].[2 - Poder y Organismo].&amp;[1.1.1.1.1 - Administración central]&amp;[1 - Poder Legislativo]" c="1 - Poder Legislativo" cp="1">
          <x/>
        </s>
        <s v="[CLASIFICADOR INSTITUCIONAL].[2 - Poder y Organismo].&amp;[1.1.1.1.1 - Administración central]&amp;[2 - Poder Ejecutivo]" c="2 - Poder Ejecutivo" cp="1">
          <x/>
        </s>
        <s v="[CLASIFICADOR INSTITUCIONAL].[2 - Poder y Organismo].&amp;[1.1.1.1.1 - Administración central]&amp;[3 - Poder Judicial]" c="3 - Poder Judicial" cp="1">
          <x/>
        </s>
        <s v="[CLASIFICADOR INSTITUCIONAL].[2 - Poder y Organismo].&amp;[1.1.1.1.1 - Administración central]&amp;[4 - Junta Central Electoral]" c="4 - Junta Central Electoral" cp="1">
          <x/>
        </s>
        <s v="[CLASIFICADOR INSTITUCIONAL].[2 - Poder y Organismo].&amp;[1.1.1.1.1 - Administración central]&amp;[5 - Cámara de Cuentas de la República Dominicana]" c="5 - Cámara de Cuentas de la República Dominicana" cp="1">
          <x/>
        </s>
        <s v="[CLASIFICADOR INSTITUCIONAL].[2 - Poder y Organismo].&amp;[1.1.1.1.1 - Administración central]&amp;[6 - Tribunal Constitucional]" c="6 - Tribunal Constitucional" cp="1">
          <x/>
        </s>
        <s v="[CLASIFICADOR INSTITUCIONAL].[2 - Poder y Organismo].&amp;[1.1.1.1.1 - Administración central]&amp;[7 - Defensor del Pueblo]" c="7 - Defensor del Pueblo" cp="1">
          <x/>
        </s>
        <s v="[CLASIFICADOR INSTITUCIONAL].[2 - Poder y Organismo].&amp;[1.1.1.1.1 - Administración central]&amp;[8 - Tribunal Superior Electoral (TSE)]" c="8 - Tribunal Superior Electoral (TSE)" cp="1">
          <x/>
        </s>
      </sharedItems>
      <mpMap v="21"/>
    </cacheField>
    <cacheField name="[CLASIFICADOR INSTITUCIONAL].[2 - Poder y Organismo].[2 - Poder y Organismo].[Institucional]" caption="Institucional" propertyName="Institucional" numFmtId="0" hierarchy="32" level="1" memberPropertyField="1">
      <sharedItems count="1">
        <s v="1.1.1.1.1 - Administración central"/>
      </sharedItems>
    </cacheField>
    <cacheField name="[Measures].[PRESUPUESTO INICIAL]" caption="PRESUPUESTO INICIAL" numFmtId="0" hierarchy="94" level="32767"/>
    <cacheField name="[Measures].[VIGENTE]" caption="VIGENTE" numFmtId="0" hierarchy="96"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9"/>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2" unbalanced="0">
      <fieldsUsage count="2">
        <fieldUsage x="-1"/>
        <fieldUsage x="20"/>
      </fieldsUsage>
    </cacheHierarchy>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2" unbalanced="0">
      <fieldsUsage count="2">
        <fieldUsage x="-1"/>
        <fieldUsage x="18"/>
      </fieldsUsage>
    </cacheHierarchy>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2" unbalanced="0">
      <fieldsUsage count="2">
        <fieldUsage x="-1"/>
        <fieldUsage x="17"/>
      </fieldsUsage>
    </cacheHierarchy>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9"/>
        <fieldUsage x="10"/>
        <fieldUsage x="11"/>
        <fieldUsage x="12"/>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oneField="1">
      <fieldsUsage count="1">
        <fieldUsage x="22"/>
      </fieldsUsage>
    </cacheHierarchy>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oneField="1">
      <fieldsUsage count="1">
        <fieldUsage x="23"/>
      </fieldsUsage>
    </cacheHierarchy>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Katherine M. Peguero Fermín" refreshedDate="44138.659999074072" backgroundQuery="1" createdVersion="5" refreshedVersion="5" minRefreshableVersion="3" recordCount="0" supportSubquery="1" supportAdvancedDrill="1">
  <cacheSource type="external" connectionId="1"/>
  <cacheFields count="21">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CLASIFICADOR ECONOMICO].[2 - Titulo].[2 - Titulo]" caption="2 - Titulo" numFmtId="0" hierarchy="14" level="1">
      <sharedItems count="3">
        <s v="[CLASIFICADOR ECONOMICO].[2 - Titulo].&amp;[2.1 - Gastos corrientes]" c="2.1 - Gastos corrientes"/>
        <s v="[CLASIFICADOR ECONOMICO].[2 - Titulo].&amp;[2.2 - Gastos de capital]" c="2.2 - Gastos de capital"/>
        <s v="[CLASIFICADOR ECONOMICO].[2 - Titulo].&amp;[3.2 - Aplicaciones financieras]" c="3.2 - Aplicaciones financieras"/>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Measures].[PRESUPUESTO INICIAL]" caption="PRESUPUESTO INICIAL" numFmtId="0" hierarchy="94" level="32767"/>
    <cacheField name="[Measures].[VIGENTE]" caption="VIGENTE" numFmtId="0" hierarchy="96"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2" unbalanced="0">
      <fieldsUsage count="2">
        <fieldUsage x="-1"/>
        <fieldUsage x="9"/>
      </fieldsUsage>
    </cacheHierarchy>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8"/>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oneField="1">
      <fieldsUsage count="1">
        <fieldUsage x="19"/>
      </fieldsUsage>
    </cacheHierarchy>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oneField="1">
      <fieldsUsage count="1">
        <fieldUsage x="20"/>
      </fieldsUsage>
    </cacheHierarchy>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Kiara Alondra Rodriguez Luciano" refreshedDate="44166.392758564813" backgroundQuery="1" createdVersion="5" refreshedVersion="5" minRefreshableVersion="3" recordCount="0" supportSubquery="1" supportAdvancedDrill="1">
  <cacheSource type="external" connectionId="1"/>
  <cacheFields count="20">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CLASIFICADOR ECONOMICO].[2 - Titulo].[2 - Titulo]" caption="2 - Titulo" numFmtId="0" hierarchy="14" level="1">
      <sharedItems count="3">
        <s v="[CLASIFICADOR ECONOMICO].[2 - Titulo].&amp;[2.1 - Gastos corrientes]" c="2.1 - Gastos corrientes"/>
        <s v="[CLASIFICADOR ECONOMICO].[2 - Titulo].&amp;[2.2 - Gastos de capital]" c="2.2 - Gastos de capital"/>
        <s v="[CLASIFICADOR ECONOMICO].[2 - Titulo].&amp;[3.2 - Aplicaciones financieras]" c="3.2 - Aplicaciones financieras"/>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INSTITUCIONAL].[1 - Institucional].[1 - Institucional]" caption="1 - Institucional" numFmtId="0" hierarchy="31" level="1">
      <sharedItems containsSemiMixedTypes="0" containsString="0"/>
    </cacheField>
    <cacheField name="[Measures].[DEVENGADO]" caption="DEVENGADO" numFmtId="0" hierarchy="100" level="32767"/>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8"/>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2" unbalanced="0">
      <fieldsUsage count="2">
        <fieldUsage x="-1"/>
        <fieldUsage x="9"/>
      </fieldsUsage>
    </cacheHierarchy>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8"/>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0"/>
        <fieldUsage x="1"/>
        <fieldUsage x="2"/>
        <fieldUsage x="3"/>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oneField="1">
      <fieldsUsage count="1">
        <fieldUsage x="19"/>
      </fieldsUsage>
    </cacheHierarchy>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saveData="0" refreshedBy="Kiara Alondra Rodriguez Luciano" refreshedDate="44166.393636921297" backgroundQuery="1" createdVersion="5" refreshedVersion="5" minRefreshableVersion="3" recordCount="0" supportSubquery="1" supportAdvancedDrill="1">
  <cacheSource type="external" connectionId="1"/>
  <cacheFields count="22">
    <cacheField name="[Measures].[DEVENGADO]" caption="DEVENGADO" numFmtId="0" hierarchy="100" level="32767"/>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CLASIFICADOR ECONOMICO].[2 - Titulo].[2 - Titulo]" caption="2 - Titulo" numFmtId="0" hierarchy="14" level="1">
      <sharedItems count="3">
        <s v="[CLASIFICADOR ECONOMICO].[2 - Titulo].&amp;[2.1 - Gastos corrientes]" c="2.1 - Gastos corrientes"/>
        <s v="[CLASIFICADOR ECONOMICO].[2 - Titulo].&amp;[2.2 - Gastos de capital]" c="2.2 - Gastos de capital"/>
        <s v="[CLASIFICADOR ECONOMICO].[2 - Titulo].&amp;[3.2 - Aplicaciones financieras]" c="3.2 - Aplicaciones financieras"/>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ECONOMICO].[3 - Sub-Titulo].[3 - Sub-Titulo]" caption="3 - Sub-Titulo" numFmtId="0" hierarchy="15" level="1" mappingCount="1">
      <sharedItems count="14">
        <s v="[CLASIFICADOR ECONOMICO].[3 - Sub-Titulo].&amp;[2.1 - Gastos corrientes]&amp;[2.1.2 - Gastos de consumo]" c="2.1.2 - Gastos de consumo" cp="1">
          <x/>
        </s>
        <s v="[CLASIFICADOR ECONOMICO].[3 - Sub-Titulo].&amp;[2.1 - Gastos corrientes]&amp;[2.1.3 - Prestaciones de la seguridad social]" c="2.1.3 - Prestaciones de la seguridad social" cp="1">
          <x/>
        </s>
        <s v="[CLASIFICADOR ECONOMICO].[3 - Sub-Titulo].&amp;[2.1 - Gastos corrientes]&amp;[2.1.4 - Intereses de la deuda]" c="2.1.4 - Intereses de la deuda" cp="1">
          <x/>
        </s>
        <s v="[CLASIFICADOR ECONOMICO].[3 - Sub-Titulo].&amp;[2.1 - Gastos corrientes]&amp;[2.1.5 - Subvenciones otorgadas a empresas]" c="2.1.5 - Subvenciones otorgadas a empresas" cp="1">
          <x/>
        </s>
        <s v="[CLASIFICADOR ECONOMICO].[3 - Sub-Titulo].&amp;[2.1 - Gastos corrientes]&amp;[2.1.6 - Transferencias corrientes otorgadas]" c="2.1.6 - Transferencias corrientes otorgadas" cp="1">
          <x/>
        </s>
        <s v="[CLASIFICADOR ECONOMICO].[3 - Sub-Titulo].&amp;[2.1 - Gastos corrientes]&amp;[2.1.9 - Otros gastos corrientes]" c="2.1.9 - Otros gastos corrientes" cp="1">
          <x/>
        </s>
        <s v="[CLASIFICADOR ECONOMICO].[3 - Sub-Titulo].&amp;[2.2 - Gastos de capital]&amp;[2.2.1 - Construcciones en proceso]" c="2.2.1 - Construcciones en proceso" cp="1">
          <x v="1"/>
        </s>
        <s v="[CLASIFICADOR ECONOMICO].[3 - Sub-Titulo].&amp;[2.2 - Gastos de capital]&amp;[2.2.2 - Activos fijos (formación bruta de capital fijo)]" c="2.2.2 - Activos fijos (formación bruta de capital fijo)" cp="1">
          <x v="1"/>
        </s>
        <s v="[CLASIFICADOR ECONOMICO].[3 - Sub-Titulo].&amp;[2.2 - Gastos de capital]&amp;[2.2.4 - Objetos de valor]" c="2.2.4 - Objetos de valor" cp="1">
          <x v="1"/>
        </s>
        <s v="[CLASIFICADOR ECONOMICO].[3 - Sub-Titulo].&amp;[2.2 - Gastos de capital]&amp;[2.2.5 - Activos no producidos]" c="2.2.5 - Activos no producidos" cp="1">
          <x v="1"/>
        </s>
        <s v="[CLASIFICADOR ECONOMICO].[3 - Sub-Titulo].&amp;[2.2 - Gastos de capital]&amp;[2.2.6 - Transferencias de capital otorgadas]" c="2.2.6 - Transferencias de capital otorgadas" cp="1">
          <x v="1"/>
        </s>
        <s v="[CLASIFICADOR ECONOMICO].[3 - Sub-Titulo].&amp;[2.2 - Gastos de capital]&amp;[2.2.8 - Gastos de capital, reserva presupuestaria]" c="2.2.8 - Gastos de capital, reserva presupuestaria" cp="1">
          <x v="1"/>
        </s>
        <s v="[CLASIFICADOR ECONOMICO].[3 - Sub-Titulo].&amp;[3.2 - Aplicaciones financieras]&amp;[3.2.1 - Incremento de activos financieros]" c="3.2.1 - Incremento de activos financieros" cp="1">
          <x v="2"/>
        </s>
        <s v="[CLASIFICADOR ECONOMICO].[3 - Sub-Titulo].&amp;[3.2 - Aplicaciones financieras]&amp;[3.2.2 - Disminución de pasivos]" c="3.2.2 - Disminución de pasivos" cp="1">
          <x v="2"/>
        </s>
      </sharedItems>
      <mpMap v="20"/>
    </cacheField>
    <cacheField name="[CLASIFICADOR ECONOMICO].[3 - Sub-Titulo].[3 - Sub-Titulo].[Titulo]" caption="Titulo" propertyName="Titulo" numFmtId="0" hierarchy="15" level="1" memberPropertyField="1">
      <sharedItems count="3">
        <s v="2.1 - Gastos corrientes"/>
        <s v="2.2 - Gastos de capital"/>
        <s v="3.2 - Aplicaciones financieras"/>
      </sharedItems>
    </cacheField>
    <cacheField name="[CLASIFICADOR INSTITUCIONAL].[1 - Institucional].[1 - Institucional]" caption="1 - Institucional" numFmtId="0" hierarchy="31" level="1">
      <sharedItems containsSemiMixedTypes="0" containsString="0"/>
    </cacheField>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9"/>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2" unbalanced="0">
      <fieldsUsage count="2">
        <fieldUsage x="-1"/>
        <fieldUsage x="10"/>
      </fieldsUsage>
    </cacheHierarchy>
    <cacheHierarchy uniqueName="[CLASIFICADOR ECONOMICO].[3 - Sub-Titulo]" caption="3 - Sub-Titulo" attribute="1" defaultMemberUniqueName="[CLASIFICADOR ECONOMICO].[3 - Sub-Titulo].[All]" allUniqueName="[CLASIFICADOR ECONOMICO].[3 - Sub-Titulo].[All]" dimensionUniqueName="[CLASIFICADOR ECONOMICO]" displayFolder="" count="2" unbalanced="0">
      <fieldsUsage count="2">
        <fieldUsage x="-1"/>
        <fieldUsage x="19"/>
      </fieldsUsage>
    </cacheHierarchy>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21"/>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0" unbalanced="0"/>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0" unbalanced="0"/>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1"/>
        <fieldUsage x="12"/>
        <fieldUsage x="13"/>
        <fieldUsage x="14"/>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1"/>
        <fieldUsage x="2"/>
        <fieldUsage x="3"/>
        <fieldUsage x="4"/>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oneField="1">
      <fieldsUsage count="1">
        <fieldUsage x="0"/>
      </fieldsUsage>
    </cacheHierarchy>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saveData="0" refreshedBy="Kiara Alondra Rodriguez Luciano" refreshedDate="44166.395381018519" backgroundQuery="1" createdVersion="5" refreshedVersion="5" minRefreshableVersion="3" recordCount="0" supportSubquery="1" supportAdvancedDrill="1">
  <cacheSource type="external" connectionId="1"/>
  <cacheFields count="22">
    <cacheField name="[Measures].[DEVENGADO]" caption="DEVENGADO" numFmtId="0" hierarchy="100" level="32767"/>
    <cacheField name="[FECHA REGISTRO].[Fechas Registros].[Ano Calendario]" caption="Ano Calendario" numFmtId="0" hierarchy="57" level="1">
      <sharedItems containsSemiMixedTypes="0" containsString="0"/>
    </cacheField>
    <cacheField name="[FECHA REGISTRO].[Fechas Registros].[Trimestre Nombre]" caption="Trimestre Nombre" numFmtId="0" hierarchy="57" level="2">
      <sharedItems containsSemiMixedTypes="0" containsString="0"/>
    </cacheField>
    <cacheField name="[FECHA REGISTRO].[Fechas Registros].[Mes Nombre]" caption="Mes Nombre" numFmtId="0" hierarchy="57" level="3">
      <sharedItems containsSemiMixedTypes="0" containsString="0"/>
    </cacheField>
    <cacheField name="[FECHA REGISTRO].[Fechas Registros].[Fecha]" caption="Fecha" numFmtId="0" hierarchy="57" level="4">
      <sharedItems containsSemiMixedTypes="0" containsString="0"/>
    </cacheField>
    <cacheField name="[FECHA REGISTRO].[Fechas Registros].[Trimestre Nombre].[Ano Calendario]" caption="Ano Calendario" propertyName="Ano Calendario" numFmtId="0" hierarchy="57" level="2" memberPropertyField="1">
      <sharedItems containsSemiMixedTypes="0" containsString="0"/>
    </cacheField>
    <cacheField name="[FECHA REGISTRO].[Fechas Registros].[Mes Nombre].[Trimestre Calendario]" caption="Trimestre Calendario" propertyName="Trimestre Calendario" numFmtId="0" hierarchy="57" level="3" memberPropertyField="1">
      <sharedItems containsSemiMixedTypes="0" containsString="0"/>
    </cacheField>
    <cacheField name="[FECHA REGISTRO].[Fechas Registros].[Mes Nombre].[Trimestre Nombre]" caption="Trimestre Nombre" propertyName="Trimestre Nombre" numFmtId="0" hierarchy="57" level="3" memberPropertyField="1">
      <sharedItems containsSemiMixedTypes="0" containsString="0"/>
    </cacheField>
    <cacheField name="[FECHA REGISTRO].[Fechas Registros].[Fecha].[Mes Nombre]" caption="Mes Nombre" propertyName="Mes Nombre" numFmtId="0" hierarchy="57" level="4" memberPropertyField="1">
      <sharedItems containsSemiMixedTypes="0" containsString="0"/>
    </cacheField>
    <cacheField name="[CLASIFICADOR ECONOMICO].[1 - Tipo].[1 - Tipo]" caption="1 - Tipo" numFmtId="0" hierarchy="13" level="1">
      <sharedItems count="2">
        <s v="[CLASIFICADOR ECONOMICO].[1 - Tipo].&amp;[2 - GASTOS]" c="2 - GASTOS"/>
        <s v="[CLASIFICADOR ECONOMICO].[1 - Tipo].&amp;[3 - FINANCIAMIENTO]" c="3 - FINANCIAMIENTO"/>
      </sharedItems>
    </cacheField>
    <cacheField name="[FECHA IMPUTACION -  RECAUDACION].[Fechas Imputaciones].[Ano Calendario]" caption="Ano Calendario" numFmtId="0" hierarchy="53" level="1">
      <sharedItems containsSemiMixedTypes="0" containsString="0"/>
    </cacheField>
    <cacheField name="[FECHA IMPUTACION -  RECAUDACION].[Fechas Imputaciones].[Trimestre Nombre]" caption="Trimestre Nombre" numFmtId="0" hierarchy="53" level="2">
      <sharedItems containsSemiMixedTypes="0" containsString="0"/>
    </cacheField>
    <cacheField name="[FECHA IMPUTACION -  RECAUDACION].[Fechas Imputaciones].[Mes Nombre]" caption="Mes Nombre" numFmtId="0" hierarchy="53" level="3">
      <sharedItems containsSemiMixedTypes="0" containsString="0"/>
    </cacheField>
    <cacheField name="[FECHA IMPUTACION -  RECAUDACION].[Fechas Imputaciones].[Fecha]" caption="Fecha" numFmtId="0" hierarchy="53" level="4">
      <sharedItems containsSemiMixedTypes="0" containsString="0"/>
    </cacheField>
    <cacheField name="[FECHA IMPUTACION -  RECAUDACION].[Fechas Imputaciones].[Trimestre Nombre].[Ano Calendario]" caption="Ano Calendario" propertyName="Ano Calendario" numFmtId="0" hierarchy="53" level="2" memberPropertyField="1">
      <sharedItems containsSemiMixedTypes="0" containsString="0"/>
    </cacheField>
    <cacheField name="[FECHA IMPUTACION -  RECAUDACION].[Fechas Imputaciones].[Mes Nombre].[Trimestre Calendario]" caption="Trimestre Calendario" propertyName="Trimestre Calendario" numFmtId="0" hierarchy="53" level="3" memberPropertyField="1">
      <sharedItems containsSemiMixedTypes="0" containsString="0"/>
    </cacheField>
    <cacheField name="[FECHA IMPUTACION -  RECAUDACION].[Fechas Imputaciones].[Mes Nombre].[Trimestre Nombre]" caption="Trimestre Nombre" propertyName="Trimestre Nombre" numFmtId="0" hierarchy="53" level="3" memberPropertyField="1">
      <sharedItems containsSemiMixedTypes="0" containsString="0"/>
    </cacheField>
    <cacheField name="[FECHA IMPUTACION -  RECAUDACION].[Fechas Imputaciones].[Fecha].[Mes Nombre]" caption="Mes Nombre" propertyName="Mes Nombre" numFmtId="0" hierarchy="53" level="4" memberPropertyField="1">
      <sharedItems containsSemiMixedTypes="0" containsString="0"/>
    </cacheField>
    <cacheField name="[CLASIFICADOR POR CAPITULO].[1 - Capitulo].[1 - Capitulo]" caption="1 - Capitulo" numFmtId="0" hierarchy="42" level="1">
      <sharedItems count="32">
        <s v="[CLASIFICADOR POR CAPITULO].[1 - Capitulo].&amp;[0101 - SENADO DE LA REPÚBLICA]" c="0101 - SENADO DE LA REPÚBLICA"/>
        <s v="[CLASIFICADOR POR CAPITULO].[1 - Capitulo].&amp;[0102 - CÁMARA DE DIPUTADOS]" c="0102 - CÁMARA DE DIPUTADOS"/>
        <s v="[CLASIFICADOR POR CAPITULO].[1 - Capitulo].&amp;[0201 - PRESIDENCIA DE LA REPÚBLICA]" c="0201 - PRESIDENCIA DE LA REPÚBLICA"/>
        <s v="[CLASIFICADOR POR CAPITULO].[1 - Capitulo].&amp;[0202 - MINISTERIO DE  INTERIOR Y POLICÍA]" c="0202 - MINISTERIO DE  INTERIOR Y POLICÍA"/>
        <s v="[CLASIFICADOR POR CAPITULO].[1 - Capitulo].&amp;[0203 - MINISTERIO DE DEFENSA]" c="0203 - MINISTERIO DE DEFENSA"/>
        <s v="[CLASIFICADOR POR CAPITULO].[1 - Capitulo].&amp;[0204 - MINISTERIO DE RELACIONES EXTERIORES]" c="0204 - MINISTERIO DE RELACIONES EXTERIORES"/>
        <s v="[CLASIFICADOR POR CAPITULO].[1 - Capitulo].&amp;[0205 - MINISTERIO DE HACIENDA]" c="0205 - MINISTERIO DE HACIENDA"/>
        <s v="[CLASIFICADOR POR CAPITULO].[1 - Capitulo].&amp;[0206 - MINISTERIO DE EDUCACIÓN]" c="0206 - MINISTERIO DE EDUCACIÓN"/>
        <s v="[CLASIFICADOR POR CAPITULO].[1 - Capitulo].&amp;[0207 - MINISTERIO DE SALUD PÚBLICA Y ASISTENCIA SOCIAL]" c="0207 - MINISTERIO DE SALUD PÚBLICA Y ASISTENCIA SOCIAL"/>
        <s v="[CLASIFICADOR POR CAPITULO].[1 - Capitulo].&amp;[0208 - MINISTERIO DE DEPORTES Y RECREACIÓN]" c="0208 - MINISTERIO DE DEPORTES Y RECREACIÓN"/>
        <s v="[CLASIFICADOR POR CAPITULO].[1 - Capitulo].&amp;[0209 - MINISTERIO DE TRABAJO]" c="0209 - MINISTERIO DE TRABAJO"/>
        <s v="[CLASIFICADOR POR CAPITULO].[1 - Capitulo].&amp;[0210 - MINISTERIO DE AGRICULTURA]" c="0210 - MINISTERIO DE AGRICULTURA"/>
        <s v="[CLASIFICADOR POR CAPITULO].[1 - Capitulo].&amp;[0211 - MINISTERIO DE OBRAS PÚBLICAS Y COMUNICACIONES]" c="0211 - MINISTERIO DE OBRAS PÚBLICAS Y COMUNICACIONES"/>
        <s v="[CLASIFICADOR POR CAPITULO].[1 - Capitulo].&amp;[0212 - MINISTERIO DE INDUSTRIA, COMERCIO Y MIPYMES (MICM)]" c="0212 - MINISTERIO DE INDUSTRIA, COMERCIO Y MIPYMES (MICM)"/>
        <s v="[CLASIFICADOR POR CAPITULO].[1 - Capitulo].&amp;[0213 - MINISTERIO DE TURISMO]" c="0213 - MINISTERIO DE TURISMO"/>
        <s v="[CLASIFICADOR POR CAPITULO].[1 - Capitulo].&amp;[0214 - PROCURADURÍA GENERAL DE LA REPÚBLICA]" c="0214 - PROCURADURÍA GENERAL DE LA REPÚBLICA"/>
        <s v="[CLASIFICADOR POR CAPITULO].[1 - Capitulo].&amp;[0215 - MINISTERIO DE LA MUJER]" c="0215 - MINISTERIO DE LA MUJER"/>
        <s v="[CLASIFICADOR POR CAPITULO].[1 - Capitulo].&amp;[0216 - MINISTERIO DE CULTURA]" c="0216 - MINISTERIO DE CULTURA"/>
        <s v="[CLASIFICADOR POR CAPITULO].[1 - Capitulo].&amp;[0217 - MINISTERIO DE LA JUVENTUD]" c="0217 - MINISTERIO DE LA JUVENTUD"/>
        <s v="[CLASIFICADOR POR CAPITULO].[1 - Capitulo].&amp;[0218 - MINISTERIO DE MEDIO AMBIENTE Y RECURSOS NATURALES]" c="0218 - MINISTERIO DE MEDIO AMBIENTE Y RECURSOS NATURALES"/>
        <s v="[CLASIFICADOR POR CAPITULO].[1 - Capitulo].&amp;[0219 - MINISTERIO DE EDUCACIÓN SUPERIOR CIENCIA Y TECNOLOGÍA]" c="0219 - MINISTERIO DE EDUCACIÓN SUPERIOR CIENCIA Y TECNOLOGÍA"/>
        <s v="[CLASIFICADOR POR CAPITULO].[1 - Capitulo].&amp;[0220 - MINISTERIO DE ECONOMÍA, PLANIFICACIÓN Y DESARROLLO]" c="0220 - MINISTERIO DE ECONOMÍA, PLANIFICACIÓN Y DESARROLLO"/>
        <s v="[CLASIFICADOR POR CAPITULO].[1 - Capitulo].&amp;[0221 - MINISTERIO DE ADMINISTRACIÓN PÚBLICA]" c="0221 - MINISTERIO DE ADMINISTRACIÓN PÚBLICA"/>
        <s v="[CLASIFICADOR POR CAPITULO].[1 - Capitulo].&amp;[0222 - MINISTERIO DE ENERGÍA Y MINAS]" c="0222 - MINISTERIO DE ENERGÍA Y MINAS"/>
        <s v="[CLASIFICADOR POR CAPITULO].[1 - Capitulo].&amp;[0301 - PODER JUDICIAL]" c="0301 - PODER JUDICIAL"/>
        <s v="[CLASIFICADOR POR CAPITULO].[1 - Capitulo].&amp;[0401 - JUNTA CENTRAL ELECTORAL]" c="0401 - JUNTA CENTRAL ELECTORAL"/>
        <s v="[CLASIFICADOR POR CAPITULO].[1 - Capitulo].&amp;[0402 - CÁMARA DE CUENTAS]" c="0402 - CÁMARA DE CUENTAS"/>
        <s v="[CLASIFICADOR POR CAPITULO].[1 - Capitulo].&amp;[0403 - TRIBUNAL CONSTITUCIONAL]" c="0403 - TRIBUNAL CONSTITUCIONAL"/>
        <s v="[CLASIFICADOR POR CAPITULO].[1 - Capitulo].&amp;[0404 - DEFENSOR DEL PUEBLO]" c="0404 - DEFENSOR DEL PUEBLO"/>
        <s v="[CLASIFICADOR POR CAPITULO].[1 - Capitulo].&amp;[0405 - TRIBUNAL SUPERIOR  ELECTORAL ( TSE)]" c="0405 - TRIBUNAL SUPERIOR  ELECTORAL ( TSE)"/>
        <s v="[CLASIFICADOR POR CAPITULO].[1 - Capitulo].&amp;[0998 - ADMINISTRACION DE DEUDA PUBLICA Y ACTIVOS FINANCIEROS]" c="0998 - ADMINISTRACION DE DEUDA PUBLICA Y ACTIVOS FINANCIEROS"/>
        <s v="[CLASIFICADOR POR CAPITULO].[1 - Capitulo].&amp;[0999 - ADMINISTRACION DE OBLIGACIONES DEL TESORO NACIONAL]" c="0999 - ADMINISTRACION DE OBLIGACIONES DEL TESORO NACIONAL"/>
      </sharedItems>
    </cacheField>
    <cacheField name="[CLASIFICADOR INSTITUCIONAL].[1 - Institucional].[1 - Institucional]" caption="1 - Institucional" numFmtId="0" hierarchy="31" level="1">
      <sharedItems containsSemiMixedTypes="0" containsString="0"/>
    </cacheField>
    <cacheField name="[CLASIFICADOR INSTITUCIONAL].[2 - Poder y Organismo].[2 - Poder y Organismo]" caption="2 - Poder y Organismo" numFmtId="0" hierarchy="32" level="1" mappingCount="1">
      <sharedItems count="8">
        <s v="[CLASIFICADOR INSTITUCIONAL].[2 - Poder y Organismo].&amp;[1.1.1.1.1 - Administración central]&amp;[1 - Poder Legislativo]" c="1 - Poder Legislativo" cp="1">
          <x/>
        </s>
        <s v="[CLASIFICADOR INSTITUCIONAL].[2 - Poder y Organismo].&amp;[1.1.1.1.1 - Administración central]&amp;[2 - Poder Ejecutivo]" c="2 - Poder Ejecutivo" cp="1">
          <x/>
        </s>
        <s v="[CLASIFICADOR INSTITUCIONAL].[2 - Poder y Organismo].&amp;[1.1.1.1.1 - Administración central]&amp;[3 - Poder Judicial]" c="3 - Poder Judicial" cp="1">
          <x/>
        </s>
        <s v="[CLASIFICADOR INSTITUCIONAL].[2 - Poder y Organismo].&amp;[1.1.1.1.1 - Administración central]&amp;[4 - Junta Central Electoral]" c="4 - Junta Central Electoral" cp="1">
          <x/>
        </s>
        <s v="[CLASIFICADOR INSTITUCIONAL].[2 - Poder y Organismo].&amp;[1.1.1.1.1 - Administración central]&amp;[5 - Cámara de Cuentas de la República Dominicana]" c="5 - Cámara de Cuentas de la República Dominicana" cp="1">
          <x/>
        </s>
        <s v="[CLASIFICADOR INSTITUCIONAL].[2 - Poder y Organismo].&amp;[1.1.1.1.1 - Administración central]&amp;[6 - Tribunal Constitucional]" c="6 - Tribunal Constitucional" cp="1">
          <x/>
        </s>
        <s v="[CLASIFICADOR INSTITUCIONAL].[2 - Poder y Organismo].&amp;[1.1.1.1.1 - Administración central]&amp;[7 - Defensor del Pueblo]" c="7 - Defensor del Pueblo" cp="1">
          <x/>
        </s>
        <s v="[CLASIFICADOR INSTITUCIONAL].[2 - Poder y Organismo].&amp;[1.1.1.1.1 - Administración central]&amp;[8 - Tribunal Superior Electoral (TSE)]" c="8 - Tribunal Superior Electoral (TSE)" cp="1">
          <x/>
        </s>
      </sharedItems>
      <mpMap v="21"/>
    </cacheField>
    <cacheField name="[CLASIFICADOR INSTITUCIONAL].[2 - Poder y Organismo].[2 - Poder y Organismo].[Institucional]" caption="Institucional" propertyName="Institucional" numFmtId="0" hierarchy="32" level="1" memberPropertyField="1">
      <sharedItems count="1">
        <s v="1.1.1.1.1 - Administración central"/>
      </sharedItems>
    </cacheField>
  </cacheFields>
  <cacheHierarchies count="191">
    <cacheHierarchy uniqueName="[CLASIFICADOR  PROGRAMATICO].[1 - Capitulo]" caption="1 - Capitulo" attribute="1" defaultMemberUniqueName="[CLASIFICADOR  PROGRAMATICO].[1 - Capitulo].[All]" allUniqueName="[CLASIFICADOR  PROGRAMATICO].[1 - Capitulo].[All]" dimensionUniqueName="[CLASIFICADOR  PROGRAMATICO]" displayFolder="" count="0" unbalanced="0"/>
    <cacheHierarchy uniqueName="[CLASIFICADOR  PROGRAMATICO].[2 - Sub-Capitulo]" caption="2 - Sub-Capitulo" attribute="1" defaultMemberUniqueName="[CLASIFICADOR  PROGRAMATICO].[2 - Sub-Capitulo].[All]" allUniqueName="[CLASIFICADOR  PROGRAMATICO].[2 - Sub-Capitulo].[All]" dimensionUniqueName="[CLASIFICADOR  PROGRAMATICO]" displayFolder="" count="0" unbalanced="0"/>
    <cacheHierarchy uniqueName="[CLASIFICADOR  PROGRAMATICO].[3 - Programa]" caption="3 - Programa" attribute="1" defaultMemberUniqueName="[CLASIFICADOR  PROGRAMATICO].[3 - Programa].[All]" allUniqueName="[CLASIFICADOR  PROGRAMATICO].[3 - Programa].[All]" dimensionUniqueName="[CLASIFICADOR  PROGRAMATICO]" displayFolder="" count="0" unbalanced="0"/>
    <cacheHierarchy uniqueName="[CLASIFICADOR  PROGRAMATICO].[4 - Sub-Programa]" caption="4 - Sub-Programa" attribute="1" defaultMemberUniqueName="[CLASIFICADOR  PROGRAMATICO].[4 - Sub-Programa].[All]" allUniqueName="[CLASIFICADOR  PROGRAMATICO].[4 - Sub-Programa].[All]" dimensionUniqueName="[CLASIFICADOR  PROGRAMATICO]" displayFolder="" count="0" unbalanced="0"/>
    <cacheHierarchy uniqueName="[CLASIFICADOR  PROGRAMATICO].[5 - Proyecto]" caption="5 - Proyecto" attribute="1" defaultMemberUniqueName="[CLASIFICADOR  PROGRAMATICO].[5 - Proyecto].[All]" allUniqueName="[CLASIFICADOR  PROGRAMATICO].[5 - Proyecto].[All]" dimensionUniqueName="[CLASIFICADOR  PROGRAMATICO]" displayFolder="" count="0" unbalanced="0"/>
    <cacheHierarchy uniqueName="[CLASIFICADOR  PROGRAMATICO].[6 - Actividad Obra]" caption="6 - Actividad Obra" attribute="1" defaultMemberUniqueName="[CLASIFICADOR  PROGRAMATICO].[6 - Actividad Obra].[All]" allUniqueName="[CLASIFICADOR  PROGRAMATICO].[6 - Actividad Obra].[All]" dimensionUniqueName="[CLASIFICADOR  PROGRAMATICO]" displayFolder="" count="0" unbalanced="0"/>
    <cacheHierarchy uniqueName="[CLASIFICADOR  PROGRAMATICO].[Programatica]" caption="Programatica" defaultMemberUniqueName="[CLASIFICADOR  PROGRAMATICO].[Programatica].[All]" allUniqueName="[CLASIFICADOR  PROGRAMATICO].[Programatica].[All]" dimensionUniqueName="[CLASIFICADOR  PROGRAMATICO]" displayFolder="" count="0" unbalanced="0"/>
    <cacheHierarchy uniqueName="[CLASIFICADOR CUENTA INGRESOS].[1 - Tipo]" caption="1 - Tipo" attribute="1" defaultMemberUniqueName="[CLASIFICADOR CUENTA INGRESOS].[1 - Tipo].[All]" allUniqueName="[CLASIFICADOR CUENTA INGRESOS].[1 - Tipo].[All]" dimensionUniqueName="[CLASIFICADOR CUENTA INGRESOS]" displayFolder="" count="0" unbalanced="0"/>
    <cacheHierarchy uniqueName="[CLASIFICADOR CUENTA INGRESOS].[2 - Grupo]" caption="2 - Grupo" attribute="1" defaultMemberUniqueName="[CLASIFICADOR CUENTA INGRESOS].[2 - Grupo].[All]" allUniqueName="[CLASIFICADOR CUENTA INGRESOS].[2 - Grupo].[All]" dimensionUniqueName="[CLASIFICADOR CUENTA INGRESOS]" displayFolder="" count="0" unbalanced="0"/>
    <cacheHierarchy uniqueName="[CLASIFICADOR CUENTA INGRESOS].[3 - Sub Grupo]" caption="3 - Sub Grupo" attribute="1" defaultMemberUniqueName="[CLASIFICADOR CUENTA INGRESOS].[3 - Sub Grupo].[All]" allUniqueName="[CLASIFICADOR CUENTA INGRESOS].[3 - Sub Grupo].[All]" dimensionUniqueName="[CLASIFICADOR CUENTA INGRESOS]" displayFolder="" count="0" unbalanced="0"/>
    <cacheHierarchy uniqueName="[CLASIFICADOR CUENTA INGRESOS].[4 - Cuenta]" caption="4 - Cuenta" attribute="1" defaultMemberUniqueName="[CLASIFICADOR CUENTA INGRESOS].[4 - Cuenta].[All]" allUniqueName="[CLASIFICADOR CUENTA INGRESOS].[4 - Cuenta].[All]" dimensionUniqueName="[CLASIFICADOR CUENTA INGRESOS]" displayFolder="" count="0" unbalanced="0"/>
    <cacheHierarchy uniqueName="[CLASIFICADOR CUENTA INGRESOS].[5 - Auxiliar]" caption="5 - Auxiliar" attribute="1" defaultMemberUniqueName="[CLASIFICADOR CUENTA INGRESOS].[5 - Auxiliar].[All]" allUniqueName="[CLASIFICADOR CUENTA INGRESOS].[5 - Auxiliar].[All]" dimensionUniqueName="[CLASIFICADOR CUENTA INGRESOS]" displayFolder="" count="0" unbalanced="0"/>
    <cacheHierarchy uniqueName="[CLASIFICADOR CUENTA INGRESOS].[Cuenta Ingreso]" caption="Cuenta Ingreso" defaultMemberUniqueName="[CLASIFICADOR CUENTA INGRESOS].[Cuenta Ingreso].[All]" allUniqueName="[CLASIFICADOR CUENTA INGRESOS].[Cuenta Ingreso].[All]" dimensionUniqueName="[CLASIFICADOR CUENTA INGRESOS]" displayFolder="" count="0" unbalanced="0"/>
    <cacheHierarchy uniqueName="[CLASIFICADOR ECONOMICO].[1 - Tipo]" caption="1 - Tipo" attribute="1" defaultMemberUniqueName="[CLASIFICADOR ECONOMICO].[1 - Tipo].[All]" allUniqueName="[CLASIFICADOR ECONOMICO].[1 - Tipo].[All]" dimensionUniqueName="[CLASIFICADOR ECONOMICO]" displayFolder="" count="2" unbalanced="0">
      <fieldsUsage count="2">
        <fieldUsage x="-1"/>
        <fieldUsage x="9"/>
      </fieldsUsage>
    </cacheHierarchy>
    <cacheHierarchy uniqueName="[CLASIFICADOR ECONOMICO].[2 - Titulo]" caption="2 - Titulo" attribute="1" defaultMemberUniqueName="[CLASIFICADOR ECONOMICO].[2 - Titulo].[All]" allUniqueName="[CLASIFICADOR ECONOMICO].[2 - Titulo].[All]" dimensionUniqueName="[CLASIFICADOR ECONOMICO]" displayFolder="" count="0" unbalanced="0"/>
    <cacheHierarchy uniqueName="[CLASIFICADOR ECONOMICO].[3 - Sub-Titulo]" caption="3 - Sub-Titulo" attribute="1" defaultMemberUniqueName="[CLASIFICADOR ECONOMICO].[3 - Sub-Titulo].[All]" allUniqueName="[CLASIFICADOR ECONOMICO].[3 - Sub-Titulo].[All]" dimensionUniqueName="[CLASIFICADOR ECONOMICO]" displayFolder="" count="0" unbalanced="0"/>
    <cacheHierarchy uniqueName="[CLASIFICADOR ECONOMICO].[4 - Grupo]" caption="4 - Grupo" attribute="1" defaultMemberUniqueName="[CLASIFICADOR ECONOMICO].[4 - Grupo].[All]" allUniqueName="[CLASIFICADOR ECONOMICO].[4 - Grupo].[All]" dimensionUniqueName="[CLASIFICADOR ECONOMICO]" displayFolder="" count="0" unbalanced="0"/>
    <cacheHierarchy uniqueName="[CLASIFICADOR ECONOMICO].[5 - Sub-Grupo]" caption="5 - Sub-Grupo" attribute="1" defaultMemberUniqueName="[CLASIFICADOR ECONOMICO].[5 - Sub-Grupo].[All]" allUniqueName="[CLASIFICADOR ECONOMICO].[5 - Sub-Grupo].[All]" dimensionUniqueName="[CLASIFICADOR ECONOMICO]" displayFolder="" count="0" unbalanced="0"/>
    <cacheHierarchy uniqueName="[CLASIFICADOR ECONOMICO].[6 - Cuenta]" caption="6 - Cuenta" attribute="1" defaultMemberUniqueName="[CLASIFICADOR ECONOMICO].[6 - Cuenta].[All]" allUniqueName="[CLASIFICADOR ECONOMICO].[6 - Cuenta].[All]" dimensionUniqueName="[CLASIFICADOR ECONOMICO]" displayFolder="" count="0" unbalanced="0"/>
    <cacheHierarchy uniqueName="[CLASIFICADOR ECONOMICO].[Cuenta Economica]" caption="Cuenta Economica" defaultMemberUniqueName="[CLASIFICADOR ECONOMICO].[Cuenta Economica].[All]" allUniqueName="[CLASIFICADOR ECONOMICO].[Cuenta Economica].[All]" dimensionUniqueName="[CLASIFICADOR ECONOMICO]" displayFolder="" count="0" unbalanced="0"/>
    <cacheHierarchy uniqueName="[CLASIFICADOR FUENTE FINANCIAMIENTO].[1 - Fuente Financiamiento]" caption="1 - Fuente Financiamiento" attribute="1" defaultMemberUniqueName="[CLASIFICADOR FUENTE FINANCIAMIENTO].[1 - Fuente Financiamiento].[All]" allUniqueName="[CLASIFICADOR FUENTE FINANCIAMIENTO].[1 - Fuente Financiamiento].[All]" dimensionUniqueName="[CLASIFICADOR FUENTE FINANCIAMIENTO]" displayFolder="" count="0" unbalanced="0"/>
    <cacheHierarchy uniqueName="[CLASIFICADOR FUENTE FINANCIAMIENTO].[2 - Fuente Especifica]" caption="2 - Fuente Especifica" attribute="1" defaultMemberUniqueName="[CLASIFICADOR FUENTE FINANCIAMIENTO].[2 - Fuente Especifica].[All]" allUniqueName="[CLASIFICADOR FUENTE FINANCIAMIENTO].[2 - Fuente Especifica].[All]" dimensionUniqueName="[CLASIFICADOR FUENTE FINANCIAMIENTO]" displayFolder="" count="0" unbalanced="0"/>
    <cacheHierarchy uniqueName="[CLASIFICADOR FUENTE FINANCIAMIENTO].[Fuentes]" caption="Fuentes" defaultMemberUniqueName="[CLASIFICADOR FUENTE FINANCIAMIENTO].[Fuentes].[All]" allUniqueName="[CLASIFICADOR FUENTE FINANCIAMIENTO].[Fuentes].[All]" dimensionUniqueName="[CLASIFICADOR FUENTE FINANCIAMIENTO]" displayFolder="" count="0" unbalanced="0"/>
    <cacheHierarchy uniqueName="[CLASIFICADOR FUNCIONAL].[1 - Finalidad]" caption="1 - Finalidad" attribute="1" defaultMemberUniqueName="[CLASIFICADOR FUNCIONAL].[1 - Finalidad].[All]" allUniqueName="[CLASIFICADOR FUNCIONAL].[1 - Finalidad].[All]" dimensionUniqueName="[CLASIFICADOR FUNCIONAL]" displayFolder="" count="0" unbalanced="0"/>
    <cacheHierarchy uniqueName="[CLASIFICADOR FUNCIONAL].[2 - Funcion]" caption="2 - Funcion" attribute="1" defaultMemberUniqueName="[CLASIFICADOR FUNCIONAL].[2 - Funcion].[All]" allUniqueName="[CLASIFICADOR FUNCIONAL].[2 - Funcion].[All]" dimensionUniqueName="[CLASIFICADOR FUNCIONAL]" displayFolder="" count="0" unbalanced="0"/>
    <cacheHierarchy uniqueName="[CLASIFICADOR FUNCIONAL].[3 - Sub-Funcion]" caption="3 - Sub-Funcion" attribute="1" defaultMemberUniqueName="[CLASIFICADOR FUNCIONAL].[3 - Sub-Funcion].[All]" allUniqueName="[CLASIFICADOR FUNCIONAL].[3 - Sub-Funcion].[All]" dimensionUniqueName="[CLASIFICADOR FUNCIONAL]" displayFolder="" count="0" unbalanced="0"/>
    <cacheHierarchy uniqueName="[CLASIFICADOR FUNCIONAL].[Funcional]" caption="Funcional" defaultMemberUniqueName="[CLASIFICADOR FUNCIONAL].[Funcional].[All]" allUniqueName="[CLASIFICADOR FUNCIONAL].[Funcional].[All]" dimensionUniqueName="[CLASIFICADOR FUNCIONAL]" displayFolder="" count="0" unbalanced="0"/>
    <cacheHierarchy uniqueName="[CLASIFICADOR GEOGRAFICO].[1 - Region]" caption="1 - Region" attribute="1" defaultMemberUniqueName="[CLASIFICADOR GEOGRAFICO].[1 - Region].[All]" allUniqueName="[CLASIFICADOR GEOGRAFICO].[1 - Region].[All]" dimensionUniqueName="[CLASIFICADOR GEOGRAFICO]" displayFolder="" count="0" unbalanced="0"/>
    <cacheHierarchy uniqueName="[CLASIFICADOR GEOGRAFICO].[2 - Provincia]" caption="2 - Provincia" attribute="1" defaultMemberUniqueName="[CLASIFICADOR GEOGRAFICO].[2 - Provincia].[All]" allUniqueName="[CLASIFICADOR GEOGRAFICO].[2 - Provincia].[All]" dimensionUniqueName="[CLASIFICADOR GEOGRAFICO]" displayFolder="" count="0" unbalanced="0"/>
    <cacheHierarchy uniqueName="[CLASIFICADOR GEOGRAFICO].[3 - Municipio]" caption="3 - Municipio" attribute="1" defaultMemberUniqueName="[CLASIFICADOR GEOGRAFICO].[3 - Municipio].[All]" allUniqueName="[CLASIFICADOR GEOGRAFICO].[3 - Municipio].[All]" dimensionUniqueName="[CLASIFICADOR GEOGRAFICO]" displayFolder="" count="0" unbalanced="0"/>
    <cacheHierarchy uniqueName="[CLASIFICADOR GEOGRAFICO].[Geografico]" caption="Geografico" defaultMemberUniqueName="[CLASIFICADOR GEOGRAFICO].[Geografico].[All]" allUniqueName="[CLASIFICADOR GEOGRAFICO].[Geografico].[All]" dimensionUniqueName="[CLASIFICADOR GEOGRAFICO]" displayFolder="" count="0" unbalanced="0"/>
    <cacheHierarchy uniqueName="[CLASIFICADOR INSTITUCIONAL].[1 - Institucional]" caption="1 - Institucional" attribute="1" defaultMemberUniqueName="[CLASIFICADOR INSTITUCIONAL].[1 - Institucional].[All]" allUniqueName="[CLASIFICADOR INSTITUCIONAL].[1 - Institucional].[All]" dimensionUniqueName="[CLASIFICADOR INSTITUCIONAL]" displayFolder="" count="2" unbalanced="0">
      <fieldsUsage count="2">
        <fieldUsage x="-1"/>
        <fieldUsage x="19"/>
      </fieldsUsage>
    </cacheHierarchy>
    <cacheHierarchy uniqueName="[CLASIFICADOR INSTITUCIONAL].[2 - Poder y Organismo]" caption="2 - Poder y Organismo" attribute="1" defaultMemberUniqueName="[CLASIFICADOR INSTITUCIONAL].[2 - Poder y Organismo].[All]" allUniqueName="[CLASIFICADOR INSTITUCIONAL].[2 - Poder y Organismo].[All]" dimensionUniqueName="[CLASIFICADOR INSTITUCIONAL]" displayFolder="" count="2" unbalanced="0">
      <fieldsUsage count="2">
        <fieldUsage x="-1"/>
        <fieldUsage x="20"/>
      </fieldsUsage>
    </cacheHierarchy>
    <cacheHierarchy uniqueName="[CLASIFICADOR INSTITUCIONAL].[3 - Entidad]" caption="3 - Entidad" attribute="1" defaultMemberUniqueName="[CLASIFICADOR INSTITUCIONAL].[3 - Entidad].[All]" allUniqueName="[CLASIFICADOR INSTITUCIONAL].[3 - Entidad].[All]" dimensionUniqueName="[CLASIFICADOR INSTITUCIONAL]" displayFolder="" count="0" unbalanced="0"/>
    <cacheHierarchy uniqueName="[CLASIFICADOR INSTITUCIONAL].[Institucionales]" caption="Institucionales" defaultMemberUniqueName="[CLASIFICADOR INSTITUCIONAL].[Institucionales].[All]" allUniqueName="[CLASIFICADOR INSTITUCIONAL].[Institucionales].[All]" dimensionUniqueName="[CLASIFICADOR INSTITUCIONAL]" displayFolder="" count="0" unbalanced="0"/>
    <cacheHierarchy uniqueName="[CLASIFICADOR OBJETAL].[1 - Tipo]" caption="1 - Tipo" attribute="1" defaultMemberUniqueName="[CLASIFICADOR OBJETAL].[1 - Tipo].[All]" allUniqueName="[CLASIFICADOR OBJETAL].[1 - Tipo].[All]" dimensionUniqueName="[CLASIFICADOR OBJETAL]" displayFolder="" count="0" unbalanced="0"/>
    <cacheHierarchy uniqueName="[CLASIFICADOR OBJETAL].[2 - Concepto]" caption="2 - Concepto" attribute="1" defaultMemberUniqueName="[CLASIFICADOR OBJETAL].[2 - Concepto].[All]" allUniqueName="[CLASIFICADOR OBJETAL].[2 - Concepto].[All]" dimensionUniqueName="[CLASIFICADOR OBJETAL]" displayFolder="" count="0" unbalanced="0"/>
    <cacheHierarchy uniqueName="[CLASIFICADOR OBJETAL].[3 - Cuenta]" caption="3 - Cuenta" attribute="1" defaultMemberUniqueName="[CLASIFICADOR OBJETAL].[3 - Cuenta].[All]" allUniqueName="[CLASIFICADOR OBJETAL].[3 - Cuenta].[All]" dimensionUniqueName="[CLASIFICADOR OBJETAL]" displayFolder="" count="0" unbalanced="0"/>
    <cacheHierarchy uniqueName="[CLASIFICADOR OBJETAL].[4 - Sub-Cuenta]" caption="4 - Sub-Cuenta" attribute="1" defaultMemberUniqueName="[CLASIFICADOR OBJETAL].[4 - Sub-Cuenta].[All]" allUniqueName="[CLASIFICADOR OBJETAL].[4 - Sub-Cuenta].[All]" dimensionUniqueName="[CLASIFICADOR OBJETAL]" displayFolder="" count="0" unbalanced="0"/>
    <cacheHierarchy uniqueName="[CLASIFICADOR OBJETAL].[5 - Auxiliar]" caption="5 - Auxiliar" attribute="1" defaultMemberUniqueName="[CLASIFICADOR OBJETAL].[5 - Auxiliar].[All]" allUniqueName="[CLASIFICADOR OBJETAL].[5 - Auxiliar].[All]" dimensionUniqueName="[CLASIFICADOR OBJETAL]" displayFolder="" count="0" unbalanced="0"/>
    <cacheHierarchy uniqueName="[CLASIFICADOR OBJETAL].[Objetal]" caption="Objetal" defaultMemberUniqueName="[CLASIFICADOR OBJETAL].[Objetal].[All]" allUniqueName="[CLASIFICADOR OBJETAL].[Objetal].[All]" dimensionUniqueName="[CLASIFICADOR OBJETAL]" displayFolder="" count="0" unbalanced="0"/>
    <cacheHierarchy uniqueName="[CLASIFICADOR ORGANISMO FINANCIADOR].[Organismo]" caption="Organismo" attribute="1" defaultMemberUniqueName="[CLASIFICADOR ORGANISMO FINANCIADOR].[Organismo].[All]" allUniqueName="[CLASIFICADOR ORGANISMO FINANCIADOR].[Organismo].[All]" dimensionUniqueName="[CLASIFICADOR ORGANISMO FINANCIADOR]" displayFolder="" count="0" unbalanced="0"/>
    <cacheHierarchy uniqueName="[CLASIFICADOR POR CAPITULO].[1 - Capitulo]" caption="1 - Capitulo" attribute="1" defaultMemberUniqueName="[CLASIFICADOR POR CAPITULO].[1 - Capitulo].[All]" allUniqueName="[CLASIFICADOR POR CAPITULO].[1 - Capitulo].[All]" dimensionUniqueName="[CLASIFICADOR POR CAPITULO]" displayFolder="" count="2" unbalanced="0">
      <fieldsUsage count="2">
        <fieldUsage x="-1"/>
        <fieldUsage x="18"/>
      </fieldsUsage>
    </cacheHierarchy>
    <cacheHierarchy uniqueName="[CLASIFICADOR POR CAPITULO].[2 - Sub-Capitulo]" caption="2 - Sub-Capitulo" attribute="1" defaultMemberUniqueName="[CLASIFICADOR POR CAPITULO].[2 - Sub-Capitulo].[All]" allUniqueName="[CLASIFICADOR POR CAPITULO].[2 - Sub-Capitulo].[All]" dimensionUniqueName="[CLASIFICADOR POR CAPITULO]" displayFolder="" count="0" unbalanced="0"/>
    <cacheHierarchy uniqueName="[CLASIFICADOR POR CAPITULO].[Capitulos]" caption="Capitulos" defaultMemberUniqueName="[CLASIFICADOR POR CAPITULO].[Capitulos].[All]" allUniqueName="[CLASIFICADOR POR CAPITULO].[Capitulos].[All]" dimensionUniqueName="[CLASIFICADOR POR CAPITULO]" displayFolder="" count="0" unbalanced="0"/>
    <cacheHierarchy uniqueName="[CODIGO SNIP ACTIVIDAD OBRA].[Codigo AO]" caption="Codigo AO" attribute="1" defaultMemberUniqueName="[CODIGO SNIP ACTIVIDAD OBRA].[Codigo AO].[All]" allUniqueName="[CODIGO SNIP ACTIVIDAD OBRA].[Codigo AO].[All]" dimensionUniqueName="[CODIGO SNIP ACTIVIDAD OBRA]" displayFolder="" count="0" unbalanced="0"/>
    <cacheHierarchy uniqueName="[CODIGO SNIP ACTIVIDAD OBRA].[Descripcion AO]" caption="Descripcion AO" attribute="1" defaultMemberUniqueName="[CODIGO SNIP ACTIVIDAD OBRA].[Descripcion AO].[All]" allUniqueName="[CODIGO SNIP ACTIVIDAD OBRA].[Descripcion AO].[All]" dimensionUniqueName="[CODIGO SNIP ACTIVIDAD OBRA]" displayFolder="" count="0" unbalanced="0"/>
    <cacheHierarchy uniqueName="[CODIGO SNIP PROYECTOS].[Codigo PRY]" caption="Codigo PRY" attribute="1" defaultMemberUniqueName="[CODIGO SNIP PROYECTOS].[Codigo PRY].[All]" allUniqueName="[CODIGO SNIP PROYECTOS].[Codigo PRY].[All]" dimensionUniqueName="[CODIGO SNIP PROYECTOS]" displayFolder="" count="0" unbalanced="0"/>
    <cacheHierarchy uniqueName="[CODIGO SNIP PROYECTOS].[Descripcion PRY]" caption="Descripcion PRY" attribute="1" defaultMemberUniqueName="[CODIGO SNIP PROYECTOS].[Descripcion PRY].[All]" allUniqueName="[CODIGO SNIP PROYECTOS].[Descripcion PRY].[All]" dimensionUniqueName="[CODIGO SNIP PROYECTOS]" displayFolder="" count="0" unbalanced="0"/>
    <cacheHierarchy uniqueName="[ENTIDAD RECEPTORA].[Entidad Receptora]" caption="Entidad Receptora" attribute="1" defaultMemberUniqueName="[ENTIDAD RECEPTORA].[Entidad Receptora].[All]" allUniqueName="[ENTIDAD RECEPTORA].[Entidad Receptora].[All]" dimensionUniqueName="[ENTIDAD RECEPTORA]" displayFolder="" count="0" unbalanced="0"/>
    <cacheHierarchy uniqueName="[FECHA IMPUTACION -  RECAUDACION].[1 - Trimestres]" caption="1 - Trimestres" attribute="1" time="1" defaultMemberUniqueName="[FECHA IMPUTACION -  RECAUDACION].[1 - Trimestres].[All]" allUniqueName="[FECHA IMPUTACION -  RECAUDACION].[1 - Trimestres].[All]" dimensionUniqueName="[FECHA IMPUTACION -  RECAUDACION]" displayFolder="" count="0" unbalanced="0"/>
    <cacheHierarchy uniqueName="[FECHA IMPUTACION -  RECAUDACION].[2 - Meses]" caption="2 - Meses" attribute="1" time="1" defaultMemberUniqueName="[FECHA IMPUTACION -  RECAUDACION].[2 - Meses].[All]" allUniqueName="[FECHA IMPUTACION -  RECAUDACION].[2 - Meses].[All]" dimensionUniqueName="[FECHA IMPUTACION -  RECAUDACION]" displayFolder="" count="0" unbalanced="0"/>
    <cacheHierarchy uniqueName="[FECHA IMPUTACION -  RECAUDACION].[3 - Ano]" caption="3 - Ano" attribute="1" time="1" defaultMemberUniqueName="[FECHA IMPUTACION -  RECAUDACION].[3 - Ano].[All]" allUniqueName="[FECHA IMPUTACION -  RECAUDACION].[3 - Ano].[All]" dimensionUniqueName="[FECHA IMPUTACION -  RECAUDACION]" displayFolder="" count="0" unbalanced="0"/>
    <cacheHierarchy uniqueName="[FECHA IMPUTACION -  RECAUDACION].[Fechas Imputaciones]" caption="Fechas Imputaciones" time="1" defaultMemberUniqueName="[FECHA IMPUTACION -  RECAUDACION].[Fechas Imputaciones].[All]" allUniqueName="[FECHA IMPUTACION -  RECAUDACION].[Fechas Imputaciones].[All]" dimensionUniqueName="[FECHA IMPUTACION -  RECAUDACION]" displayFolder="" count="5" unbalanced="0">
      <fieldsUsage count="5">
        <fieldUsage x="-1"/>
        <fieldUsage x="10"/>
        <fieldUsage x="11"/>
        <fieldUsage x="12"/>
        <fieldUsage x="13"/>
      </fieldsUsage>
    </cacheHierarchy>
    <cacheHierarchy uniqueName="[FECHA REGISTRO].[1 - Trimestres]" caption="1 - Trimestres" attribute="1" time="1" defaultMemberUniqueName="[FECHA REGISTRO].[1 - Trimestres].[All]" allUniqueName="[FECHA REGISTRO].[1 - Trimestres].[All]" dimensionUniqueName="[FECHA REGISTRO]" displayFolder="" count="0" unbalanced="0"/>
    <cacheHierarchy uniqueName="[FECHA REGISTRO].[2 - Meses]" caption="2 - Meses" attribute="1" time="1" defaultMemberUniqueName="[FECHA REGISTRO].[2 - Meses].[All]" allUniqueName="[FECHA REGISTRO].[2 - Meses].[All]" dimensionUniqueName="[FECHA REGISTRO]" displayFolder="" count="0" unbalanced="0"/>
    <cacheHierarchy uniqueName="[FECHA REGISTRO].[3 - Ano]" caption="3 - Ano" attribute="1" time="1" defaultMemberUniqueName="[FECHA REGISTRO].[3 - Ano].[All]" allUniqueName="[FECHA REGISTRO].[3 - Ano].[All]" dimensionUniqueName="[FECHA REGISTRO]" displayFolder="" count="0" unbalanced="0"/>
    <cacheHierarchy uniqueName="[FECHA REGISTRO].[Fechas Registros]" caption="Fechas Registros" time="1" defaultMemberUniqueName="[FECHA REGISTRO].[Fechas Registros].[All]" allUniqueName="[FECHA REGISTRO].[Fechas Registros].[All]" dimensionUniqueName="[FECHA REGISTRO]" displayFolder="" count="5" unbalanced="0">
      <fieldsUsage count="5">
        <fieldUsage x="-1"/>
        <fieldUsage x="1"/>
        <fieldUsage x="2"/>
        <fieldUsage x="3"/>
        <fieldUsage x="4"/>
      </fieldsUsage>
    </cacheHierarchy>
    <cacheHierarchy uniqueName="[INSTITUCION OTORGANTE].[Instituciones]" caption="Instituciones" defaultMemberUniqueName="[INSTITUCION OTORGANTE].[Instituciones].[All]" allUniqueName="[INSTITUCION OTORGANTE].[Instituciones].[All]" dimensionUniqueName="[INSTITUCION OTORGANTE]" displayFolder="" count="0" unbalanced="0"/>
    <cacheHierarchy uniqueName="[OFICINAS RECAUDADORAS].[Oficinas]" caption="Oficinas" defaultMemberUniqueName="[OFICINAS RECAUDADORAS].[Oficinas].[All]" allUniqueName="[OFICINAS RECAUDADORAS].[Oficinas].[All]" dimensionUniqueName="[OFICINAS RECAUDADORAS]" displayFolder="" count="0" unbalanced="0"/>
    <cacheHierarchy uniqueName="[TIPO GASTO PRESUPUESTARIO].[Estado]" caption="Estado" attribute="1" defaultMemberUniqueName="[TIPO GASTO PRESUPUESTARIO].[Estado].[All]" allUniqueName="[TIPO GASTO PRESUPUESTARIO].[Estado].[All]" dimensionUniqueName="[TIPO GASTO PRESUPUESTARIO]" displayFolder="" count="0" unbalanced="0"/>
    <cacheHierarchy uniqueName="[TIPO INVERSION PUBLICA].[Inversion Publica]" caption="Inversion Publica" attribute="1" defaultMemberUniqueName="[TIPO INVERSION PUBLICA].[Inversion Publica].[All]" allUniqueName="[TIPO INVERSION PUBLICA].[Inversion Publica].[All]" dimensionUniqueName="[TIPO INVERSION PUBLICA]" displayFolder="" count="0" unbalanced="0"/>
    <cacheHierarchy uniqueName="[TIPO OBRA].[Tipo Obra]" caption="Tipo Obra" attribute="1" defaultMemberUniqueName="[TIPO OBRA].[Tipo Obra].[All]" allUniqueName="[TIPO OBRA].[Tipo Obra].[All]" dimensionUniqueName="[TIPO OBRA]" displayFolder="" count="0" unbalanced="0"/>
    <cacheHierarchy uniqueName="[UNIDAD EJECUTORA].[Cod UE]" caption="Cod UE" attribute="1" defaultMemberUniqueName="[UNIDAD EJECUTORA].[Cod UE].[All]" allUniqueName="[UNIDAD EJECUTORA].[Cod UE].[All]" dimensionUniqueName="[UNIDAD EJECUTORA]" displayFolder="" count="0" unbalanced="0"/>
    <cacheHierarchy uniqueName="[UNIDAD EJECUTORA].[Unidad Ejecutora]" caption="Unidad Ejecutora" attribute="1" defaultMemberUniqueName="[UNIDAD EJECUTORA].[Unidad Ejecutora].[All]" allUniqueName="[UNIDAD EJECUTORA].[Unidad Ejecutora].[All]" dimensionUniqueName="[UNIDAD EJECUTORA]" displayFolder="" count="0" unbalanced="0"/>
    <cacheHierarchy uniqueName="[CLASIFICADOR  PROGRAMATICO].[Programatica ID]" caption="Programatica ID" attribute="1" keyAttribute="1" defaultMemberUniqueName="[CLASIFICADOR  PROGRAMATICO].[Programatica ID].[All]" allUniqueName="[CLASIFICADOR  PROGRAMATICO].[Programatica ID].[All]" dimensionUniqueName="[CLASIFICADOR  PROGRAMATICO]" displayFolder="" count="0" unbalanced="0" hidden="1"/>
    <cacheHierarchy uniqueName="[CLASIFICADOR CUENTA INGRESOS].[Cuenta Ing ID]" caption="Cuenta Ing ID" attribute="1" keyAttribute="1" defaultMemberUniqueName="[CLASIFICADOR CUENTA INGRESOS].[Cuenta Ing ID].[All]" allUniqueName="[CLASIFICADOR CUENTA INGRESOS].[Cuenta Ing ID].[All]" dimensionUniqueName="[CLASIFICADOR CUENTA INGRESOS]" displayFolder="" count="0" unbalanced="0" hidden="1"/>
    <cacheHierarchy uniqueName="[CLASIFICADOR ECONOMICO].[Economica ID]" caption="Economica ID" attribute="1" keyAttribute="1" defaultMemberUniqueName="[CLASIFICADOR ECONOMICO].[Economica ID].[All]" allUniqueName="[CLASIFICADOR ECONOMICO].[Economica ID].[All]" dimensionUniqueName="[CLASIFICADOR ECONOMICO]" displayFolder="" count="0" unbalanced="0" hidden="1"/>
    <cacheHierarchy uniqueName="[CLASIFICADOR FUENTE FINANCIAMIENTO].[Fuente ID]" caption="Fuente ID" attribute="1" keyAttribute="1" defaultMemberUniqueName="[CLASIFICADOR FUENTE FINANCIAMIENTO].[Fuente ID].[All]" allUniqueName="[CLASIFICADOR FUENTE FINANCIAMIENTO].[Fuente ID].[All]" dimensionUniqueName="[CLASIFICADOR FUENTE FINANCIAMIENTO]" displayFolder="" count="0" unbalanced="0" hidden="1"/>
    <cacheHierarchy uniqueName="[CLASIFICADOR FUNCIONAL].[Funcional ID]" caption="Funcional ID" attribute="1" keyAttribute="1" defaultMemberUniqueName="[CLASIFICADOR FUNCIONAL].[Funcional ID].[All]" allUniqueName="[CLASIFICADOR FUNCIONAL].[Funcional ID].[All]" dimensionUniqueName="[CLASIFICADOR FUNCIONAL]" displayFolder="" count="0" unbalanced="0" hidden="1"/>
    <cacheHierarchy uniqueName="[CLASIFICADOR GEOGRAFICO].[Geografica ID]" caption="Geografica ID" attribute="1" keyAttribute="1" defaultMemberUniqueName="[CLASIFICADOR GEOGRAFICO].[Geografica ID].[All]" allUniqueName="[CLASIFICADOR GEOGRAFICO].[Geografica ID].[All]" dimensionUniqueName="[CLASIFICADOR GEOGRAFICO]" displayFolder="" count="0" unbalanced="0" hidden="1"/>
    <cacheHierarchy uniqueName="[CLASIFICADOR INSTITUCIONAL].[Institucional ID]" caption="Institucional ID" attribute="1" keyAttribute="1" defaultMemberUniqueName="[CLASIFICADOR INSTITUCIONAL].[Institucional ID].[All]" allUniqueName="[CLASIFICADOR INSTITUCIONAL].[Institucional ID].[All]" dimensionUniqueName="[CLASIFICADOR INSTITUCIONAL]" displayFolder="" count="0" unbalanced="0" hidden="1"/>
    <cacheHierarchy uniqueName="[CLASIFICADOR OBJETAL].[Objetal ID]" caption="Objetal ID" attribute="1" keyAttribute="1" defaultMemberUniqueName="[CLASIFICADOR OBJETAL].[Objetal ID].[All]" allUniqueName="[CLASIFICADOR OBJETAL].[Objetal ID].[All]" dimensionUniqueName="[CLASIFICADOR OBJETAL]" displayFolder="" count="0" unbalanced="0" hidden="1"/>
    <cacheHierarchy uniqueName="[CLASIFICADOR ORGANISMO FINANCIADOR].[Organismo ID]" caption="Organismo ID" attribute="1" keyAttribute="1" defaultMemberUniqueName="[CLASIFICADOR ORGANISMO FINANCIADOR].[Organismo ID].[All]" allUniqueName="[CLASIFICADOR ORGANISMO FINANCIADOR].[Organismo ID].[All]" dimensionUniqueName="[CLASIFICADOR ORGANISMO FINANCIADOR]" displayFolder="" count="0" unbalanced="0" hidden="1"/>
    <cacheHierarchy uniqueName="[CLASIFICADOR POR CAPITULO].[Capitulo ID]" caption="Capitulo ID" attribute="1" keyAttribute="1" defaultMemberUniqueName="[CLASIFICADOR POR CAPITULO].[Capitulo ID].[All]" allUniqueName="[CLASIFICADOR POR CAPITULO].[Capitulo ID].[All]" dimensionUniqueName="[CLASIFICADOR POR CAPITULO]" displayFolder="" count="0" unbalanced="0" hidden="1"/>
    <cacheHierarchy uniqueName="[CODIGO SNIP ACTIVIDAD OBRA].[Cod Snip ID]" caption="Cod Snip ID" attribute="1" keyAttribute="1" defaultMemberUniqueName="[CODIGO SNIP ACTIVIDAD OBRA].[Cod Snip ID].[All]" allUniqueName="[CODIGO SNIP ACTIVIDAD OBRA].[Cod Snip ID].[All]" dimensionUniqueName="[CODIGO SNIP ACTIVIDAD OBRA]" displayFolder="" count="0" unbalanced="0" hidden="1"/>
    <cacheHierarchy uniqueName="[CODIGO SNIP PROYECTOS].[Cod Snip ID]" caption="Cod Snip ID" attribute="1" keyAttribute="1" defaultMemberUniqueName="[CODIGO SNIP PROYECTOS].[Cod Snip ID].[All]" allUniqueName="[CODIGO SNIP PROYECTOS].[Cod Snip ID].[All]" dimensionUniqueName="[CODIGO SNIP PROYECTOS]" displayFolder="" count="0" unbalanced="0" hidden="1"/>
    <cacheHierarchy uniqueName="[ENTIDAD RECEPTORA].[Receptora ID]" caption="Receptora ID" attribute="1" keyAttribute="1" defaultMemberUniqueName="[ENTIDAD RECEPTORA].[Receptora ID].[All]" allUniqueName="[ENTIDAD RECEPTORA].[Receptora ID].[All]" dimensionUniqueName="[ENTIDAD RECEPTORA]" displayFolder="" count="0" unbalanced="0" hidden="1"/>
    <cacheHierarchy uniqueName="[FECHA IMPUTACION -  RECAUDACION].[Fecha]" caption="Fecha" attribute="1" time="1" defaultMemberUniqueName="[FECHA IMPUTACION -  RECAUDACION].[Fecha].[All]" allUniqueName="[FECHA IMPUTACION -  RECAUDACION].[Fecha].[All]" dimensionUniqueName="[FECHA IMPUTACION -  RECAUDACION]" displayFolder="" count="0" unbalanced="0" hidden="1"/>
    <cacheHierarchy uniqueName="[FECHA IMPUTACION -  RECAUDACION].[Mes Nombre]" caption="Mes Nombre" attribute="1" time="1" defaultMemberUniqueName="[FECHA IMPUTACION -  RECAUDACION].[Mes Nombre].[All]" allUniqueName="[FECHA IMPUTACION -  RECAUDACION].[Mes Nombre].[All]" dimensionUniqueName="[FECHA IMPUTACION -  RECAUDACION]" displayFolder="" count="0" unbalanced="0" hidden="1"/>
    <cacheHierarchy uniqueName="[FECHA IMPUTACION -  RECAUDACION].[Tiempo ID]" caption="Tiempo ID" attribute="1" time="1" keyAttribute="1" defaultMemberUniqueName="[FECHA IMPUTACION -  RECAUDACION].[Tiempo ID].[All]" allUniqueName="[FECHA IMPUTACION -  RECAUDACION].[Tiempo ID].[All]" dimensionUniqueName="[FECHA IMPUTACION -  RECAUDACION]" displayFolder="" count="0" memberValueDatatype="3" unbalanced="0" hidden="1"/>
    <cacheHierarchy uniqueName="[FECHA IMPUTACION -  RECAUDACION].[Trimestre Calendario]" caption="Trimestre Calendario" attribute="1" time="1" defaultMemberUniqueName="[FECHA IMPUTACION -  RECAUDACION].[Trimestre Calendario].[All]" allUniqueName="[FECHA IMPUTACION -  RECAUDACION].[Trimestre Calendario].[All]" dimensionUniqueName="[FECHA IMPUTACION -  RECAUDACION]" displayFolder="" count="0" unbalanced="0" hidden="1"/>
    <cacheHierarchy uniqueName="[FECHA REGISTRO].[Fecha]" caption="Fecha" attribute="1" time="1" defaultMemberUniqueName="[FECHA REGISTRO].[Fecha].[All]" allUniqueName="[FECHA REGISTRO].[Fecha].[All]" dimensionUniqueName="[FECHA REGISTRO]" displayFolder="" count="0" unbalanced="0" hidden="1"/>
    <cacheHierarchy uniqueName="[FECHA REGISTRO].[Mes Nombre]" caption="Mes Nombre" attribute="1" time="1" defaultMemberUniqueName="[FECHA REGISTRO].[Mes Nombre].[All]" allUniqueName="[FECHA REGISTRO].[Mes Nombre].[All]" dimensionUniqueName="[FECHA REGISTRO]" displayFolder="" count="0" unbalanced="0" hidden="1"/>
    <cacheHierarchy uniqueName="[FECHA REGISTRO].[Tiempo ID]" caption="Tiempo ID" attribute="1" time="1" keyAttribute="1" defaultMemberUniqueName="[FECHA REGISTRO].[Tiempo ID].[All]" allUniqueName="[FECHA REGISTRO].[Tiempo ID].[All]" dimensionUniqueName="[FECHA REGISTRO]" displayFolder="" count="0" memberValueDatatype="3" unbalanced="0" hidden="1"/>
    <cacheHierarchy uniqueName="[FECHA REGISTRO].[Trimestre Calendario]" caption="Trimestre Calendario" attribute="1" time="1" defaultMemberUniqueName="[FECHA REGISTRO].[Trimestre Calendario].[All]" allUniqueName="[FECHA REGISTRO].[Trimestre Calendario].[All]" dimensionUniqueName="[FECHA REGISTRO]" displayFolder="" count="0" unbalanced="0" hidden="1"/>
    <cacheHierarchy uniqueName="[INSTITUCION OTORGANTE].[Capitulo]" caption="Capitulo" attribute="1" defaultMemberUniqueName="[INSTITUCION OTORGANTE].[Capitulo].[All]" allUniqueName="[INSTITUCION OTORGANTE].[Capitulo].[All]" dimensionUniqueName="[INSTITUCION OTORGANTE]" displayFolder="" count="0" unbalanced="0" hidden="1"/>
    <cacheHierarchy uniqueName="[INSTITUCION OTORGANTE].[Capitulo ID]" caption="Capitulo ID" attribute="1" keyAttribute="1" defaultMemberUniqueName="[INSTITUCION OTORGANTE].[Capitulo ID].[All]" allUniqueName="[INSTITUCION OTORGANTE].[Capitulo ID].[All]" dimensionUniqueName="[INSTITUCION OTORGANTE]" displayFolder="" count="0" unbalanced="0" hidden="1"/>
    <cacheHierarchy uniqueName="[OFICINAS RECAUDADORAS].[Oficina ID]" caption="Oficina ID" attribute="1" keyAttribute="1" defaultMemberUniqueName="[OFICINAS RECAUDADORAS].[Oficina ID].[All]" allUniqueName="[OFICINAS RECAUDADORAS].[Oficina ID].[All]" dimensionUniqueName="[OFICINAS RECAUDADORAS]" displayFolder="" count="0" unbalanced="0" hidden="1"/>
    <cacheHierarchy uniqueName="[OFICINAS RECAUDADORAS].[Oficina Recaudadora]" caption="Oficina Recaudadora" attribute="1" defaultMemberUniqueName="[OFICINAS RECAUDADORAS].[Oficina Recaudadora].[All]" allUniqueName="[OFICINAS RECAUDADORAS].[Oficina Recaudadora].[All]" dimensionUniqueName="[OFICINAS RECAUDADORAS]" displayFolder="" count="0" unbalanced="0" hidden="1"/>
    <cacheHierarchy uniqueName="[TIPO GASTO PRESUPUESTARIO].[Tipo ID]" caption="Tipo ID" attribute="1" keyAttribute="1" defaultMemberUniqueName="[TIPO GASTO PRESUPUESTARIO].[Tipo ID].[All]" allUniqueName="[TIPO GASTO PRESUPUESTARIO].[Tipo ID].[All]" dimensionUniqueName="[TIPO GASTO PRESUPUESTARIO]" displayFolder="" count="0" unbalanced="0" hidden="1"/>
    <cacheHierarchy uniqueName="[TIPO INVERSION PUBLICA].[ID]" caption="ID" attribute="1" keyAttribute="1" defaultMemberUniqueName="[TIPO INVERSION PUBLICA].[ID].[All]" allUniqueName="[TIPO INVERSION PUBLICA].[ID].[All]" dimensionUniqueName="[TIPO INVERSION PUBLICA]" displayFolder="" count="0" unbalanced="0" hidden="1"/>
    <cacheHierarchy uniqueName="[TIPO OBRA].[ID]" caption="ID" attribute="1" keyAttribute="1" defaultMemberUniqueName="[TIPO OBRA].[ID].[All]" allUniqueName="[TIPO OBRA].[ID].[All]" dimensionUniqueName="[TIPO OBRA]" displayFolder="" count="0" unbalanced="0" hidden="1"/>
    <cacheHierarchy uniqueName="[UNIDAD EJECUTORA].[Ejecutora ID]" caption="Ejecutora ID" attribute="1" keyAttribute="1" defaultMemberUniqueName="[UNIDAD EJECUTORA].[Ejecutora ID].[All]" allUniqueName="[UNIDAD EJECUTORA].[Ejecutora ID].[All]" dimensionUniqueName="[UNIDAD EJECUTORA]" displayFolder="" count="0" unbalanced="0" hidden="1"/>
    <cacheHierarchy uniqueName="[Measures].[PRESUPUESTO INICIAL]" caption="PRESUPUESTO INICIAL" measure="1" displayFolder="" measureGroup="EJECUCION GASTOS 2014 - AÑO ACTUAL" count="0"/>
    <cacheHierarchy uniqueName="[Measures].[MODIFICACIONES]" caption="MODIFICACIONES" measure="1" displayFolder="" measureGroup="EJECUCION GASTOS 2014 - AÑO ACTUAL" count="0"/>
    <cacheHierarchy uniqueName="[Measures].[VIGENTE]" caption="VIGENTE" measure="1" displayFolder="" measureGroup="EJECUCION GASTOS 2014 - AÑO ACTUAL" count="0"/>
    <cacheHierarchy uniqueName="[Measures].[DISPONIBLE]" caption="DISPONIBLE" measure="1" displayFolder="" measureGroup="EJECUCION GASTOS 2014 - AÑO ACTUAL" count="0"/>
    <cacheHierarchy uniqueName="[Measures].[PREVENTIVO]" caption="PREVENTIVO" measure="1" displayFolder="" measureGroup="EJECUCION GASTOS 2014 - AÑO ACTUAL" count="0"/>
    <cacheHierarchy uniqueName="[Measures].[COMPROMISO]" caption="COMPROMISO" measure="1" displayFolder="" measureGroup="EJECUCION GASTOS 2014 - AÑO ACTUAL" count="0"/>
    <cacheHierarchy uniqueName="[Measures].[DEVENGADO]" caption="DEVENGADO" measure="1" displayFolder="" measureGroup="EJECUCION GASTOS 2014 - AÑO ACTUAL" count="0" oneField="1">
      <fieldsUsage count="1">
        <fieldUsage x="0"/>
      </fieldsUsage>
    </cacheHierarchy>
    <cacheHierarchy uniqueName="[Measures].[LIBRAMIENTO]" caption="LIBRAMIENTO" measure="1" displayFolder="" measureGroup="EJECUCION GASTOS 2014 - AÑO ACTUAL" count="0"/>
    <cacheHierarchy uniqueName="[Measures].[PAGADO]" caption="PAGADO" measure="1" displayFolder="" measureGroup="EJECUCION GASTOS 2014 - AÑO ACTUAL" count="0"/>
    <cacheHierarchy uniqueName="[Measures].[PRESUPUESTO ALTERNATIVO]" caption="PRESUPUESTO ALTERNATIVO" measure="1" displayFolder="" measureGroup="EJECUCION GASTOS 2014 - AÑO ACTUAL" count="0"/>
    <cacheHierarchy uniqueName="[Measures].[INICIAL]" caption="INICIAL" measure="1" displayFolder="" measureGroup="EJECUCION INGRESOS 2014 - AÑO ACTUAL" count="0"/>
    <cacheHierarchy uniqueName="[Measures].[MODIFICACIONES INGRESOS]" caption="MODIFICACIONES INGRESOS" measure="1" displayFolder="" measureGroup="EJECUCION INGRESOS 2014 - AÑO ACTUAL" count="0"/>
    <cacheHierarchy uniqueName="[Measures].[VIGENTE INGRESOS]" caption="VIGENTE INGRESOS" measure="1" displayFolder="" measureGroup="EJECUCION INGRESOS 2014 - AÑO ACTUAL" count="0"/>
    <cacheHierarchy uniqueName="[Measures].[VLR NAC DEV PRES APROB]" caption="VLR NAC DEV PRES APROB" measure="1" displayFolder="" measureGroup="EJECUCION INGRESOS 2014 - AÑO ACTUAL" count="0"/>
    <cacheHierarchy uniqueName="[Measures].[VLR NAC PER PRES APROB]" caption="VLR NAC PER PRES APROB" measure="1" displayFolder="" measureGroup="EJECUCION INGRESOS 2014 - AÑO ACTUAL" count="0"/>
    <cacheHierarchy uniqueName="[Measures].[TOTAL INI]" caption="TOTAL INI" measure="1" displayFolder="" measureGroup="EJECUCION GASTOS 2014 - AÑO ACTUAL" count="0" hidden="1"/>
    <cacheHierarchy uniqueName="[Measures].[TOTAL DEV]" caption="TOTAL DEV" measure="1" displayFolder="" measureGroup="EJECUCION GASTOS 2014 - AÑO ACTUAL" count="0" hidden="1"/>
    <cacheHierarchy uniqueName="[Measures].[TOTAL DEVENGADO]" caption="TOTAL DEVENGADO" measure="1" displayFolder="" measureGroup="EJECUCION GASTOS 2014 - AÑO ACTUAL" count="0" hidden="1"/>
    <cacheHierarchy uniqueName="[Measures].[UNOS]" caption="UNOS" measure="1" displayFolder="" measureGroup="EJECUCION GASTOS 2014 - AÑO ACTUAL" count="0" hidden="1"/>
    <cacheHierarchy uniqueName="[Measures].[CEROS]" caption="CEROS" measure="1" displayFolder="" measureGroup="EJECUCION GASTOS 2014 - AÑO ACTUAL" count="0" hidden="1"/>
    <cacheHierarchy uniqueName="[Measures].[VALOR DEV 2014]" caption="VALOR DEV 2014" measure="1" displayFolder="" measureGroup="EJECUCION GASTOS 2014 - AÑO ACTUAL" count="0" hidden="1"/>
    <cacheHierarchy uniqueName="[Measures].[VALOR DEV 2015]" caption="VALOR DEV 2015" measure="1" displayFolder="" measureGroup="EJECUCION GASTOS 2014 - AÑO ACTUAL" count="0" hidden="1"/>
    <cacheHierarchy uniqueName="[Measures].[VALOR DEV 2016]" caption="VALOR DEV 2016" measure="1" displayFolder="" measureGroup="EJECUCION GASTOS 2014 - AÑO ACTUAL" count="0" hidden="1"/>
    <cacheHierarchy uniqueName="[Measures].[VALOR INI 2014]" caption="VALOR INI 2014" measure="1" displayFolder="" measureGroup="EJECUCION GASTOS 2014 - AÑO ACTUAL" count="0" hidden="1"/>
    <cacheHierarchy uniqueName="[Measures].[VALOR INI 2015]" caption="VALOR INI 2015" measure="1" displayFolder="" measureGroup="EJECUCION GASTOS 2014 - AÑO ACTUAL" count="0" hidden="1"/>
    <cacheHierarchy uniqueName="[Measures].[VALOR INI 2016]" caption="VALOR INI 2016" measure="1" displayFolder="" measureGroup="EJECUCION GASTOS 2014 - AÑO ACTUAL" count="0" hidden="1"/>
    <cacheHierarchy uniqueName="[Measures].[VALOR VIG 2014]" caption="VALOR VIG 2014" measure="1" displayFolder="" measureGroup="EJECUCION GASTOS 2014 - AÑO ACTUAL" count="0" hidden="1"/>
    <cacheHierarchy uniqueName="[Measures].[VALOR VIG 2015]" caption="VALOR VIG 2015" measure="1" displayFolder="" measureGroup="EJECUCION GASTOS 2014 - AÑO ACTUAL" count="0" hidden="1"/>
    <cacheHierarchy uniqueName="[Measures].[VALOR VIG 2016]" caption="VALOR VIG 2016" measure="1" displayFolder="" measureGroup="EJECUCION GASTOS 2014 - AÑO ACTUAL" count="0" hidden="1"/>
    <cacheHierarchy uniqueName="[Measures].[PIB2014]" caption="PIB2014" measure="1" displayFolder="" measureGroup="EJECUCION GASTOS 2014 - AÑO ACTUAL" count="0" hidden="1"/>
    <cacheHierarchy uniqueName="[Measures].[PIB2015]" caption="PIB2015" measure="1" displayFolder="" measureGroup="EJECUCION GASTOS 2014 - AÑO ACTUAL" count="0" hidden="1"/>
    <cacheHierarchy uniqueName="[Measures].[PIB2016]" caption="PIB2016" measure="1" displayFolder="" measureGroup="EJECUCION GASTOS 2014 - AÑO ACTUAL" count="0" hidden="1"/>
    <cacheHierarchy uniqueName="[Measures].[PIB2017]" caption="PIB2017" measure="1" displayFolder="" measureGroup="EJECUCION GASTOS 2014 - AÑO ACTUAL" count="0" hidden="1"/>
    <cacheHierarchy uniqueName="[Measures].[VALOR DEV 2017]" caption="VALOR DEV 2017" measure="1" displayFolder="" measureGroup="EJECUCION GASTOS 2014 - AÑO ACTUAL" count="0" hidden="1"/>
    <cacheHierarchy uniqueName="[Measures].[VALOR INI 2017]" caption="VALOR INI 2017" measure="1" displayFolder="" measureGroup="EJECUCION GASTOS 2014 - AÑO ACTUAL" count="0" hidden="1"/>
    <cacheHierarchy uniqueName="[Measures].[VALOR VIG 2017]" caption="VALOR VIG 2017" measure="1" displayFolder="" measureGroup="EJECUCION GASTOS 2014 - AÑO ACTUAL" count="0" hidden="1"/>
    <cacheHierarchy uniqueName="[Measures].[DISP]" caption="DISP" measure="1" displayFolder="Indicadores" measureGroup="EJECUCION GASTOS 2014 - AÑO ACTUAL" count="0" hidden="1"/>
    <cacheHierarchy uniqueName="[Measures].[INI 2014]" caption="INI 2014" measure="1" displayFolder="Indicadores" measureGroup="EJECUCION GASTOS 2014 - AÑO ACTUAL" count="0" hidden="1"/>
    <cacheHierarchy uniqueName="[Measures].[INI 2015]" caption="INI 2015" measure="1" displayFolder="Indicadores" measureGroup="EJECUCION GASTOS 2014 - AÑO ACTUAL" count="0" hidden="1"/>
    <cacheHierarchy uniqueName="[Measures].[INI 2016]" caption="INI 2016" measure="1" displayFolder="Indicadores" measureGroup="EJECUCION GASTOS 2014 - AÑO ACTUAL" count="0" hidden="1"/>
    <cacheHierarchy uniqueName="[Measures].[INI 2017]" caption="INI 2017" measure="1" displayFolder="Indicadores" measureGroup="EJECUCION GASTOS 2014 - AÑO ACTUAL" count="0" hidden="1"/>
    <cacheHierarchy uniqueName="[Measures].[PROPORCION -  DEV]" caption="PROPORCION -  DEV" measure="1" displayFolder="Indicadores" measureGroup="EJECUCION GASTOS 2014 - AÑO ACTUAL" count="0" hidden="1"/>
    <cacheHierarchy uniqueName="[Measures].[DEV 2014]" caption="DEV 2014" measure="1" displayFolder="Indicadores" measureGroup="EJECUCION GASTOS 2014 - AÑO ACTUAL" count="0" hidden="1"/>
    <cacheHierarchy uniqueName="[Measures].[DEV 2015]" caption="DEV 2015" measure="1" displayFolder="Indicadores" measureGroup="EJECUCION GASTOS 2014 - AÑO ACTUAL" count="0" hidden="1"/>
    <cacheHierarchy uniqueName="[Measures].[DEV 2016]" caption="DEV 2016" measure="1" displayFolder="Indicadores" measureGroup="EJECUCION GASTOS 2014 - AÑO ACTUAL" count="0" hidden="1"/>
    <cacheHierarchy uniqueName="[Measures].[DEV 2017]" caption="DEV 2017" measure="1" displayFolder="Indicadores" measureGroup="EJECUCION GASTOS 2014 - AÑO ACTUAL" count="0" hidden="1"/>
    <cacheHierarchy uniqueName="[Measures].[VIG 2014]" caption="VIG 2014" measure="1" displayFolder="Indicadores" measureGroup="EJECUCION GASTOS 2014 - AÑO ACTUAL" count="0" hidden="1"/>
    <cacheHierarchy uniqueName="[Measures].[VIG 2015]" caption="VIG 2015" measure="1" displayFolder="Indicadores" measureGroup="EJECUCION GASTOS 2014 - AÑO ACTUAL" count="0" hidden="1"/>
    <cacheHierarchy uniqueName="[Measures].[VIG 2016]" caption="VIG 2016" measure="1" displayFolder="Indicadores" measureGroup="EJECUCION GASTOS 2014 - AÑO ACTUAL" count="0" hidden="1"/>
    <cacheHierarchy uniqueName="[Measures].[VIG 2017]" caption="VIG 2017" measure="1" displayFolder="Indicadores" measureGroup="EJECUCION GASTOS 2014 - AÑO ACTUAL" count="0" hidden="1"/>
    <cacheHierarchy uniqueName="[Measures].[% PIB - VIG 2014]" caption="% PIB - VIG 2014" measure="1" displayFolder="Indicadores\PIB" measureGroup="EJECUCION GASTOS 2014 - AÑO ACTUAL" count="0" hidden="1"/>
    <cacheHierarchy uniqueName="[Measures].[% PIB - VIG 2015]" caption="% PIB - VIG 2015" measure="1" displayFolder="Indicadores\PIB" measureGroup="EJECUCION GASTOS 2014 - AÑO ACTUAL" count="0" hidden="1"/>
    <cacheHierarchy uniqueName="[Measures].[% PIB - VIG 2016]" caption="% PIB - VIG 2016" measure="1" displayFolder="Indicadores\PIB" measureGroup="EJECUCION GASTOS 2014 - AÑO ACTUAL" count="0" hidden="1"/>
    <cacheHierarchy uniqueName="[Measures].[% PIB - VIG 2017]" caption="% PIB - VIG 2017" measure="1" displayFolder="Indicadores\PIB" measureGroup="EJECUCION GASTOS 2014 - AÑO ACTUAL" count="0" hidden="1"/>
    <cacheHierarchy uniqueName="[Measures].[% PIB - DEV 2014]" caption="% PIB - DEV 2014" measure="1" displayFolder="Indicadores\PIB" measureGroup="EJECUCION GASTOS 2014 - AÑO ACTUAL" count="0" hidden="1"/>
    <cacheHierarchy uniqueName="[Measures].[% PIB - DEV 2015]" caption="% PIB - DEV 2015" measure="1" displayFolder="Indicadores\PIB" measureGroup="EJECUCION GASTOS 2014 - AÑO ACTUAL" count="0" hidden="1"/>
    <cacheHierarchy uniqueName="[Measures].[% PIB - DEV 2016]" caption="% PIB - DEV 2016" measure="1" displayFolder="Indicadores\PIB" measureGroup="EJECUCION GASTOS 2014 - AÑO ACTUAL" count="0" hidden="1"/>
    <cacheHierarchy uniqueName="[Measures].[% PIB - DEV 2017]" caption="% PIB - DEV 2017" measure="1" displayFolder="Indicadores\PIB" measureGroup="EJECUCION GASTOS 2014 - AÑO ACTUAL" count="0" hidden="1"/>
    <cacheHierarchy uniqueName="[Measures].[% PIB - INI 2014]" caption="% PIB - INI 2014" measure="1" displayFolder="Indicadores\PIB" measureGroup="EJECUCION GASTOS 2014 - AÑO ACTUAL" count="0" hidden="1"/>
    <cacheHierarchy uniqueName="[Measures].[% PIB - INI 2015]" caption="% PIB - INI 2015" measure="1" displayFolder="Indicadores\PIB" measureGroup="EJECUCION GASTOS 2014 - AÑO ACTUAL" count="0" hidden="1"/>
    <cacheHierarchy uniqueName="[Measures].[% PIB - INI 2016]" caption="% PIB - INI 2016" measure="1" displayFolder="Indicadores\PIB" measureGroup="EJECUCION GASTOS 2014 - AÑO ACTUAL" count="0" hidden="1"/>
    <cacheHierarchy uniqueName="[Measures].[% PIB - INI 2017]" caption="% PIB - INI 2017" measure="1" displayFolder="Indicadores\PIB" measureGroup="EJECUCION GASTOS 2014 - AÑO ACTUAL" count="0" hidden="1"/>
    <cacheHierarchy uniqueName="[Measures].[VALOR PIB-2014]" caption="VALOR PIB-2014" measure="1" displayFolder="Indicadores\VALOR PIB" measureGroup="EJECUCION GASTOS 2014 - AÑO ACTUAL" count="0" hidden="1"/>
    <cacheHierarchy uniqueName="[Measures].[VALOR PIB-2015]" caption="VALOR PIB-2015" measure="1" displayFolder="Indicadores\VALOR PIB" measureGroup="EJECUCION GASTOS 2014 - AÑO ACTUAL" count="0" hidden="1"/>
    <cacheHierarchy uniqueName="[Measures].[VALOR PIB-2016]" caption="VALOR PIB-2016" measure="1" displayFolder="Indicadores\VALOR PIB" measureGroup="EJECUCION GASTOS 2014 - AÑO ACTUAL" count="0" hidden="1"/>
    <cacheHierarchy uniqueName="[Measures].[VALOR PIB-2017]" caption="VALOR PIB-2017" measure="1" displayFolder="Indicadores\VALOR PIB" measureGroup="EJECUCION GASTOS 2014 - AÑO ACTUAL" count="0" hidden="1"/>
    <cacheHierarchy uniqueName="[Measures].[VAR (%)  2015-2014 - INI]" caption="VAR (%)  2015-2014 - INI" measure="1" displayFolder="Indicadores\VAR (%)" measureGroup="EJECUCION GASTOS 2014 - AÑO ACTUAL" count="0" hidden="1"/>
    <cacheHierarchy uniqueName="[Measures].[VAR (%)  2016-2015 - INI]" caption="VAR (%)  2016-2015 - INI" measure="1" displayFolder="Indicadores\VAR (%)" measureGroup="EJECUCION GASTOS 2014 - AÑO ACTUAL" count="0" hidden="1"/>
    <cacheHierarchy uniqueName="[Measures].[VAR (%)  2017-2016 - INI]" caption="VAR (%)  2017-2016 - INI" measure="1" displayFolder="Indicadores\VAR (%)" measureGroup="EJECUCION GASTOS 2014 - AÑO ACTUAL" count="0" hidden="1"/>
    <cacheHierarchy uniqueName="[Measures].[VAR (%) 2015-2014 - DEV]" caption="VAR (%) 2015-2014 - DEV" measure="1" displayFolder="Indicadores\VAR (%)" measureGroup="EJECUCION GASTOS 2014 - AÑO ACTUAL" count="0" hidden="1"/>
    <cacheHierarchy uniqueName="[Measures].[VAR (%) 2016-2015 - DEV]" caption="VAR (%) 2016-2015 - DEV" measure="1" displayFolder="Indicadores\VAR (%)" measureGroup="EJECUCION GASTOS 2014 - AÑO ACTUAL" count="0" hidden="1"/>
    <cacheHierarchy uniqueName="[Measures].[VAR (%) 2017-2016 - DEV]" caption="VAR (%) 2017-2016 - DEV" measure="1" displayFolder="Indicadores\VAR (%)" measureGroup="EJECUCION GASTOS 2014 - AÑO ACTUAL" count="0" hidden="1"/>
    <cacheHierarchy uniqueName="[Measures].[VAR (%) 2015-2014 - VIG]" caption="VAR (%) 2015-2014 - VIG" measure="1" displayFolder="Indicadores\VAR (%)" measureGroup="EJECUCION GASTOS 2014 - AÑO ACTUAL" count="0" hidden="1"/>
    <cacheHierarchy uniqueName="[Measures].[VAR (%) 2016-2015 - VIG]" caption="VAR (%) 2016-2015 - VIG" measure="1" displayFolder="Indicadores\VAR (%)" measureGroup="EJECUCION GASTOS 2014 - AÑO ACTUAL" count="0" hidden="1"/>
    <cacheHierarchy uniqueName="[Measures].[VAR (%) 2017-2016 - VIG]" caption="VAR (%) 2017-2016 - VIG" measure="1" displayFolder="Indicadores\VAR (%)" measureGroup="EJECUCION GASTOS 2014 - AÑO ACTUAL" count="0" hidden="1"/>
    <cacheHierarchy uniqueName="[Measures].[VAR ABS 2015-2014 - INI]" caption="VAR ABS 2015-2014 - INI" measure="1" displayFolder="Indicadores\VAR ABS" measureGroup="EJECUCION GASTOS 2014 - AÑO ACTUAL" count="0" hidden="1"/>
    <cacheHierarchy uniqueName="[Measures].[VAR ABS 2016-2015 - INI]" caption="VAR ABS 2016-2015 - INI" measure="1" displayFolder="Indicadores\VAR ABS" measureGroup="EJECUCION INGRESOS 2014 - AÑO ACTUAL" count="0" hidden="1"/>
    <cacheHierarchy uniqueName="[Measures].[VAR ABS 2017-2016 - INI]" caption="VAR ABS 2017-2016 - INI" measure="1" displayFolder="Indicadores\VAR ABS" measureGroup="EJECUCION GASTOS 2014 - AÑO ACTUAL" count="0" hidden="1"/>
    <cacheHierarchy uniqueName="[Measures].[VAR ABS 2015-2014 - DEV]" caption="VAR ABS 2015-2014 - DEV" measure="1" displayFolder="Indicadores\VAR ABS" measureGroup="EJECUCION GASTOS 2014 - AÑO ACTUAL" count="0" hidden="1"/>
    <cacheHierarchy uniqueName="[Measures].[VAR ABS 2016-2015 - DEV]" caption="VAR ABS 2016-2015 - DEV" measure="1" displayFolder="Indicadores\VAR ABS" measureGroup="EJECUCION GASTOS 2014 - AÑO ACTUAL" count="0" hidden="1"/>
    <cacheHierarchy uniqueName="[Measures].[VAR ABS 2017-2016 - DEV]" caption="VAR ABS 2017-2016 - DEV" measure="1" displayFolder="Indicadores\VAR ABS" measureGroup="EJECUCION GASTOS 2014 - AÑO ACTUAL" count="0" hidden="1"/>
    <cacheHierarchy uniqueName="[Measures].[VAR ABS 2015-2014 - VIG]" caption="VAR ABS 2015-2014 - VIG" measure="1" displayFolder="Indicadores\VAR ABS" measureGroup="EJECUCION GASTOS 2014 - AÑO ACTUAL" count="0" hidden="1"/>
    <cacheHierarchy uniqueName="[Measures].[VAR ABS 2016-2015 - VIG]" caption="VAR ABS 2016-2015 - VIG" measure="1" displayFolder="Indicadores\VAR ABS" measureGroup="EJECUCION GASTOS 2014 - AÑO ACTUAL" count="0" hidden="1"/>
    <cacheHierarchy uniqueName="[Measures].[VAR ABS 2017-2016 - VIG]" caption="VAR ABS 2017-2016 - VIG" measure="1" displayFolder="Indicadores\VAR ABS" measureGroup="EJECUCION GASTOS 2014 - AÑO ACTUAL" count="0" hidden="1"/>
    <cacheHierarchy uniqueName="[Measures].[PIB - INICIAL]" caption="PIB - INICIAL" measure="1" displayFolder="" measureGroup="EJECUCION GASTOS 2014 - AÑO ACTUAL" count="0" hidden="1"/>
    <cacheHierarchy uniqueName="[Measures].[PIB - DEVENGADO]" caption="PIB - DEVENGADO" measure="1" displayFolder="" measureGroup="EJECUCION GASTOS 2014 - AÑO ACTUAL" count="0" hidden="1"/>
    <cacheHierarchy uniqueName="[Measures].[PIB - VIGENTE]" caption="PIB - VIGENTE" measure="1" displayFolder="" measureGroup="EJECUCION GASTOS 2014 - AÑO ACTUAL" count="0" hidden="1"/>
    <cacheHierarchy uniqueName="[Measures].[EJECUCION INICIAL %]" caption="EJECUCION INICIAL %" measure="1" displayFolder="" measureGroup="EJECUCION GASTOS 2014 - AÑO ACTUAL" count="0" hidden="1"/>
    <cacheHierarchy uniqueName="[Measures].[EJEC INI - 2014 %]" caption="EJEC INI - 2014 %" measure="1" displayFolder="Indicadores\(%) EJEC" measureGroup="EJECUCION GASTOS 2014 - AÑO ACTUAL" count="0" hidden="1"/>
    <cacheHierarchy uniqueName="[Measures].[EJEC INI - 2015 %]" caption="EJEC INI - 2015 %" measure="1" displayFolder="Indicadores\(%) EJEC" measureGroup="EJECUCION GASTOS 2014 - AÑO ACTUAL" count="0" hidden="1"/>
    <cacheHierarchy uniqueName="[Measures].[EJEC INI - 2016 %]" caption="EJEC INI - 2016 %" measure="1" displayFolder="Indicadores\(%) EJEC" measureGroup="EJECUCION GASTOS 2014 - AÑO ACTUAL" count="0" hidden="1"/>
    <cacheHierarchy uniqueName="[Measures].[EJEC INI - 2017 %]" caption="EJEC INI - 2017 %" measure="1" displayFolder="Indicadores\(%) EJEC" measureGroup="EJECUCION GASTOS 2014 - AÑO ACTUAL" count="0" hidden="1"/>
    <cacheHierarchy uniqueName="[Measures].[EJECUCION VIGENTE %]" caption="EJECUCION VIGENTE %" measure="1" displayFolder="" measureGroup="EJECUCION GASTOS 2014 - AÑO ACTUAL" count="0" hidden="1"/>
    <cacheHierarchy uniqueName="[Measures].[EJEC VIG - 2014 %]" caption="EJEC VIG - 2014 %" measure="1" displayFolder="Indicadores\(%) EJEC" measureGroup="EJECUCION GASTOS 2014 - AÑO ACTUAL" count="0" hidden="1"/>
    <cacheHierarchy uniqueName="[Measures].[EJEC VIG - 2015 %]" caption="EJEC VIG - 2015 %" measure="1" displayFolder="Indicadores\(%) EJEC" measureGroup="EJECUCION GASTOS 2014 - AÑO ACTUAL" count="0" hidden="1"/>
    <cacheHierarchy uniqueName="[Measures].[EJEC VIG - 2016 %]" caption="EJEC VIG - 2016 %" measure="1" displayFolder="Indicadores\(%) EJEC" measureGroup="EJECUCION GASTOS 2014 - AÑO ACTUAL" count="0" hidden="1"/>
    <cacheHierarchy uniqueName="[Measures].[EJEC VIG - 2017 %]" caption="EJEC VIG - 2017 %" measure="1" displayFolder="Indicadores\(%) EJEC" measureGroup="EJECUCION GASTOS 2014 - AÑO ACTUAL" count="0" hidden="1"/>
  </cacheHierarchies>
  <kpis count="0"/>
  <dimensions count="22">
    <dimension name="CLASIFICADOR  PROGRAMATICO" uniqueName="[CLASIFICADOR  PROGRAMATICO]" caption="CLASIFICADOR  PROGRAMATICO"/>
    <dimension name="CLASIFICADOR CUENTA INGRESOS" uniqueName="[CLASIFICADOR CUENTA INGRESOS]" caption="CLASIFICADOR CUENTA INGRESOS"/>
    <dimension name="CLASIFICADOR ECONOMICO" uniqueName="[CLASIFICADOR ECONOMICO]" caption="CLASIFICADOR ECONOMICO"/>
    <dimension name="CLASIFICADOR FUENTE FINANCIAMIENTO" uniqueName="[CLASIFICADOR FUENTE FINANCIAMIENTO]" caption="CLASIFICADOR FUENTE FINANCIAMIENTO"/>
    <dimension name="CLASIFICADOR FUNCIONAL" uniqueName="[CLASIFICADOR FUNCIONAL]" caption="CLASIFICADOR FUNCIONAL"/>
    <dimension name="CLASIFICADOR GEOGRAFICO" uniqueName="[CLASIFICADOR GEOGRAFICO]" caption="CLASIFICADOR GEOGRAFICO"/>
    <dimension name="CLASIFICADOR INSTITUCIONAL" uniqueName="[CLASIFICADOR INSTITUCIONAL]" caption="CLASIFICADOR INSTITUCIONAL"/>
    <dimension name="CLASIFICADOR OBJETAL" uniqueName="[CLASIFICADOR OBJETAL]" caption="CLASIFICADOR OBJETAL"/>
    <dimension name="CLASIFICADOR ORGANISMO FINANCIADOR" uniqueName="[CLASIFICADOR ORGANISMO FINANCIADOR]" caption="CLASIFICADOR ORGANISMO FINANCIADOR"/>
    <dimension name="CLASIFICADOR POR CAPITULO" uniqueName="[CLASIFICADOR POR CAPITULO]" caption="CLASIFICADOR POR CAPITULO"/>
    <dimension name="CODIGO SNIP ACTIVIDAD OBRA" uniqueName="[CODIGO SNIP ACTIVIDAD OBRA]" caption="CODIGO SNIP ACTIVIDAD OBRA"/>
    <dimension name="CODIGO SNIP PROYECTOS" uniqueName="[CODIGO SNIP PROYECTOS]" caption="CODIGO SNIP PROYECTOS"/>
    <dimension name="ENTIDAD RECEPTORA" uniqueName="[ENTIDAD RECEPTORA]" caption="ENTIDAD RECEPTORA"/>
    <dimension name="FECHA IMPUTACION -  RECAUDACION" uniqueName="[FECHA IMPUTACION -  RECAUDACION]" caption="FECHA IMPUTACION -  RECAUDACION"/>
    <dimension name="FECHA REGISTRO" uniqueName="[FECHA REGISTRO]" caption="FECHA REGISTRO"/>
    <dimension name="INSTITUCION OTORGANTE" uniqueName="[INSTITUCION OTORGANTE]" caption="INSTITUCION OTORGANTE"/>
    <dimension measure="1" name="Measures" uniqueName="[Measures]" caption="Measures"/>
    <dimension name="OFICINAS RECAUDADORAS" uniqueName="[OFICINAS RECAUDADORAS]" caption="OFICINAS RECAUDADORAS"/>
    <dimension name="TIPO GASTO PRESUPUESTARIO" uniqueName="[TIPO GASTO PRESUPUESTARIO]" caption="TIPO GASTO PRESUPUESTARIO"/>
    <dimension name="TIPO INVERSION PUBLICA" uniqueName="[TIPO INVERSION PUBLICA]" caption="TIPO INVERSION PUBLICA"/>
    <dimension name="TIPO OBRA" uniqueName="[TIPO OBRA]" caption="TIPO OBRA"/>
    <dimension name="UNIDAD EJECUTORA" uniqueName="[UNIDAD EJECUTORA]" caption="UNIDAD EJECUTORA"/>
  </dimensions>
  <measureGroups count="2">
    <measureGroup name="EJECUCION GASTOS 2014 - AÑO ACTUAL" caption="EJECUCION GASTOS 2014 - AÑO ACTUAL"/>
    <measureGroup name="EJECUCION INGRESOS 2014 - AÑO ACTUAL" caption="EJECUCION INGRESOS 2014 - AÑO ACTUAL"/>
  </measureGroups>
  <maps count="29">
    <map measureGroup="0" dimension="0"/>
    <map measureGroup="0" dimension="2"/>
    <map measureGroup="0" dimension="3"/>
    <map measureGroup="0" dimension="4"/>
    <map measureGroup="0" dimension="5"/>
    <map measureGroup="0" dimension="6"/>
    <map measureGroup="0" dimension="7"/>
    <map measureGroup="0" dimension="8"/>
    <map measureGroup="0" dimension="9"/>
    <map measureGroup="0" dimension="10"/>
    <map measureGroup="0" dimension="11"/>
    <map measureGroup="0" dimension="12"/>
    <map measureGroup="0" dimension="13"/>
    <map measureGroup="0" dimension="14"/>
    <map measureGroup="0" dimension="18"/>
    <map measureGroup="0" dimension="19"/>
    <map measureGroup="0" dimension="20"/>
    <map measureGroup="0" dimension="21"/>
    <map measureGroup="1" dimension="1"/>
    <map measureGroup="1" dimension="2"/>
    <map measureGroup="1" dimension="3"/>
    <map measureGroup="1" dimension="6"/>
    <map measureGroup="1" dimension="8"/>
    <map measureGroup="1" dimension="9"/>
    <map measureGroup="1" dimension="13"/>
    <map measureGroup="1" dimension="14"/>
    <map measureGroup="1" dimension="15"/>
    <map measureGroup="1" dimension="17"/>
    <map measureGroup="1" dimension="2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2" cacheId="2"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21:C27" firstHeaderRow="0" firstDataRow="1" firstDataCol="1" rowPageCount="3" colPageCount="1"/>
  <pivotFields count="21">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Row" allDrilled="1" showAll="0" dataSourceSort="1" defaultAttributeDrillState="1">
      <items count="4">
        <item x="0"/>
        <item x="1"/>
        <item x="2"/>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dataField="1" showAll="0"/>
    <pivotField dataField="1" showAll="0"/>
  </pivotFields>
  <rowFields count="2">
    <field x="8"/>
    <field x="9"/>
  </rowFields>
  <rowItems count="6">
    <i>
      <x/>
    </i>
    <i r="1">
      <x/>
    </i>
    <i r="1">
      <x v="1"/>
    </i>
    <i>
      <x v="1"/>
    </i>
    <i r="1">
      <x v="2"/>
    </i>
    <i t="grand">
      <x/>
    </i>
  </rowItems>
  <colFields count="1">
    <field x="-2"/>
  </colFields>
  <colItems count="2">
    <i>
      <x/>
    </i>
    <i i="1">
      <x v="1"/>
    </i>
  </colItems>
  <pageFields count="3">
    <pageField fld="18" hier="31" name="[CLASIFICADOR INSTITUCIONAL].[1 - Institucional].&amp;[1.1.1.1.1 - Administración central]" cap="1.1.1.1.1 - Administración central"/>
    <pageField fld="0" hier="57" name="[FECHA REGISTRO].[Fechas Registros].[Ano Calendario].&amp;[2020]" cap="2020"/>
    <pageField fld="10" hier="53" name="[FECHA IMPUTACION -  RECAUDACION].[Fechas Imputaciones].[Ano Calendario].&amp;[2020]" cap="2020"/>
  </pageFields>
  <dataFields count="2">
    <dataField fld="20" baseField="0" baseItem="0"/>
    <dataField fld="19" baseField="0" baseItem="0"/>
  </dataFields>
  <pivotHierarchies count="19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1" level="1">
        <member name="[FECHA IMPUTACION -  RECAUDACION].[Fechas Imputaciones].[Ano Calendario].&amp;[2020]"/>
      </members>
    </pivotHierarchy>
    <pivotHierarchy/>
    <pivotHierarchy/>
    <pivotHierarchy/>
    <pivotHierarchy multipleItemSelectionAllowed="1">
      <mps count="4">
        <mp field="4"/>
        <mp field="5"/>
        <mp field="6"/>
        <mp field="7"/>
      </mps>
      <members count="1" level="1">
        <member name="[FECHA REGISTRO].[Fechas Registros].[Ano Calendario].&amp;[2020]"/>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3"/>
    <rowHierarchyUsage hierarchyUsage="1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10.xml><?xml version="1.0" encoding="utf-8"?>
<pivotTableDefinition xmlns="http://schemas.openxmlformats.org/spreadsheetml/2006/main" name="Tabla dinámica1" cacheId="41"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7:B119" firstHeaderRow="1" firstDataRow="1" firstDataCol="1" rowPageCount="3" colPageCount="1"/>
  <pivotFields count="24">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Row" allDrilled="1" showAll="0" dataSourceSort="1" defaultAttributeDrillState="1">
      <items count="7">
        <item x="0"/>
        <item x="1"/>
        <item x="2"/>
        <item x="3"/>
        <item x="4"/>
        <item x="5"/>
        <item t="default"/>
      </items>
    </pivotField>
    <pivotField axis="axisRow" allDrilled="1" showAll="0" dataSourceSort="1" defaultAttributeDrillState="1">
      <items count="23">
        <item x="0"/>
        <item x="1"/>
        <item x="2"/>
        <item x="3"/>
        <item x="4"/>
        <item x="5"/>
        <item x="6"/>
        <item x="7"/>
        <item x="8"/>
        <item x="9"/>
        <item x="10"/>
        <item x="11"/>
        <item x="12"/>
        <item x="13"/>
        <item x="14"/>
        <item x="15"/>
        <item x="16"/>
        <item x="17"/>
        <item x="18"/>
        <item x="19"/>
        <item x="20"/>
        <item x="21"/>
        <item t="default"/>
      </items>
    </pivotField>
    <pivotField showAll="0" dataSourceSort="1" defaultSubtotal="0" showPropTip="1"/>
    <pivotField axis="axisRow" allDrilled="1" showAll="0" dataSourceSort="1" defaultAttributeDrillState="1">
      <items count="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t="default"/>
      </items>
    </pivotField>
    <pivotField showAll="0" dataSourceSort="1" defaultSubtotal="0" showPropTip="1"/>
  </pivotFields>
  <rowFields count="4">
    <field x="9"/>
    <field x="19"/>
    <field x="20"/>
    <field x="22"/>
  </rowFields>
  <rowItems count="112">
    <i>
      <x/>
    </i>
    <i r="1">
      <x v="1"/>
    </i>
    <i r="2">
      <x v="1"/>
    </i>
    <i r="3">
      <x v="1"/>
    </i>
    <i r="3">
      <x v="2"/>
    </i>
    <i r="3">
      <x v="3"/>
    </i>
    <i r="3">
      <x v="4"/>
    </i>
    <i r="2">
      <x v="2"/>
    </i>
    <i r="3">
      <x v="5"/>
    </i>
    <i r="3">
      <x v="6"/>
    </i>
    <i r="2">
      <x v="3"/>
    </i>
    <i r="3">
      <x v="7"/>
    </i>
    <i r="3">
      <x v="8"/>
    </i>
    <i r="3">
      <x v="9"/>
    </i>
    <i r="2">
      <x v="4"/>
    </i>
    <i r="3">
      <x v="10"/>
    </i>
    <i r="3">
      <x v="11"/>
    </i>
    <i r="3">
      <x v="12"/>
    </i>
    <i r="3">
      <x v="13"/>
    </i>
    <i r="3">
      <x v="14"/>
    </i>
    <i r="3">
      <x v="15"/>
    </i>
    <i r="1">
      <x v="2"/>
    </i>
    <i r="2">
      <x v="5"/>
    </i>
    <i r="3">
      <x v="16"/>
    </i>
    <i r="3">
      <x v="17"/>
    </i>
    <i r="2">
      <x v="6"/>
    </i>
    <i r="3">
      <x v="18"/>
    </i>
    <i r="3">
      <x v="19"/>
    </i>
    <i r="2">
      <x v="7"/>
    </i>
    <i r="3">
      <x v="20"/>
    </i>
    <i r="2">
      <x v="8"/>
    </i>
    <i r="3">
      <x v="21"/>
    </i>
    <i r="2">
      <x v="9"/>
    </i>
    <i r="3">
      <x v="22"/>
    </i>
    <i r="3">
      <x v="23"/>
    </i>
    <i r="2">
      <x v="10"/>
    </i>
    <i r="3">
      <x v="24"/>
    </i>
    <i r="3">
      <x v="25"/>
    </i>
    <i r="3">
      <x v="26"/>
    </i>
    <i r="3">
      <x v="27"/>
    </i>
    <i r="3">
      <x v="28"/>
    </i>
    <i r="2">
      <x v="11"/>
    </i>
    <i r="3">
      <x v="29"/>
    </i>
    <i r="2">
      <x v="12"/>
    </i>
    <i r="3">
      <x v="30"/>
    </i>
    <i r="2">
      <x v="13"/>
    </i>
    <i r="3">
      <x v="31"/>
    </i>
    <i r="3">
      <x v="32"/>
    </i>
    <i r="3">
      <x v="33"/>
    </i>
    <i r="3">
      <x v="34"/>
    </i>
    <i r="1">
      <x v="3"/>
    </i>
    <i r="2">
      <x v="14"/>
    </i>
    <i r="3">
      <x v="35"/>
    </i>
    <i r="3">
      <x v="36"/>
    </i>
    <i r="2">
      <x v="15"/>
    </i>
    <i r="3">
      <x v="37"/>
    </i>
    <i r="3">
      <x v="38"/>
    </i>
    <i r="1">
      <x v="4"/>
    </i>
    <i r="2">
      <x v="16"/>
    </i>
    <i r="3">
      <x v="39"/>
    </i>
    <i r="3">
      <x v="40"/>
    </i>
    <i r="3">
      <x v="41"/>
    </i>
    <i r="3">
      <x v="42"/>
    </i>
    <i r="2">
      <x v="17"/>
    </i>
    <i r="3">
      <x v="43"/>
    </i>
    <i r="3">
      <x v="44"/>
    </i>
    <i r="3">
      <x v="45"/>
    </i>
    <i r="3">
      <x v="46"/>
    </i>
    <i r="2">
      <x v="18"/>
    </i>
    <i r="3">
      <x v="47"/>
    </i>
    <i r="3">
      <x v="48"/>
    </i>
    <i r="3">
      <x v="49"/>
    </i>
    <i r="3">
      <x v="50"/>
    </i>
    <i r="3">
      <x v="51"/>
    </i>
    <i r="3">
      <x v="52"/>
    </i>
    <i r="3">
      <x v="53"/>
    </i>
    <i r="2">
      <x v="19"/>
    </i>
    <i r="3">
      <x v="54"/>
    </i>
    <i r="3">
      <x v="55"/>
    </i>
    <i r="3">
      <x v="56"/>
    </i>
    <i r="3">
      <x v="57"/>
    </i>
    <i r="3">
      <x v="58"/>
    </i>
    <i r="3">
      <x v="59"/>
    </i>
    <i r="3">
      <x v="60"/>
    </i>
    <i r="3">
      <x v="61"/>
    </i>
    <i r="3">
      <x v="62"/>
    </i>
    <i r="3">
      <x v="63"/>
    </i>
    <i r="3">
      <x v="64"/>
    </i>
    <i r="2">
      <x v="20"/>
    </i>
    <i r="3">
      <x v="65"/>
    </i>
    <i r="3">
      <x v="66"/>
    </i>
    <i r="3">
      <x v="67"/>
    </i>
    <i r="3">
      <x v="68"/>
    </i>
    <i r="3">
      <x v="69"/>
    </i>
    <i r="3">
      <x v="70"/>
    </i>
    <i r="3">
      <x v="71"/>
    </i>
    <i r="3">
      <x v="72"/>
    </i>
    <i r="3">
      <x v="73"/>
    </i>
    <i r="1">
      <x v="5"/>
    </i>
    <i r="2">
      <x v="21"/>
    </i>
    <i r="3">
      <x v="74"/>
    </i>
    <i>
      <x v="1"/>
    </i>
    <i r="1">
      <x/>
    </i>
    <i r="2">
      <x/>
    </i>
    <i r="3">
      <x/>
    </i>
    <i r="1">
      <x v="1"/>
    </i>
    <i r="2">
      <x v="1"/>
    </i>
    <i r="3">
      <x v="2"/>
    </i>
    <i r="1">
      <x v="2"/>
    </i>
    <i r="2">
      <x v="10"/>
    </i>
    <i r="3">
      <x v="28"/>
    </i>
    <i t="grand">
      <x/>
    </i>
  </rowItems>
  <colItems count="1">
    <i/>
  </colItems>
  <pageFields count="3">
    <pageField fld="18" hier="31" name="[CLASIFICADOR INSTITUCIONAL].[1 - Institucional].&amp;[1.1.1.1.1 - Administración central]" cap="1.1.1.1.1 - Administración central"/>
    <pageField fld="1" hier="57" name="[FECHA REGISTRO].[Fechas Registros].[Trimestre Nombre].&amp;[2020]&amp;[1]" cap="PRIMER TRIMESTRE"/>
    <pageField fld="10" hier="53" name="[FECHA IMPUTACION -  RECAUDACION].[Fechas Imputaciones].[Trimestre Nombre].&amp;[2020]&amp;[1]" cap="PRIMER TRIMESTRE"/>
  </pageFields>
  <dataFields count="1">
    <dataField fld="0" baseField="0" baseItem="0"/>
  </dataFields>
  <pivotHierarchies count="191">
    <pivotHierarchy/>
    <pivotHierarchy/>
    <pivotHierarchy/>
    <pivotHierarchy/>
    <pivotHierarchy/>
    <pivotHierarchy/>
    <pivotHierarchy/>
    <pivotHierarchy/>
    <pivotHierarchy/>
    <pivotHierarchy/>
    <pivotHierarchy/>
    <pivotHierarchy/>
    <pivotHierarchy/>
    <pivotHierarchy>
      <members count="3" level="1">
        <member name=""/>
        <member name="[CLASIFICADOR ECONOMICO].[1 - Tipo].&amp;[1 - INGRESOS]"/>
        <member name=""/>
      </members>
    </pivotHierarchy>
    <pivotHierarchy/>
    <pivotHierarchy/>
    <pivotHierarchy/>
    <pivotHierarchy/>
    <pivotHierarchy/>
    <pivotHierarchy/>
    <pivotHierarchy multipleItemSelectionAllowed="1"/>
    <pivotHierarchy/>
    <pivotHierarchy/>
    <pivotHierarchy/>
    <pivotHierarchy>
      <mps count="1">
        <mp field="21"/>
      </mps>
    </pivotHierarchy>
    <pivotHierarchy>
      <mps count="1">
        <mp field="23"/>
      </mps>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3" level="2">
        <member name="[FECHA IMPUTACION -  RECAUDACION].[Fechas Imputaciones].[Trimestre Nombre].&amp;[2020]&amp;[1]"/>
        <member name="[FECHA IMPUTACION -  RECAUDACION].[Fechas Imputaciones].[Trimestre Nombre].&amp;[2020]&amp;[2]"/>
        <member name="[FECHA IMPUTACION -  RECAUDACION].[Fechas Imputaciones].[Trimestre Nombre].&amp;[2020]&amp;[3]"/>
      </members>
      <members count="1" level="3">
        <member name="[FECHA IMPUTACION -  RECAUDACION].[Fechas Imputaciones].[Mes Nombre].&amp;[2020]&amp;[CUARTO TRIMESTRE]&amp;[10]"/>
      </members>
      <members count="27" level="4">
        <member name="[FECHA IMPUTACION -  RECAUDACION].[Fechas Imputaciones].[Fecha].&amp;[20201101]&amp;[2020-11-01T00:00:00]"/>
        <member name="[FECHA IMPUTACION -  RECAUDACION].[Fechas Imputaciones].[Fecha].&amp;[20201102]&amp;[2020-11-02T00:00:00]"/>
        <member name="[FECHA IMPUTACION -  RECAUDACION].[Fechas Imputaciones].[Fecha].&amp;[20201103]&amp;[2020-11-03T00:00:00]"/>
        <member name="[FECHA IMPUTACION -  RECAUDACION].[Fechas Imputaciones].[Fecha].&amp;[20201104]&amp;[2020-11-04T00:00:00]"/>
        <member name="[FECHA IMPUTACION -  RECAUDACION].[Fechas Imputaciones].[Fecha].&amp;[20201105]&amp;[2020-11-05T00:00:00]"/>
        <member name="[FECHA IMPUTACION -  RECAUDACION].[Fechas Imputaciones].[Fecha].&amp;[20201106]&amp;[2020-11-06T00:00:00]"/>
        <member name="[FECHA IMPUTACION -  RECAUDACION].[Fechas Imputaciones].[Fecha].&amp;[20201107]&amp;[2020-11-07T00:00:00]"/>
        <member name="[FECHA IMPUTACION -  RECAUDACION].[Fechas Imputaciones].[Fecha].&amp;[20201108]&amp;[2020-11-08T00:00:00]"/>
        <member name="[FECHA IMPUTACION -  RECAUDACION].[Fechas Imputaciones].[Fecha].&amp;[20201109]&amp;[2020-11-09T00:00:00]"/>
        <member name="[FECHA IMPUTACION -  RECAUDACION].[Fechas Imputaciones].[Fecha].&amp;[20201110]&amp;[2020-11-10T00:00:00]"/>
        <member name="[FECHA IMPUTACION -  RECAUDACION].[Fechas Imputaciones].[Fecha].&amp;[20201111]&amp;[2020-11-11T00:00:00]"/>
        <member name="[FECHA IMPUTACION -  RECAUDACION].[Fechas Imputaciones].[Fecha].&amp;[20201112]&amp;[2020-11-12T00:00:00]"/>
        <member name="[FECHA IMPUTACION -  RECAUDACION].[Fechas Imputaciones].[Fecha].&amp;[20201113]&amp;[2020-11-13T00:00:00]"/>
        <member name="[FECHA IMPUTACION -  RECAUDACION].[Fechas Imputaciones].[Fecha].&amp;[20201114]&amp;[2020-11-14T00:00:00]"/>
        <member name="[FECHA IMPUTACION -  RECAUDACION].[Fechas Imputaciones].[Fecha].&amp;[20201115]&amp;[2020-11-15T00:00:00]"/>
        <member name="[FECHA IMPUTACION -  RECAUDACION].[Fechas Imputaciones].[Fecha].&amp;[20201116]&amp;[2020-11-16T00:00:00]"/>
        <member name="[FECHA IMPUTACION -  RECAUDACION].[Fechas Imputaciones].[Fecha].&amp;[20201117]&amp;[2020-11-17T00:00:00]"/>
        <member name="[FECHA IMPUTACION -  RECAUDACION].[Fechas Imputaciones].[Fecha].&amp;[20201118]&amp;[2020-11-18T00:00:00]"/>
        <member name="[FECHA IMPUTACION -  RECAUDACION].[Fechas Imputaciones].[Fecha].&amp;[20201119]&amp;[2020-11-19T00:00:00]"/>
        <member name="[FECHA IMPUTACION -  RECAUDACION].[Fechas Imputaciones].[Fecha].&amp;[20201120]&amp;[2020-11-20T00:00:00]"/>
        <member name="[FECHA IMPUTACION -  RECAUDACION].[Fechas Imputaciones].[Fecha].&amp;[20201121]&amp;[2020-11-21T00:00:00]"/>
        <member name="[FECHA IMPUTACION -  RECAUDACION].[Fechas Imputaciones].[Fecha].&amp;[20201122]&amp;[2020-11-22T00:00:00]"/>
        <member name="[FECHA IMPUTACION -  RECAUDACION].[Fechas Imputaciones].[Fecha].&amp;[20201123]&amp;[2020-11-23T00:00:00]"/>
        <member name="[FECHA IMPUTACION -  RECAUDACION].[Fechas Imputaciones].[Fecha].&amp;[20201124]&amp;[2020-11-24T00:00:00]"/>
        <member name="[FECHA IMPUTACION -  RECAUDACION].[Fechas Imputaciones].[Fecha].&amp;[20201125]&amp;[2020-11-25T00:00:00]"/>
        <member name="[FECHA IMPUTACION -  RECAUDACION].[Fechas Imputaciones].[Fecha].&amp;[20201126]&amp;[2020-11-26T00:00:00]"/>
        <member name="[FECHA IMPUTACION -  RECAUDACION].[Fechas Imputaciones].[Fecha].&amp;[20201127]&amp;[2020-11-27T00:00:00]"/>
      </members>
    </pivotHierarchy>
    <pivotHierarchy/>
    <pivotHierarchy/>
    <pivotHierarchy/>
    <pivotHierarchy multipleItemSelectionAllowed="1">
      <mps count="4">
        <mp field="5"/>
        <mp field="6"/>
        <mp field="7"/>
        <mp field="8"/>
      </mps>
      <members count="3" level="2">
        <member name="[FECHA REGISTRO].[Fechas Registros].[Trimestre Nombre].&amp;[2020]&amp;[1]"/>
        <member name="[FECHA REGISTRO].[Fechas Registros].[Trimestre Nombre].&amp;[2020]&amp;[2]"/>
        <member name="[FECHA REGISTRO].[Fechas Registros].[Trimestre Nombre].&amp;[2020]&amp;[3]"/>
      </members>
      <members count="2" level="3">
        <member name="[FECHA REGISTRO].[Fechas Registros].[Mes Nombre].&amp;[2020]&amp;[CUARTO TRIMESTRE]&amp;[10]"/>
        <member name="[FECHA REGISTRO].[Fechas Registros].[Mes Nombre].&amp;[2020]&amp;[CUARTO TRIMESTRE]&amp;[1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13"/>
    <rowHierarchyUsage hierarchyUsage="23"/>
    <rowHierarchyUsage hierarchyUsage="24"/>
    <rowHierarchyUsage hierarchyUsage="25"/>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11.xml><?xml version="1.0" encoding="utf-8"?>
<pivotTableDefinition xmlns="http://schemas.openxmlformats.org/spreadsheetml/2006/main" name="Tabla dinámica1" cacheId="47"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7:B75" firstHeaderRow="1" firstDataRow="1" firstDataCol="1" rowPageCount="3" colPageCount="1"/>
  <pivotFields count="23">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Row" allDrilled="1" showAll="0" dataSourceSort="1" defaultAttributeDrillState="1">
      <items count="11">
        <item x="0"/>
        <item x="1"/>
        <item x="2"/>
        <item x="3"/>
        <item x="4"/>
        <item x="5"/>
        <item x="6"/>
        <item x="7"/>
        <item x="8"/>
        <item x="9"/>
        <item t="default"/>
      </items>
    </pivotField>
    <pivotField showAll="0" dataSourceSort="1" defaultSubtotal="0" showPropTip="1"/>
    <pivotField axis="axisRow" allDrilled="1" showAll="0" dataSourceSort="1"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t="default"/>
      </items>
    </pivotField>
    <pivotField showAll="0" dataSourceSort="1" defaultSubtotal="0" showPropTip="1"/>
  </pivotFields>
  <rowFields count="3">
    <field x="9"/>
    <field x="19"/>
    <field x="21"/>
  </rowFields>
  <rowItems count="68">
    <i>
      <x/>
    </i>
    <i r="1">
      <x/>
    </i>
    <i r="2">
      <x/>
    </i>
    <i r="2">
      <x v="1"/>
    </i>
    <i r="2">
      <x v="2"/>
    </i>
    <i r="2">
      <x v="3"/>
    </i>
    <i r="2">
      <x v="4"/>
    </i>
    <i r="1">
      <x v="1"/>
    </i>
    <i r="2">
      <x v="5"/>
    </i>
    <i r="2">
      <x v="6"/>
    </i>
    <i r="2">
      <x v="7"/>
    </i>
    <i r="2">
      <x v="8"/>
    </i>
    <i r="2">
      <x v="9"/>
    </i>
    <i r="2">
      <x v="10"/>
    </i>
    <i r="2">
      <x v="11"/>
    </i>
    <i r="2">
      <x v="12"/>
    </i>
    <i r="2">
      <x v="13"/>
    </i>
    <i r="1">
      <x v="2"/>
    </i>
    <i r="2">
      <x v="14"/>
    </i>
    <i r="2">
      <x v="15"/>
    </i>
    <i r="2">
      <x v="16"/>
    </i>
    <i r="2">
      <x v="17"/>
    </i>
    <i r="2">
      <x v="18"/>
    </i>
    <i r="2">
      <x v="19"/>
    </i>
    <i r="2">
      <x v="20"/>
    </i>
    <i r="2">
      <x v="21"/>
    </i>
    <i r="2">
      <x v="22"/>
    </i>
    <i r="1">
      <x v="3"/>
    </i>
    <i r="2">
      <x v="23"/>
    </i>
    <i r="2">
      <x v="24"/>
    </i>
    <i r="2">
      <x v="25"/>
    </i>
    <i r="2">
      <x v="26"/>
    </i>
    <i r="2">
      <x v="27"/>
    </i>
    <i r="2">
      <x v="28"/>
    </i>
    <i r="2">
      <x v="29"/>
    </i>
    <i r="2">
      <x v="30"/>
    </i>
    <i r="1">
      <x v="4"/>
    </i>
    <i r="2">
      <x v="31"/>
    </i>
    <i r="2">
      <x v="32"/>
    </i>
    <i r="2">
      <x v="33"/>
    </i>
    <i r="2">
      <x v="34"/>
    </i>
    <i r="2">
      <x v="35"/>
    </i>
    <i r="2">
      <x v="36"/>
    </i>
    <i r="2">
      <x v="37"/>
    </i>
    <i r="1">
      <x v="5"/>
    </i>
    <i r="2">
      <x v="38"/>
    </i>
    <i r="2">
      <x v="39"/>
    </i>
    <i r="2">
      <x v="40"/>
    </i>
    <i r="2">
      <x v="41"/>
    </i>
    <i r="2">
      <x v="42"/>
    </i>
    <i r="2">
      <x v="43"/>
    </i>
    <i r="2">
      <x v="44"/>
    </i>
    <i r="2">
      <x v="45"/>
    </i>
    <i r="2">
      <x v="46"/>
    </i>
    <i r="1">
      <x v="6"/>
    </i>
    <i r="2">
      <x v="47"/>
    </i>
    <i r="2">
      <x v="48"/>
    </i>
    <i r="2">
      <x v="49"/>
    </i>
    <i r="1">
      <x v="7"/>
    </i>
    <i r="2">
      <x v="50"/>
    </i>
    <i r="2">
      <x v="51"/>
    </i>
    <i r="2">
      <x v="52"/>
    </i>
    <i>
      <x v="1"/>
    </i>
    <i r="1">
      <x v="8"/>
    </i>
    <i r="2">
      <x v="53"/>
    </i>
    <i r="1">
      <x v="9"/>
    </i>
    <i r="2">
      <x v="54"/>
    </i>
    <i t="grand">
      <x/>
    </i>
  </rowItems>
  <colItems count="1">
    <i/>
  </colItems>
  <pageFields count="3">
    <pageField fld="18" hier="31" name="[CLASIFICADOR INSTITUCIONAL].[1 - Institucional].&amp;[1.1.1.1.1 - Administración central]" cap="1.1.1.1.1 - Administración central"/>
    <pageField fld="1" hier="57" name="[FECHA REGISTRO].[Fechas Registros].[Trimestre Nombre].&amp;[2020]&amp;[1]" cap="PRIMER TRIMESTRE"/>
    <pageField fld="10" hier="53" name="[FECHA IMPUTACION -  RECAUDACION].[Fechas Imputaciones].[Trimestre Nombre].&amp;[2020]&amp;[1]" cap="PRIMER TRIMESTRE"/>
  </pageFields>
  <dataFields count="1">
    <dataField fld="0" baseField="0" baseItem="0"/>
  </dataFields>
  <pivotHierarchies count="191">
    <pivotHierarchy/>
    <pivotHierarchy/>
    <pivotHierarchy/>
    <pivotHierarchy/>
    <pivotHierarchy/>
    <pivotHierarchy/>
    <pivotHierarchy/>
    <pivotHierarchy/>
    <pivotHierarchy/>
    <pivotHierarchy/>
    <pivotHierarchy/>
    <pivotHierarchy/>
    <pivotHierarchy/>
    <pivotHierarchy>
      <members count="3" level="1">
        <member name=""/>
        <member name="[CLASIFICADOR ECONOMICO].[1 - Tipo].&amp;[1 - INGRESOS]"/>
        <member name=""/>
      </member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mps count="1">
        <mp field="20"/>
      </mps>
    </pivotHierarchy>
    <pivotHierarchy>
      <mps count="1">
        <mp field="22"/>
      </mps>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3" level="2">
        <member name="[FECHA IMPUTACION -  RECAUDACION].[Fechas Imputaciones].[Trimestre Nombre].&amp;[2020]&amp;[1]"/>
        <member name="[FECHA IMPUTACION -  RECAUDACION].[Fechas Imputaciones].[Trimestre Nombre].&amp;[2020]&amp;[2]"/>
        <member name="[FECHA IMPUTACION -  RECAUDACION].[Fechas Imputaciones].[Trimestre Nombre].&amp;[2020]&amp;[3]"/>
      </members>
      <members count="1" level="3">
        <member name="[FECHA IMPUTACION -  RECAUDACION].[Fechas Imputaciones].[Mes Nombre].&amp;[2020]&amp;[CUARTO TRIMESTRE]&amp;[10]"/>
      </members>
      <members count="27" level="4">
        <member name="[FECHA IMPUTACION -  RECAUDACION].[Fechas Imputaciones].[Fecha].&amp;[20201101]&amp;[2020-11-01T00:00:00]"/>
        <member name="[FECHA IMPUTACION -  RECAUDACION].[Fechas Imputaciones].[Fecha].&amp;[20201102]&amp;[2020-11-02T00:00:00]"/>
        <member name="[FECHA IMPUTACION -  RECAUDACION].[Fechas Imputaciones].[Fecha].&amp;[20201103]&amp;[2020-11-03T00:00:00]"/>
        <member name="[FECHA IMPUTACION -  RECAUDACION].[Fechas Imputaciones].[Fecha].&amp;[20201104]&amp;[2020-11-04T00:00:00]"/>
        <member name="[FECHA IMPUTACION -  RECAUDACION].[Fechas Imputaciones].[Fecha].&amp;[20201105]&amp;[2020-11-05T00:00:00]"/>
        <member name="[FECHA IMPUTACION -  RECAUDACION].[Fechas Imputaciones].[Fecha].&amp;[20201106]&amp;[2020-11-06T00:00:00]"/>
        <member name="[FECHA IMPUTACION -  RECAUDACION].[Fechas Imputaciones].[Fecha].&amp;[20201107]&amp;[2020-11-07T00:00:00]"/>
        <member name="[FECHA IMPUTACION -  RECAUDACION].[Fechas Imputaciones].[Fecha].&amp;[20201108]&amp;[2020-11-08T00:00:00]"/>
        <member name="[FECHA IMPUTACION -  RECAUDACION].[Fechas Imputaciones].[Fecha].&amp;[20201109]&amp;[2020-11-09T00:00:00]"/>
        <member name="[FECHA IMPUTACION -  RECAUDACION].[Fechas Imputaciones].[Fecha].&amp;[20201110]&amp;[2020-11-10T00:00:00]"/>
        <member name="[FECHA IMPUTACION -  RECAUDACION].[Fechas Imputaciones].[Fecha].&amp;[20201111]&amp;[2020-11-11T00:00:00]"/>
        <member name="[FECHA IMPUTACION -  RECAUDACION].[Fechas Imputaciones].[Fecha].&amp;[20201112]&amp;[2020-11-12T00:00:00]"/>
        <member name="[FECHA IMPUTACION -  RECAUDACION].[Fechas Imputaciones].[Fecha].&amp;[20201113]&amp;[2020-11-13T00:00:00]"/>
        <member name="[FECHA IMPUTACION -  RECAUDACION].[Fechas Imputaciones].[Fecha].&amp;[20201114]&amp;[2020-11-14T00:00:00]"/>
        <member name="[FECHA IMPUTACION -  RECAUDACION].[Fechas Imputaciones].[Fecha].&amp;[20201115]&amp;[2020-11-15T00:00:00]"/>
        <member name="[FECHA IMPUTACION -  RECAUDACION].[Fechas Imputaciones].[Fecha].&amp;[20201116]&amp;[2020-11-16T00:00:00]"/>
        <member name="[FECHA IMPUTACION -  RECAUDACION].[Fechas Imputaciones].[Fecha].&amp;[20201117]&amp;[2020-11-17T00:00:00]"/>
        <member name="[FECHA IMPUTACION -  RECAUDACION].[Fechas Imputaciones].[Fecha].&amp;[20201118]&amp;[2020-11-18T00:00:00]"/>
        <member name="[FECHA IMPUTACION -  RECAUDACION].[Fechas Imputaciones].[Fecha].&amp;[20201119]&amp;[2020-11-19T00:00:00]"/>
        <member name="[FECHA IMPUTACION -  RECAUDACION].[Fechas Imputaciones].[Fecha].&amp;[20201120]&amp;[2020-11-20T00:00:00]"/>
        <member name="[FECHA IMPUTACION -  RECAUDACION].[Fechas Imputaciones].[Fecha].&amp;[20201121]&amp;[2020-11-21T00:00:00]"/>
        <member name="[FECHA IMPUTACION -  RECAUDACION].[Fechas Imputaciones].[Fecha].&amp;[20201122]&amp;[2020-11-22T00:00:00]"/>
        <member name="[FECHA IMPUTACION -  RECAUDACION].[Fechas Imputaciones].[Fecha].&amp;[20201123]&amp;[2020-11-23T00:00:00]"/>
        <member name="[FECHA IMPUTACION -  RECAUDACION].[Fechas Imputaciones].[Fecha].&amp;[20201124]&amp;[2020-11-24T00:00:00]"/>
        <member name="[FECHA IMPUTACION -  RECAUDACION].[Fechas Imputaciones].[Fecha].&amp;[20201125]&amp;[2020-11-25T00:00:00]"/>
        <member name="[FECHA IMPUTACION -  RECAUDACION].[Fechas Imputaciones].[Fecha].&amp;[20201126]&amp;[2020-11-26T00:00:00]"/>
        <member name="[FECHA IMPUTACION -  RECAUDACION].[Fechas Imputaciones].[Fecha].&amp;[20201127]&amp;[2020-11-27T00:00:00]"/>
      </members>
    </pivotHierarchy>
    <pivotHierarchy/>
    <pivotHierarchy/>
    <pivotHierarchy/>
    <pivotHierarchy multipleItemSelectionAllowed="1">
      <mps count="4">
        <mp field="5"/>
        <mp field="6"/>
        <mp field="7"/>
        <mp field="8"/>
      </mps>
      <members count="3" level="2">
        <member name="[FECHA REGISTRO].[Fechas Registros].[Trimestre Nombre].&amp;[2020]&amp;[1]"/>
        <member name="[FECHA REGISTRO].[Fechas Registros].[Trimestre Nombre].&amp;[2020]&amp;[2]"/>
        <member name="[FECHA REGISTRO].[Fechas Registros].[Trimestre Nombre].&amp;[2020]&amp;[3]"/>
      </members>
      <members count="2" level="3">
        <member name="[FECHA REGISTRO].[Fechas Registros].[Mes Nombre].&amp;[2020]&amp;[CUARTO TRIMESTRE]&amp;[10]"/>
        <member name="[FECHA REGISTRO].[Fechas Registros].[Mes Nombre].&amp;[2020]&amp;[CUARTO TRIMESTRE]&amp;[1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3"/>
    <rowHierarchyUsage hierarchyUsage="36"/>
    <rowHierarchyUsage hierarchyUsage="37"/>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12.xml><?xml version="1.0" encoding="utf-8"?>
<pivotTableDefinition xmlns="http://schemas.openxmlformats.org/spreadsheetml/2006/main" name="Tabla dinámica10" cacheId="3"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81:C148" firstHeaderRow="0" firstDataRow="1" firstDataCol="1" rowPageCount="4" colPageCount="1"/>
  <pivotFields count="25">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dataField="1" showAll="0"/>
    <pivotField axis="axisRow" allDrilled="1" showAll="0" dataSourceSort="1" defaultAttributeDrillState="1">
      <items count="11">
        <item x="0"/>
        <item x="1"/>
        <item x="2"/>
        <item x="3"/>
        <item x="4"/>
        <item x="5"/>
        <item x="6"/>
        <item x="7"/>
        <item x="8"/>
        <item x="9"/>
        <item t="default"/>
      </items>
    </pivotField>
    <pivotField showAll="0" dataSourceSort="1" defaultSubtotal="0" showPropTip="1"/>
    <pivotField axis="axisRow" allDrilled="1" showAll="0" dataSourceSort="1" defaultAttributeDrillState="1">
      <items count="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t="default"/>
      </items>
    </pivotField>
    <pivotField showAll="0" dataSourceSort="1" defaultSubtotal="0" showPropTip="1"/>
    <pivotField dataField="1" showAll="0"/>
  </pivotFields>
  <rowFields count="3">
    <field x="8"/>
    <field x="20"/>
    <field x="22"/>
  </rowFields>
  <rowItems count="67">
    <i>
      <x/>
    </i>
    <i r="1">
      <x/>
    </i>
    <i r="2">
      <x/>
    </i>
    <i r="2">
      <x v="1"/>
    </i>
    <i r="2">
      <x v="2"/>
    </i>
    <i r="2">
      <x v="3"/>
    </i>
    <i r="2">
      <x v="4"/>
    </i>
    <i r="1">
      <x v="1"/>
    </i>
    <i r="2">
      <x v="5"/>
    </i>
    <i r="2">
      <x v="6"/>
    </i>
    <i r="2">
      <x v="7"/>
    </i>
    <i r="2">
      <x v="8"/>
    </i>
    <i r="2">
      <x v="9"/>
    </i>
    <i r="2">
      <x v="10"/>
    </i>
    <i r="2">
      <x v="11"/>
    </i>
    <i r="2">
      <x v="12"/>
    </i>
    <i r="2">
      <x v="13"/>
    </i>
    <i r="1">
      <x v="2"/>
    </i>
    <i r="2">
      <x v="14"/>
    </i>
    <i r="2">
      <x v="15"/>
    </i>
    <i r="2">
      <x v="16"/>
    </i>
    <i r="2">
      <x v="17"/>
    </i>
    <i r="2">
      <x v="18"/>
    </i>
    <i r="2">
      <x v="19"/>
    </i>
    <i r="2">
      <x v="20"/>
    </i>
    <i r="2">
      <x v="21"/>
    </i>
    <i r="2">
      <x v="22"/>
    </i>
    <i r="1">
      <x v="3"/>
    </i>
    <i r="2">
      <x v="23"/>
    </i>
    <i r="2">
      <x v="24"/>
    </i>
    <i r="2">
      <x v="25"/>
    </i>
    <i r="2">
      <x v="26"/>
    </i>
    <i r="2">
      <x v="27"/>
    </i>
    <i r="2">
      <x v="28"/>
    </i>
    <i r="2">
      <x v="29"/>
    </i>
    <i r="2">
      <x v="30"/>
    </i>
    <i r="1">
      <x v="4"/>
    </i>
    <i r="2">
      <x v="31"/>
    </i>
    <i r="2">
      <x v="32"/>
    </i>
    <i r="2">
      <x v="33"/>
    </i>
    <i r="2">
      <x v="34"/>
    </i>
    <i r="2">
      <x v="35"/>
    </i>
    <i r="2">
      <x v="36"/>
    </i>
    <i r="1">
      <x v="5"/>
    </i>
    <i r="2">
      <x v="37"/>
    </i>
    <i r="2">
      <x v="38"/>
    </i>
    <i r="2">
      <x v="39"/>
    </i>
    <i r="2">
      <x v="40"/>
    </i>
    <i r="2">
      <x v="41"/>
    </i>
    <i r="2">
      <x v="42"/>
    </i>
    <i r="2">
      <x v="43"/>
    </i>
    <i r="2">
      <x v="44"/>
    </i>
    <i r="2">
      <x v="45"/>
    </i>
    <i r="1">
      <x v="6"/>
    </i>
    <i r="2">
      <x v="46"/>
    </i>
    <i r="2">
      <x v="47"/>
    </i>
    <i r="2">
      <x v="48"/>
    </i>
    <i r="1">
      <x v="7"/>
    </i>
    <i r="2">
      <x v="49"/>
    </i>
    <i r="2">
      <x v="50"/>
    </i>
    <i r="2">
      <x v="51"/>
    </i>
    <i>
      <x v="1"/>
    </i>
    <i r="1">
      <x v="8"/>
    </i>
    <i r="2">
      <x v="52"/>
    </i>
    <i r="1">
      <x v="9"/>
    </i>
    <i r="2">
      <x v="53"/>
    </i>
    <i t="grand">
      <x/>
    </i>
  </rowItems>
  <colFields count="1">
    <field x="-2"/>
  </colFields>
  <colItems count="2">
    <i>
      <x/>
    </i>
    <i i="1">
      <x v="1"/>
    </i>
  </colItems>
  <pageFields count="4">
    <pageField fld="17" hier="31" name="[CLASIFICADOR INSTITUCIONAL].[1 - Institucional].&amp;[1.1.1.1.1 - Administración central]" cap="1.1.1.1.1 - Administración central"/>
    <pageField fld="18" hier="20" name="[CLASIFICADOR FUENTE FINANCIAMIENTO].[1 - Fuente Financiamiento].[All]" cap="All"/>
    <pageField fld="0" hier="57" name="[FECHA REGISTRO].[Fechas Registros].[Ano Calendario].&amp;[2020]" cap="2020"/>
    <pageField fld="9" hier="53" name="[FECHA IMPUTACION -  RECAUDACION].[Fechas Imputaciones].[Ano Calendario].&amp;[2020]" cap="2020"/>
  </pageFields>
  <dataFields count="2">
    <dataField fld="19" baseField="0" baseItem="0"/>
    <dataField fld="24" baseField="0" baseItem="0"/>
  </dataFields>
  <pivotHierarchies count="191">
    <pivotHierarchy/>
    <pivotHierarchy/>
    <pivotHierarchy/>
    <pivotHierarchy/>
    <pivotHierarchy/>
    <pivotHierarchy/>
    <pivotHierarchy/>
    <pivotHierarchy/>
    <pivotHierarchy/>
    <pivotHierarchy/>
    <pivotHierarchy/>
    <pivotHierarchy/>
    <pivotHierarchy/>
    <pivotHierarchy>
      <members count="3" level="1">
        <member name=""/>
        <member name="[CLASIFICADOR ECONOMICO].[1 - Tipo].&amp;[1 - INGRESOS]"/>
        <member name=""/>
      </member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mps count="1">
        <mp field="21"/>
      </mps>
    </pivotHierarchy>
    <pivotHierarchy>
      <mps count="1">
        <mp field="23"/>
      </mps>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3"/>
        <mp field="14"/>
        <mp field="15"/>
        <mp field="16"/>
      </mps>
      <members count="1" level="1">
        <member name="[FECHA IMPUTACION -  RECAUDACION].[Fechas Imputaciones].[Ano Calendario].&amp;[2020]"/>
      </members>
    </pivotHierarchy>
    <pivotHierarchy/>
    <pivotHierarchy/>
    <pivotHierarchy/>
    <pivotHierarchy multipleItemSelectionAllowed="1">
      <mps count="4">
        <mp field="4"/>
        <mp field="5"/>
        <mp field="6"/>
        <mp field="7"/>
      </mps>
      <members count="1" level="1">
        <member name="[FECHA REGISTRO].[Fechas Registros].[Ano Calendario].&amp;[2020]"/>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3"/>
    <rowHierarchyUsage hierarchyUsage="36"/>
    <rowHierarchyUsage hierarchyUsage="3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Tabla dinámica1" cacheId="5"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6:C12" firstHeaderRow="0" firstDataRow="1" firstDataCol="1" rowPageCount="3" colPageCount="1"/>
  <pivotFields count="21">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Row" allDrilled="1" showAll="0" dataSourceSort="1" defaultAttributeDrillState="1">
      <items count="4">
        <item x="0"/>
        <item x="1"/>
        <item x="2"/>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dataField="1" showAll="0"/>
    <pivotField dataField="1" showAll="0"/>
  </pivotFields>
  <rowFields count="2">
    <field x="8"/>
    <field x="9"/>
  </rowFields>
  <rowItems count="6">
    <i>
      <x/>
    </i>
    <i r="1">
      <x/>
    </i>
    <i r="1">
      <x v="1"/>
    </i>
    <i>
      <x v="1"/>
    </i>
    <i r="1">
      <x v="2"/>
    </i>
    <i t="grand">
      <x/>
    </i>
  </rowItems>
  <colFields count="1">
    <field x="-2"/>
  </colFields>
  <colItems count="2">
    <i>
      <x/>
    </i>
    <i i="1">
      <x v="1"/>
    </i>
  </colItems>
  <pageFields count="3">
    <pageField fld="18" hier="31" name="[CLASIFICADOR INSTITUCIONAL].[1 - Institucional].&amp;[1.1.1.1.1 - Administración central]" cap="1.1.1.1.1 - Administración central"/>
    <pageField fld="0" hier="57" name="[FECHA REGISTRO].[Fechas Registros].[Ano Calendario].&amp;[2020]" cap="2020"/>
    <pageField fld="10" hier="53" name="[FECHA IMPUTACION -  RECAUDACION].[Fechas Imputaciones].[Ano Calendario].&amp;[2020]" cap="2020"/>
  </pageFields>
  <dataFields count="2">
    <dataField fld="19" baseField="0" baseItem="0"/>
    <dataField fld="20" baseField="0" baseItem="0"/>
  </dataFields>
  <pivotHierarchies count="191">
    <pivotHierarchy/>
    <pivotHierarchy/>
    <pivotHierarchy/>
    <pivotHierarchy/>
    <pivotHierarchy/>
    <pivotHierarchy/>
    <pivotHierarchy/>
    <pivotHierarchy/>
    <pivotHierarchy/>
    <pivotHierarchy/>
    <pivotHierarchy/>
    <pivotHierarchy/>
    <pivotHierarchy/>
    <pivotHierarchy>
      <members count="3" level="1">
        <member name=""/>
        <member name="[CLASIFICADOR ECONOMICO].[1 - Tipo].&amp;[1 - INGRESOS]"/>
        <member name=""/>
      </members>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1" level="1">
        <member name="[FECHA IMPUTACION -  RECAUDACION].[Fechas Imputaciones].[Ano Calendario].&amp;[2020]"/>
      </members>
    </pivotHierarchy>
    <pivotHierarchy/>
    <pivotHierarchy/>
    <pivotHierarchy/>
    <pivotHierarchy multipleItemSelectionAllowed="1">
      <mps count="4">
        <mp field="4"/>
        <mp field="5"/>
        <mp field="6"/>
        <mp field="7"/>
      </mps>
      <members count="1" level="1">
        <member name="[FECHA REGISTRO].[Fechas Registros].[Ano Calendario].&amp;[2020]"/>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3"/>
    <rowHierarchyUsage hierarchyUsage="1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3.xml><?xml version="1.0" encoding="utf-8"?>
<pivotTableDefinition xmlns="http://schemas.openxmlformats.org/spreadsheetml/2006/main" name="Tabla dinámica29" cacheId="50"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F21:G27" firstHeaderRow="1" firstDataRow="1" firstDataCol="1" rowPageCount="3" colPageCount="1"/>
  <pivotFields count="2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Row" allDrilled="1" showAll="0" dataSourceSort="1" defaultAttributeDrillState="1">
      <items count="4">
        <item x="0"/>
        <item x="1"/>
        <item x="2"/>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dataField="1" showAll="0"/>
  </pivotFields>
  <rowFields count="2">
    <field x="8"/>
    <field x="9"/>
  </rowFields>
  <rowItems count="6">
    <i>
      <x/>
    </i>
    <i r="1">
      <x/>
    </i>
    <i r="1">
      <x v="1"/>
    </i>
    <i>
      <x v="1"/>
    </i>
    <i r="1">
      <x v="2"/>
    </i>
    <i t="grand">
      <x/>
    </i>
  </rowItems>
  <colItems count="1">
    <i/>
  </colItems>
  <pageFields count="3">
    <pageField fld="18" hier="31" name="[CLASIFICADOR INSTITUCIONAL].[1 - Institucional].&amp;[1.1.1.1.1 - Administración central]" cap="1.1.1.1.1 - Administración central"/>
    <pageField fld="0" hier="57" name="[FECHA REGISTRO].[Fechas Registros].[Trimestre Nombre].&amp;[2020]&amp;[1]" cap="PRIMER TRIMESTRE"/>
    <pageField fld="10" hier="53" name="[FECHA IMPUTACION -  RECAUDACION].[Fechas Imputaciones].[Trimestre Nombre].&amp;[2020]&amp;[1]" cap="PRIMER TRIMESTRE"/>
  </pageFields>
  <dataFields count="1">
    <dataField fld="19" baseField="0" baseItem="0"/>
  </dataFields>
  <pivotHierarchies count="19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3" level="2">
        <member name="[FECHA IMPUTACION -  RECAUDACION].[Fechas Imputaciones].[Trimestre Nombre].&amp;[2020]&amp;[1]"/>
        <member name="[FECHA IMPUTACION -  RECAUDACION].[Fechas Imputaciones].[Trimestre Nombre].&amp;[2020]&amp;[2]"/>
        <member name="[FECHA IMPUTACION -  RECAUDACION].[Fechas Imputaciones].[Trimestre Nombre].&amp;[2020]&amp;[3]"/>
      </members>
      <members count="1" level="3">
        <member name="[FECHA IMPUTACION -  RECAUDACION].[Fechas Imputaciones].[Mes Nombre].&amp;[2020]&amp;[CUARTO TRIMESTRE]&amp;[10]"/>
      </members>
      <members count="27" level="4">
        <member name="[FECHA IMPUTACION -  RECAUDACION].[Fechas Imputaciones].[Fecha].&amp;[20201101]&amp;[2020-11-01T00:00:00]"/>
        <member name="[FECHA IMPUTACION -  RECAUDACION].[Fechas Imputaciones].[Fecha].&amp;[20201102]&amp;[2020-11-02T00:00:00]"/>
        <member name="[FECHA IMPUTACION -  RECAUDACION].[Fechas Imputaciones].[Fecha].&amp;[20201103]&amp;[2020-11-03T00:00:00]"/>
        <member name="[FECHA IMPUTACION -  RECAUDACION].[Fechas Imputaciones].[Fecha].&amp;[20201104]&amp;[2020-11-04T00:00:00]"/>
        <member name="[FECHA IMPUTACION -  RECAUDACION].[Fechas Imputaciones].[Fecha].&amp;[20201105]&amp;[2020-11-05T00:00:00]"/>
        <member name="[FECHA IMPUTACION -  RECAUDACION].[Fechas Imputaciones].[Fecha].&amp;[20201106]&amp;[2020-11-06T00:00:00]"/>
        <member name="[FECHA IMPUTACION -  RECAUDACION].[Fechas Imputaciones].[Fecha].&amp;[20201107]&amp;[2020-11-07T00:00:00]"/>
        <member name="[FECHA IMPUTACION -  RECAUDACION].[Fechas Imputaciones].[Fecha].&amp;[20201108]&amp;[2020-11-08T00:00:00]"/>
        <member name="[FECHA IMPUTACION -  RECAUDACION].[Fechas Imputaciones].[Fecha].&amp;[20201109]&amp;[2020-11-09T00:00:00]"/>
        <member name="[FECHA IMPUTACION -  RECAUDACION].[Fechas Imputaciones].[Fecha].&amp;[20201110]&amp;[2020-11-10T00:00:00]"/>
        <member name="[FECHA IMPUTACION -  RECAUDACION].[Fechas Imputaciones].[Fecha].&amp;[20201111]&amp;[2020-11-11T00:00:00]"/>
        <member name="[FECHA IMPUTACION -  RECAUDACION].[Fechas Imputaciones].[Fecha].&amp;[20201112]&amp;[2020-11-12T00:00:00]"/>
        <member name="[FECHA IMPUTACION -  RECAUDACION].[Fechas Imputaciones].[Fecha].&amp;[20201113]&amp;[2020-11-13T00:00:00]"/>
        <member name="[FECHA IMPUTACION -  RECAUDACION].[Fechas Imputaciones].[Fecha].&amp;[20201114]&amp;[2020-11-14T00:00:00]"/>
        <member name="[FECHA IMPUTACION -  RECAUDACION].[Fechas Imputaciones].[Fecha].&amp;[20201115]&amp;[2020-11-15T00:00:00]"/>
        <member name="[FECHA IMPUTACION -  RECAUDACION].[Fechas Imputaciones].[Fecha].&amp;[20201116]&amp;[2020-11-16T00:00:00]"/>
        <member name="[FECHA IMPUTACION -  RECAUDACION].[Fechas Imputaciones].[Fecha].&amp;[20201117]&amp;[2020-11-17T00:00:00]"/>
        <member name="[FECHA IMPUTACION -  RECAUDACION].[Fechas Imputaciones].[Fecha].&amp;[20201118]&amp;[2020-11-18T00:00:00]"/>
        <member name="[FECHA IMPUTACION -  RECAUDACION].[Fechas Imputaciones].[Fecha].&amp;[20201119]&amp;[2020-11-19T00:00:00]"/>
        <member name="[FECHA IMPUTACION -  RECAUDACION].[Fechas Imputaciones].[Fecha].&amp;[20201120]&amp;[2020-11-20T00:00:00]"/>
        <member name="[FECHA IMPUTACION -  RECAUDACION].[Fechas Imputaciones].[Fecha].&amp;[20201121]&amp;[2020-11-21T00:00:00]"/>
        <member name="[FECHA IMPUTACION -  RECAUDACION].[Fechas Imputaciones].[Fecha].&amp;[20201122]&amp;[2020-11-22T00:00:00]"/>
        <member name="[FECHA IMPUTACION -  RECAUDACION].[Fechas Imputaciones].[Fecha].&amp;[20201123]&amp;[2020-11-23T00:00:00]"/>
        <member name="[FECHA IMPUTACION -  RECAUDACION].[Fechas Imputaciones].[Fecha].&amp;[20201124]&amp;[2020-11-24T00:00:00]"/>
        <member name="[FECHA IMPUTACION -  RECAUDACION].[Fechas Imputaciones].[Fecha].&amp;[20201125]&amp;[2020-11-25T00:00:00]"/>
        <member name="[FECHA IMPUTACION -  RECAUDACION].[Fechas Imputaciones].[Fecha].&amp;[20201126]&amp;[2020-11-26T00:00:00]"/>
        <member name="[FECHA IMPUTACION -  RECAUDACION].[Fechas Imputaciones].[Fecha].&amp;[20201127]&amp;[2020-11-27T00:00:00]"/>
      </members>
    </pivotHierarchy>
    <pivotHierarchy/>
    <pivotHierarchy/>
    <pivotHierarchy/>
    <pivotHierarchy multipleItemSelectionAllowed="1">
      <mps count="4">
        <mp field="4"/>
        <mp field="5"/>
        <mp field="6"/>
        <mp field="7"/>
      </mps>
      <members count="3" level="2">
        <member name="[FECHA REGISTRO].[Fechas Registros].[Trimestre Nombre].&amp;[2020]&amp;[1]"/>
        <member name="[FECHA REGISTRO].[Fechas Registros].[Trimestre Nombre].&amp;[2020]&amp;[2]"/>
        <member name="[FECHA REGISTRO].[Fechas Registros].[Trimestre Nombre].&amp;[2020]&amp;[3]"/>
      </members>
      <members count="2" level="3">
        <member name="[FECHA REGISTRO].[Fechas Registros].[Mes Nombre].&amp;[2020]&amp;[CUARTO TRIMESTRE]&amp;[10]"/>
        <member name="[FECHA REGISTRO].[Fechas Registros].[Mes Nombre].&amp;[2020]&amp;[CUARTO TRIMESTRE]&amp;[1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3"/>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4.xml><?xml version="1.0" encoding="utf-8"?>
<pivotTableDefinition xmlns="http://schemas.openxmlformats.org/spreadsheetml/2006/main" name="Tabla dinámica28" cacheId="23"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F6:G12" firstHeaderRow="1" firstDataRow="1" firstDataCol="1" rowPageCount="3" colPageCount="1"/>
  <pivotFields count="2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x="0"/>
        <item x="1"/>
        <item t="default"/>
      </items>
    </pivotField>
    <pivotField axis="axisRow" allDrilled="1" showAll="0" dataSourceSort="1" defaultAttributeDrillState="1">
      <items count="4">
        <item x="0"/>
        <item x="1"/>
        <item x="2"/>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dataField="1" showAll="0"/>
  </pivotFields>
  <rowFields count="2">
    <field x="8"/>
    <field x="9"/>
  </rowFields>
  <rowItems count="6">
    <i>
      <x/>
    </i>
    <i r="1">
      <x/>
    </i>
    <i r="1">
      <x v="1"/>
    </i>
    <i>
      <x v="1"/>
    </i>
    <i r="1">
      <x v="2"/>
    </i>
    <i t="grand">
      <x/>
    </i>
  </rowItems>
  <colItems count="1">
    <i/>
  </colItems>
  <pageFields count="3">
    <pageField fld="18" hier="31" name="[CLASIFICADOR INSTITUCIONAL].[1 - Institucional].&amp;[1.1.1.1.1 - Administración central]" cap="1.1.1.1.1 - Administración central"/>
    <pageField fld="0" hier="57" name="[FECHA REGISTRO].[Fechas Registros].[Trimestre Nombre].&amp;[2020]&amp;[1]" cap="PRIMER TRIMESTRE"/>
    <pageField fld="10" hier="53" name="[FECHA IMPUTACION -  RECAUDACION].[Fechas Imputaciones].[Trimestre Nombre].&amp;[2020]&amp;[1]" cap="PRIMER TRIMESTRE"/>
  </pageFields>
  <dataFields count="1">
    <dataField fld="19" baseField="0" baseItem="0"/>
  </dataFields>
  <pivotHierarchies count="19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3" level="2">
        <member name="[FECHA IMPUTACION -  RECAUDACION].[Fechas Imputaciones].[Trimestre Nombre].&amp;[2020]&amp;[1]"/>
        <member name="[FECHA IMPUTACION -  RECAUDACION].[Fechas Imputaciones].[Trimestre Nombre].&amp;[2020]&amp;[2]"/>
        <member name="[FECHA IMPUTACION -  RECAUDACION].[Fechas Imputaciones].[Trimestre Nombre].&amp;[2020]&amp;[3]"/>
      </members>
      <members count="1" level="3">
        <member name="[FECHA IMPUTACION -  RECAUDACION].[Fechas Imputaciones].[Mes Nombre].&amp;[2020]&amp;[CUARTO TRIMESTRE]&amp;[10]"/>
      </members>
      <members count="27" level="4">
        <member name="[FECHA IMPUTACION -  RECAUDACION].[Fechas Imputaciones].[Fecha].&amp;[20201101]&amp;[2020-11-01T00:00:00]"/>
        <member name="[FECHA IMPUTACION -  RECAUDACION].[Fechas Imputaciones].[Fecha].&amp;[20201102]&amp;[2020-11-02T00:00:00]"/>
        <member name="[FECHA IMPUTACION -  RECAUDACION].[Fechas Imputaciones].[Fecha].&amp;[20201103]&amp;[2020-11-03T00:00:00]"/>
        <member name="[FECHA IMPUTACION -  RECAUDACION].[Fechas Imputaciones].[Fecha].&amp;[20201104]&amp;[2020-11-04T00:00:00]"/>
        <member name="[FECHA IMPUTACION -  RECAUDACION].[Fechas Imputaciones].[Fecha].&amp;[20201105]&amp;[2020-11-05T00:00:00]"/>
        <member name="[FECHA IMPUTACION -  RECAUDACION].[Fechas Imputaciones].[Fecha].&amp;[20201106]&amp;[2020-11-06T00:00:00]"/>
        <member name="[FECHA IMPUTACION -  RECAUDACION].[Fechas Imputaciones].[Fecha].&amp;[20201107]&amp;[2020-11-07T00:00:00]"/>
        <member name="[FECHA IMPUTACION -  RECAUDACION].[Fechas Imputaciones].[Fecha].&amp;[20201108]&amp;[2020-11-08T00:00:00]"/>
        <member name="[FECHA IMPUTACION -  RECAUDACION].[Fechas Imputaciones].[Fecha].&amp;[20201109]&amp;[2020-11-09T00:00:00]"/>
        <member name="[FECHA IMPUTACION -  RECAUDACION].[Fechas Imputaciones].[Fecha].&amp;[20201110]&amp;[2020-11-10T00:00:00]"/>
        <member name="[FECHA IMPUTACION -  RECAUDACION].[Fechas Imputaciones].[Fecha].&amp;[20201111]&amp;[2020-11-11T00:00:00]"/>
        <member name="[FECHA IMPUTACION -  RECAUDACION].[Fechas Imputaciones].[Fecha].&amp;[20201112]&amp;[2020-11-12T00:00:00]"/>
        <member name="[FECHA IMPUTACION -  RECAUDACION].[Fechas Imputaciones].[Fecha].&amp;[20201113]&amp;[2020-11-13T00:00:00]"/>
        <member name="[FECHA IMPUTACION -  RECAUDACION].[Fechas Imputaciones].[Fecha].&amp;[20201114]&amp;[2020-11-14T00:00:00]"/>
        <member name="[FECHA IMPUTACION -  RECAUDACION].[Fechas Imputaciones].[Fecha].&amp;[20201115]&amp;[2020-11-15T00:00:00]"/>
        <member name="[FECHA IMPUTACION -  RECAUDACION].[Fechas Imputaciones].[Fecha].&amp;[20201116]&amp;[2020-11-16T00:00:00]"/>
        <member name="[FECHA IMPUTACION -  RECAUDACION].[Fechas Imputaciones].[Fecha].&amp;[20201117]&amp;[2020-11-17T00:00:00]"/>
        <member name="[FECHA IMPUTACION -  RECAUDACION].[Fechas Imputaciones].[Fecha].&amp;[20201118]&amp;[2020-11-18T00:00:00]"/>
        <member name="[FECHA IMPUTACION -  RECAUDACION].[Fechas Imputaciones].[Fecha].&amp;[20201119]&amp;[2020-11-19T00:00:00]"/>
        <member name="[FECHA IMPUTACION -  RECAUDACION].[Fechas Imputaciones].[Fecha].&amp;[20201120]&amp;[2020-11-20T00:00:00]"/>
        <member name="[FECHA IMPUTACION -  RECAUDACION].[Fechas Imputaciones].[Fecha].&amp;[20201121]&amp;[2020-11-21T00:00:00]"/>
        <member name="[FECHA IMPUTACION -  RECAUDACION].[Fechas Imputaciones].[Fecha].&amp;[20201122]&amp;[2020-11-22T00:00:00]"/>
        <member name="[FECHA IMPUTACION -  RECAUDACION].[Fechas Imputaciones].[Fecha].&amp;[20201123]&amp;[2020-11-23T00:00:00]"/>
        <member name="[FECHA IMPUTACION -  RECAUDACION].[Fechas Imputaciones].[Fecha].&amp;[20201124]&amp;[2020-11-24T00:00:00]"/>
        <member name="[FECHA IMPUTACION -  RECAUDACION].[Fechas Imputaciones].[Fecha].&amp;[20201125]&amp;[2020-11-25T00:00:00]"/>
        <member name="[FECHA IMPUTACION -  RECAUDACION].[Fechas Imputaciones].[Fecha].&amp;[20201126]&amp;[2020-11-26T00:00:00]"/>
        <member name="[FECHA IMPUTACION -  RECAUDACION].[Fechas Imputaciones].[Fecha].&amp;[20201127]&amp;[2020-11-27T00:00:00]"/>
      </members>
    </pivotHierarchy>
    <pivotHierarchy/>
    <pivotHierarchy/>
    <pivotHierarchy/>
    <pivotHierarchy multipleItemSelectionAllowed="1">
      <mps count="4">
        <mp field="4"/>
        <mp field="5"/>
        <mp field="6"/>
        <mp field="7"/>
      </mps>
      <members count="3" level="2">
        <member name="[FECHA REGISTRO].[Fechas Registros].[Trimestre Nombre].&amp;[2020]&amp;[1]"/>
        <member name="[FECHA REGISTRO].[Fechas Registros].[Trimestre Nombre].&amp;[2020]&amp;[2]"/>
        <member name="[FECHA REGISTRO].[Fechas Registros].[Trimestre Nombre].&amp;[2020]&amp;[3]"/>
      </members>
      <members count="2" level="3">
        <member name="[FECHA REGISTRO].[Fechas Registros].[Mes Nombre].&amp;[2020]&amp;[CUARTO TRIMESTRE]&amp;[10]"/>
        <member name="[FECHA REGISTRO].[Fechas Registros].[Mes Nombre].&amp;[2020]&amp;[CUARTO TRIMESTRE]&amp;[1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3"/>
    <rowHierarchyUsage hierarchyUsage="14"/>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5.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48:C68" firstHeaderRow="0" firstDataRow="1" firstDataCol="1" rowPageCount="4" colPageCount="1"/>
  <pivotFields count="24">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Row" allDrilled="1" showAll="0" dataSourceSort="1" defaultAttributeDrillState="1">
      <items count="4">
        <item x="0"/>
        <item x="1"/>
        <item x="2"/>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15">
        <item x="0"/>
        <item x="1"/>
        <item x="2"/>
        <item x="3"/>
        <item x="4"/>
        <item x="5"/>
        <item x="6"/>
        <item x="7"/>
        <item x="8"/>
        <item x="9"/>
        <item x="10"/>
        <item x="11"/>
        <item x="12"/>
        <item x="13"/>
        <item t="default"/>
      </items>
    </pivotField>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dataField="1" showAll="0"/>
    <pivotField dataField="1" showAll="0"/>
  </pivotFields>
  <rowFields count="3">
    <field x="8"/>
    <field x="9"/>
    <field x="18"/>
  </rowFields>
  <rowItems count="20">
    <i>
      <x/>
    </i>
    <i r="1">
      <x/>
    </i>
    <i r="2">
      <x/>
    </i>
    <i r="2">
      <x v="1"/>
    </i>
    <i r="2">
      <x v="2"/>
    </i>
    <i r="2">
      <x v="3"/>
    </i>
    <i r="2">
      <x v="4"/>
    </i>
    <i r="2">
      <x v="5"/>
    </i>
    <i r="1">
      <x v="1"/>
    </i>
    <i r="2">
      <x v="6"/>
    </i>
    <i r="2">
      <x v="7"/>
    </i>
    <i r="2">
      <x v="8"/>
    </i>
    <i r="2">
      <x v="9"/>
    </i>
    <i r="2">
      <x v="10"/>
    </i>
    <i r="2">
      <x v="11"/>
    </i>
    <i>
      <x v="1"/>
    </i>
    <i r="1">
      <x v="2"/>
    </i>
    <i r="2">
      <x v="12"/>
    </i>
    <i r="2">
      <x v="13"/>
    </i>
    <i t="grand">
      <x/>
    </i>
  </rowItems>
  <colFields count="1">
    <field x="-2"/>
  </colFields>
  <colItems count="2">
    <i>
      <x/>
    </i>
    <i i="1">
      <x v="1"/>
    </i>
  </colItems>
  <pageFields count="4">
    <pageField fld="20" hier="31" name="[CLASIFICADOR INSTITUCIONAL].[1 - Institucional].&amp;[1.1.1.1.1 - Administración central]" cap="1.1.1.1.1 - Administración central"/>
    <pageField fld="21" hier="20" name="[CLASIFICADOR FUENTE FINANCIAMIENTO].[1 - Fuente Financiamiento].[All]" cap="All"/>
    <pageField fld="0" hier="57" name="[FECHA REGISTRO].[Fechas Registros].[Ano Calendario].&amp;[2020]" cap="2020"/>
    <pageField fld="10" hier="53" name="[FECHA IMPUTACION -  RECAUDACION].[Fechas Imputaciones].[Ano Calendario].&amp;[2020]" cap="2020"/>
  </pageFields>
  <dataFields count="2">
    <dataField fld="22" baseField="0" baseItem="0"/>
    <dataField fld="23" baseField="0" baseItem="0"/>
  </dataFields>
  <formats count="6">
    <format dxfId="5">
      <pivotArea collapsedLevelsAreSubtotals="1" fieldPosition="0">
        <references count="3">
          <reference field="8" count="1" selected="0">
            <x v="0"/>
          </reference>
          <reference field="9" count="1" selected="0">
            <x v="0"/>
          </reference>
          <reference field="18" count="6">
            <x v="0"/>
            <x v="1"/>
            <x v="2"/>
            <x v="3"/>
            <x v="4"/>
            <x v="5"/>
          </reference>
        </references>
      </pivotArea>
    </format>
    <format dxfId="4">
      <pivotArea collapsedLevelsAreSubtotals="1" fieldPosition="0">
        <references count="3">
          <reference field="8" count="1" selected="0">
            <x v="0"/>
          </reference>
          <reference field="9" count="1" selected="0">
            <x v="0"/>
          </reference>
          <reference field="18" count="1">
            <x v="0"/>
          </reference>
        </references>
      </pivotArea>
    </format>
    <format dxfId="3">
      <pivotArea collapsedLevelsAreSubtotals="1" fieldPosition="0">
        <references count="3">
          <reference field="8" count="1" selected="0">
            <x v="0"/>
          </reference>
          <reference field="9" count="1" selected="0">
            <x v="0"/>
          </reference>
          <reference field="18" count="1">
            <x v="2"/>
          </reference>
        </references>
      </pivotArea>
    </format>
    <format dxfId="2">
      <pivotArea collapsedLevelsAreSubtotals="1" fieldPosition="0">
        <references count="3">
          <reference field="8" count="1" selected="0">
            <x v="0"/>
          </reference>
          <reference field="9" count="1" selected="0">
            <x v="0"/>
          </reference>
          <reference field="18" count="6">
            <x v="0"/>
            <x v="1"/>
            <x v="2"/>
            <x v="3"/>
            <x v="4"/>
            <x v="5"/>
          </reference>
        </references>
      </pivotArea>
    </format>
    <format dxfId="1">
      <pivotArea collapsedLevelsAreSubtotals="1" fieldPosition="0">
        <references count="2">
          <reference field="8" count="1" selected="0">
            <x v="0"/>
          </reference>
          <reference field="9" count="1">
            <x v="1"/>
          </reference>
        </references>
      </pivotArea>
    </format>
    <format dxfId="0">
      <pivotArea collapsedLevelsAreSubtotals="1" fieldPosition="0">
        <references count="3">
          <reference field="8" count="1" selected="0">
            <x v="0"/>
          </reference>
          <reference field="9" count="1" selected="0">
            <x v="1"/>
          </reference>
          <reference field="18" count="1">
            <x v="6"/>
          </reference>
        </references>
      </pivotArea>
    </format>
  </formats>
  <pivotHierarchies count="191">
    <pivotHierarchy/>
    <pivotHierarchy/>
    <pivotHierarchy/>
    <pivotHierarchy/>
    <pivotHierarchy/>
    <pivotHierarchy/>
    <pivotHierarchy/>
    <pivotHierarchy/>
    <pivotHierarchy/>
    <pivotHierarchy/>
    <pivotHierarchy/>
    <pivotHierarchy/>
    <pivotHierarchy/>
    <pivotHierarchy>
      <members count="3" level="1">
        <member name=""/>
        <member name="[CLASIFICADOR ECONOMICO].[1 - Tipo].&amp;[1 - INGRESOS]"/>
        <member name=""/>
      </members>
    </pivotHierarchy>
    <pivotHierarchy/>
    <pivotHierarchy>
      <mps count="1">
        <mp field="19"/>
      </mps>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1" level="1">
        <member name="[FECHA IMPUTACION -  RECAUDACION].[Fechas Imputaciones].[Ano Calendario].&amp;[2020]"/>
      </members>
    </pivotHierarchy>
    <pivotHierarchy/>
    <pivotHierarchy/>
    <pivotHierarchy/>
    <pivotHierarchy multipleItemSelectionAllowed="1">
      <mps count="4">
        <mp field="4"/>
        <mp field="5"/>
        <mp field="6"/>
        <mp field="7"/>
      </mps>
      <members count="1" level="1">
        <member name="[FECHA REGISTRO].[Fechas Registros].[Ano Calendario].&amp;[2020]"/>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3"/>
    <rowHierarchyUsage hierarchyUsage="14"/>
    <rowHierarchyUsage hierarchyUsage="1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6.xml><?xml version="1.0" encoding="utf-8"?>
<pivotTableDefinition xmlns="http://schemas.openxmlformats.org/spreadsheetml/2006/main" name="Tabla dinámica1" cacheId="29"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7:B27" firstHeaderRow="1" firstDataRow="1" firstDataCol="1" rowPageCount="3" colPageCount="1"/>
  <pivotFields count="22">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x="0"/>
        <item x="1"/>
        <item t="default"/>
      </items>
    </pivotField>
    <pivotField axis="axisRow" allDrilled="1" showAll="0" dataSourceSort="1" defaultAttributeDrillState="1">
      <items count="4">
        <item x="0"/>
        <item x="1"/>
        <item x="2"/>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15">
        <item x="0"/>
        <item x="1"/>
        <item x="2"/>
        <item x="3"/>
        <item x="4"/>
        <item x="5"/>
        <item x="6"/>
        <item x="7"/>
        <item x="8"/>
        <item x="9"/>
        <item x="10"/>
        <item x="11"/>
        <item x="12"/>
        <item x="13"/>
        <item t="default"/>
      </items>
    </pivotField>
    <pivotField showAll="0" dataSourceSort="1" defaultSubtotal="0" showPropTip="1"/>
    <pivotField axis="axisPage" allDrilled="1" showAll="0" dataSourceSort="1" defaultAttributeDrillState="1">
      <items count="1">
        <item t="default"/>
      </items>
    </pivotField>
  </pivotFields>
  <rowFields count="3">
    <field x="9"/>
    <field x="10"/>
    <field x="19"/>
  </rowFields>
  <rowItems count="20">
    <i>
      <x/>
    </i>
    <i r="1">
      <x/>
    </i>
    <i r="2">
      <x/>
    </i>
    <i r="2">
      <x v="1"/>
    </i>
    <i r="2">
      <x v="2"/>
    </i>
    <i r="2">
      <x v="3"/>
    </i>
    <i r="2">
      <x v="4"/>
    </i>
    <i r="2">
      <x v="5"/>
    </i>
    <i r="1">
      <x v="1"/>
    </i>
    <i r="2">
      <x v="6"/>
    </i>
    <i r="2">
      <x v="7"/>
    </i>
    <i r="2">
      <x v="8"/>
    </i>
    <i r="2">
      <x v="9"/>
    </i>
    <i r="2">
      <x v="10"/>
    </i>
    <i r="2">
      <x v="11"/>
    </i>
    <i>
      <x v="1"/>
    </i>
    <i r="1">
      <x v="2"/>
    </i>
    <i r="2">
      <x v="12"/>
    </i>
    <i r="2">
      <x v="13"/>
    </i>
    <i t="grand">
      <x/>
    </i>
  </rowItems>
  <colItems count="1">
    <i/>
  </colItems>
  <pageFields count="3">
    <pageField fld="21" hier="31" name="[CLASIFICADOR INSTITUCIONAL].[1 - Institucional].&amp;[1.1.1.1.1 - Administración central]" cap="1.1.1.1.1 - Administración central"/>
    <pageField fld="1" hier="57" name="[FECHA REGISTRO].[Fechas Registros].[Trimestre Nombre].&amp;[2020]&amp;[1]" cap="PRIMER TRIMESTRE"/>
    <pageField fld="11" hier="53" name="[FECHA IMPUTACION -  RECAUDACION].[Fechas Imputaciones].[Trimestre Nombre].&amp;[2020]&amp;[1]" cap="PRIMER TRIMESTRE"/>
  </pageFields>
  <dataFields count="1">
    <dataField fld="0" baseField="0" baseItem="0"/>
  </dataFields>
  <formats count="6">
    <format dxfId="11">
      <pivotArea collapsedLevelsAreSubtotals="1" fieldPosition="0">
        <references count="3">
          <reference field="9" count="1" selected="0">
            <x v="0"/>
          </reference>
          <reference field="10" count="1" selected="0">
            <x v="0"/>
          </reference>
          <reference field="19" count="6">
            <x v="0"/>
            <x v="1"/>
            <x v="2"/>
            <x v="3"/>
            <x v="4"/>
            <x v="5"/>
          </reference>
        </references>
      </pivotArea>
    </format>
    <format dxfId="10">
      <pivotArea collapsedLevelsAreSubtotals="1" fieldPosition="0">
        <references count="3">
          <reference field="9" count="1" selected="0">
            <x v="0"/>
          </reference>
          <reference field="10" count="1" selected="0">
            <x v="0"/>
          </reference>
          <reference field="19" count="1">
            <x v="0"/>
          </reference>
        </references>
      </pivotArea>
    </format>
    <format dxfId="9">
      <pivotArea collapsedLevelsAreSubtotals="1" fieldPosition="0">
        <references count="3">
          <reference field="9" count="1" selected="0">
            <x v="0"/>
          </reference>
          <reference field="10" count="1" selected="0">
            <x v="0"/>
          </reference>
          <reference field="19" count="1">
            <x v="2"/>
          </reference>
        </references>
      </pivotArea>
    </format>
    <format dxfId="8">
      <pivotArea collapsedLevelsAreSubtotals="1" fieldPosition="0">
        <references count="3">
          <reference field="9" count="1" selected="0">
            <x v="0"/>
          </reference>
          <reference field="10" count="1" selected="0">
            <x v="0"/>
          </reference>
          <reference field="19" count="6">
            <x v="0"/>
            <x v="1"/>
            <x v="2"/>
            <x v="3"/>
            <x v="4"/>
            <x v="5"/>
          </reference>
        </references>
      </pivotArea>
    </format>
    <format dxfId="7">
      <pivotArea collapsedLevelsAreSubtotals="1" fieldPosition="0">
        <references count="2">
          <reference field="9" count="1" selected="0">
            <x v="0"/>
          </reference>
          <reference field="10" count="1">
            <x v="1"/>
          </reference>
        </references>
      </pivotArea>
    </format>
    <format dxfId="6">
      <pivotArea collapsedLevelsAreSubtotals="1" fieldPosition="0">
        <references count="3">
          <reference field="9" count="1" selected="0">
            <x v="0"/>
          </reference>
          <reference field="10" count="1" selected="0">
            <x v="1"/>
          </reference>
          <reference field="19" count="1">
            <x v="6"/>
          </reference>
        </references>
      </pivotArea>
    </format>
  </formats>
  <pivotHierarchies count="191">
    <pivotHierarchy/>
    <pivotHierarchy/>
    <pivotHierarchy/>
    <pivotHierarchy/>
    <pivotHierarchy/>
    <pivotHierarchy/>
    <pivotHierarchy/>
    <pivotHierarchy/>
    <pivotHierarchy/>
    <pivotHierarchy/>
    <pivotHierarchy/>
    <pivotHierarchy/>
    <pivotHierarchy/>
    <pivotHierarchy/>
    <pivotHierarchy/>
    <pivotHierarchy>
      <mps count="1">
        <mp field="20"/>
      </mps>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5"/>
        <mp field="16"/>
        <mp field="17"/>
        <mp field="18"/>
      </mps>
      <members count="3" level="2">
        <member name="[FECHA IMPUTACION -  RECAUDACION].[Fechas Imputaciones].[Trimestre Nombre].&amp;[2020]&amp;[1]"/>
        <member name="[FECHA IMPUTACION -  RECAUDACION].[Fechas Imputaciones].[Trimestre Nombre].&amp;[2020]&amp;[2]"/>
        <member name="[FECHA IMPUTACION -  RECAUDACION].[Fechas Imputaciones].[Trimestre Nombre].&amp;[2020]&amp;[3]"/>
      </members>
      <members count="1" level="3">
        <member name="[FECHA IMPUTACION -  RECAUDACION].[Fechas Imputaciones].[Mes Nombre].&amp;[2020]&amp;[CUARTO TRIMESTRE]&amp;[10]"/>
      </members>
      <members count="27" level="4">
        <member name="[FECHA IMPUTACION -  RECAUDACION].[Fechas Imputaciones].[Fecha].&amp;[20201101]&amp;[2020-11-01T00:00:00]"/>
        <member name="[FECHA IMPUTACION -  RECAUDACION].[Fechas Imputaciones].[Fecha].&amp;[20201102]&amp;[2020-11-02T00:00:00]"/>
        <member name="[FECHA IMPUTACION -  RECAUDACION].[Fechas Imputaciones].[Fecha].&amp;[20201103]&amp;[2020-11-03T00:00:00]"/>
        <member name="[FECHA IMPUTACION -  RECAUDACION].[Fechas Imputaciones].[Fecha].&amp;[20201104]&amp;[2020-11-04T00:00:00]"/>
        <member name="[FECHA IMPUTACION -  RECAUDACION].[Fechas Imputaciones].[Fecha].&amp;[20201105]&amp;[2020-11-05T00:00:00]"/>
        <member name="[FECHA IMPUTACION -  RECAUDACION].[Fechas Imputaciones].[Fecha].&amp;[20201106]&amp;[2020-11-06T00:00:00]"/>
        <member name="[FECHA IMPUTACION -  RECAUDACION].[Fechas Imputaciones].[Fecha].&amp;[20201107]&amp;[2020-11-07T00:00:00]"/>
        <member name="[FECHA IMPUTACION -  RECAUDACION].[Fechas Imputaciones].[Fecha].&amp;[20201108]&amp;[2020-11-08T00:00:00]"/>
        <member name="[FECHA IMPUTACION -  RECAUDACION].[Fechas Imputaciones].[Fecha].&amp;[20201109]&amp;[2020-11-09T00:00:00]"/>
        <member name="[FECHA IMPUTACION -  RECAUDACION].[Fechas Imputaciones].[Fecha].&amp;[20201110]&amp;[2020-11-10T00:00:00]"/>
        <member name="[FECHA IMPUTACION -  RECAUDACION].[Fechas Imputaciones].[Fecha].&amp;[20201111]&amp;[2020-11-11T00:00:00]"/>
        <member name="[FECHA IMPUTACION -  RECAUDACION].[Fechas Imputaciones].[Fecha].&amp;[20201112]&amp;[2020-11-12T00:00:00]"/>
        <member name="[FECHA IMPUTACION -  RECAUDACION].[Fechas Imputaciones].[Fecha].&amp;[20201113]&amp;[2020-11-13T00:00:00]"/>
        <member name="[FECHA IMPUTACION -  RECAUDACION].[Fechas Imputaciones].[Fecha].&amp;[20201114]&amp;[2020-11-14T00:00:00]"/>
        <member name="[FECHA IMPUTACION -  RECAUDACION].[Fechas Imputaciones].[Fecha].&amp;[20201115]&amp;[2020-11-15T00:00:00]"/>
        <member name="[FECHA IMPUTACION -  RECAUDACION].[Fechas Imputaciones].[Fecha].&amp;[20201116]&amp;[2020-11-16T00:00:00]"/>
        <member name="[FECHA IMPUTACION -  RECAUDACION].[Fechas Imputaciones].[Fecha].&amp;[20201117]&amp;[2020-11-17T00:00:00]"/>
        <member name="[FECHA IMPUTACION -  RECAUDACION].[Fechas Imputaciones].[Fecha].&amp;[20201118]&amp;[2020-11-18T00:00:00]"/>
        <member name="[FECHA IMPUTACION -  RECAUDACION].[Fechas Imputaciones].[Fecha].&amp;[20201119]&amp;[2020-11-19T00:00:00]"/>
        <member name="[FECHA IMPUTACION -  RECAUDACION].[Fechas Imputaciones].[Fecha].&amp;[20201120]&amp;[2020-11-20T00:00:00]"/>
        <member name="[FECHA IMPUTACION -  RECAUDACION].[Fechas Imputaciones].[Fecha].&amp;[20201121]&amp;[2020-11-21T00:00:00]"/>
        <member name="[FECHA IMPUTACION -  RECAUDACION].[Fechas Imputaciones].[Fecha].&amp;[20201122]&amp;[2020-11-22T00:00:00]"/>
        <member name="[FECHA IMPUTACION -  RECAUDACION].[Fechas Imputaciones].[Fecha].&amp;[20201123]&amp;[2020-11-23T00:00:00]"/>
        <member name="[FECHA IMPUTACION -  RECAUDACION].[Fechas Imputaciones].[Fecha].&amp;[20201124]&amp;[2020-11-24T00:00:00]"/>
        <member name="[FECHA IMPUTACION -  RECAUDACION].[Fechas Imputaciones].[Fecha].&amp;[20201125]&amp;[2020-11-25T00:00:00]"/>
        <member name="[FECHA IMPUTACION -  RECAUDACION].[Fechas Imputaciones].[Fecha].&amp;[20201126]&amp;[2020-11-26T00:00:00]"/>
        <member name="[FECHA IMPUTACION -  RECAUDACION].[Fechas Imputaciones].[Fecha].&amp;[20201127]&amp;[2020-11-27T00:00:00]"/>
      </members>
    </pivotHierarchy>
    <pivotHierarchy/>
    <pivotHierarchy/>
    <pivotHierarchy/>
    <pivotHierarchy multipleItemSelectionAllowed="1">
      <mps count="4">
        <mp field="5"/>
        <mp field="6"/>
        <mp field="7"/>
        <mp field="8"/>
      </mps>
      <members count="3" level="2">
        <member name="[FECHA REGISTRO].[Fechas Registros].[Trimestre Nombre].&amp;[2020]&amp;[1]"/>
        <member name="[FECHA REGISTRO].[Fechas Registros].[Trimestre Nombre].&amp;[2020]&amp;[2]"/>
        <member name="[FECHA REGISTRO].[Fechas Registros].[Trimestre Nombre].&amp;[2020]&amp;[3]"/>
      </members>
      <members count="2" level="3">
        <member name="[FECHA REGISTRO].[Fechas Registros].[Mes Nombre].&amp;[2020]&amp;[CUARTO TRIMESTRE]&amp;[10]"/>
        <member name="[FECHA REGISTRO].[Fechas Registros].[Mes Nombre].&amp;[2020]&amp;[CUARTO TRIMESTRE]&amp;[1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3"/>
    <rowHierarchyUsage hierarchyUsage="14"/>
    <rowHierarchyUsage hierarchyUsage="15"/>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7.xml><?xml version="1.0" encoding="utf-8"?>
<pivotTableDefinition xmlns="http://schemas.openxmlformats.org/spreadsheetml/2006/main" name="Tabla dinámica21" cacheId="4"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82:C145" firstHeaderRow="0" firstDataRow="1" firstDataCol="1" rowPageCount="4" colPageCount="1"/>
  <pivotFields count="24">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Row" allDrilled="1" showAll="0" dataSourceSort="1"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Page" allDrilled="1" showAll="0" dataSourceSort="1" defaultAttributeDrillState="1">
      <items count="1">
        <item t="default"/>
      </items>
    </pivotField>
    <pivotField axis="axisRow" allDrilled="1" showAll="0" dataSourceSort="1" defaultAttributeDrillState="1">
      <items count="9">
        <item x="0"/>
        <item x="1"/>
        <item x="2"/>
        <item x="3"/>
        <item x="4"/>
        <item x="5"/>
        <item x="6"/>
        <item x="7"/>
        <item t="default"/>
      </items>
    </pivotField>
    <pivotField showAll="0" dataSourceSort="1" defaultSubtotal="0" showPropTip="1"/>
    <pivotField dataField="1" showAll="0"/>
    <pivotField dataField="1" showAll="0"/>
  </pivotFields>
  <rowFields count="3">
    <field x="8"/>
    <field x="20"/>
    <field x="18"/>
  </rowFields>
  <rowItems count="63">
    <i>
      <x/>
    </i>
    <i r="1">
      <x/>
    </i>
    <i r="2">
      <x/>
    </i>
    <i r="2">
      <x v="1"/>
    </i>
    <i r="1">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30"/>
    </i>
    <i r="2">
      <x v="31"/>
    </i>
    <i r="1">
      <x v="2"/>
    </i>
    <i r="2">
      <x v="24"/>
    </i>
    <i r="1">
      <x v="3"/>
    </i>
    <i r="2">
      <x v="25"/>
    </i>
    <i r="1">
      <x v="4"/>
    </i>
    <i r="2">
      <x v="26"/>
    </i>
    <i r="1">
      <x v="5"/>
    </i>
    <i r="2">
      <x v="27"/>
    </i>
    <i r="1">
      <x v="6"/>
    </i>
    <i r="2">
      <x v="28"/>
    </i>
    <i r="1">
      <x v="7"/>
    </i>
    <i r="2">
      <x v="29"/>
    </i>
    <i>
      <x v="1"/>
    </i>
    <i r="1">
      <x v="1"/>
    </i>
    <i r="2">
      <x v="2"/>
    </i>
    <i r="2">
      <x v="3"/>
    </i>
    <i r="2">
      <x v="4"/>
    </i>
    <i r="2">
      <x v="5"/>
    </i>
    <i r="2">
      <x v="6"/>
    </i>
    <i r="2">
      <x v="7"/>
    </i>
    <i r="2">
      <x v="8"/>
    </i>
    <i r="2">
      <x v="9"/>
    </i>
    <i r="2">
      <x v="10"/>
    </i>
    <i r="2">
      <x v="11"/>
    </i>
    <i r="2">
      <x v="12"/>
    </i>
    <i r="2">
      <x v="15"/>
    </i>
    <i r="2">
      <x v="19"/>
    </i>
    <i r="2">
      <x v="20"/>
    </i>
    <i r="2">
      <x v="21"/>
    </i>
    <i r="2">
      <x v="30"/>
    </i>
    <i r="2">
      <x v="31"/>
    </i>
    <i r="1">
      <x v="2"/>
    </i>
    <i r="2">
      <x v="24"/>
    </i>
    <i t="grand">
      <x/>
    </i>
  </rowItems>
  <colFields count="1">
    <field x="-2"/>
  </colFields>
  <colItems count="2">
    <i>
      <x/>
    </i>
    <i i="1">
      <x v="1"/>
    </i>
  </colItems>
  <pageFields count="4">
    <pageField fld="17" hier="51" name="[FECHA IMPUTACION -  RECAUDACION].[2 - Meses].[All]" cap="All"/>
    <pageField fld="19" hier="31" name="[CLASIFICADOR INSTITUCIONAL].[1 - Institucional].&amp;[1.1.1.1.1 - Administración central]" cap="1.1.1.1.1 - Administración central"/>
    <pageField fld="0" hier="57" name="[FECHA REGISTRO].[Fechas Registros].[Ano Calendario].&amp;[2020]" cap="2020"/>
    <pageField fld="9" hier="53" name="[FECHA IMPUTACION -  RECAUDACION].[Fechas Imputaciones].[Ano Calendario].&amp;[2020]" cap="2020"/>
  </pageFields>
  <dataFields count="2">
    <dataField fld="22" baseField="0" baseItem="0"/>
    <dataField fld="23" baseField="0" baseItem="0"/>
  </dataFields>
  <pivotHierarchies count="19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mps count="1">
        <mp field="2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3"/>
        <mp field="14"/>
        <mp field="15"/>
        <mp field="16"/>
      </mps>
      <members count="1" level="1">
        <member name="[FECHA IMPUTACION -  RECAUDACION].[Fechas Imputaciones].[Ano Calendario].&amp;[2020]"/>
      </members>
    </pivotHierarchy>
    <pivotHierarchy/>
    <pivotHierarchy/>
    <pivotHierarchy/>
    <pivotHierarchy multipleItemSelectionAllowed="1">
      <mps count="4">
        <mp field="4"/>
        <mp field="5"/>
        <mp field="6"/>
        <mp field="7"/>
      </mps>
      <members count="1" level="1">
        <member name="[FECHA REGISTRO].[Fechas Registros].[Ano Calendario].&amp;[2020]"/>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3"/>
    <rowHierarchyUsage hierarchyUsage="32"/>
    <rowHierarchyUsage hierarchyUsage="4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8.xml><?xml version="1.0" encoding="utf-8"?>
<pivotTableDefinition xmlns="http://schemas.openxmlformats.org/spreadsheetml/2006/main" name="Tabla dinámica1" cacheId="35"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7:B70" firstHeaderRow="1" firstDataRow="1" firstDataCol="1" rowPageCount="3" colPageCount="1"/>
  <pivotFields count="22">
    <pivotField dataField="1" showAll="0"/>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Page" allDrilled="1" showAll="0" dataSourceSort="1" defaultAttributeDrillState="1">
      <items count="1">
        <item t="default"/>
      </items>
    </pivotField>
    <pivotField axis="axisRow" allDrilled="1" showAll="0" dataSourceSort="1" defaultAttributeDrillState="1">
      <items count="9">
        <item x="0"/>
        <item x="1"/>
        <item x="2"/>
        <item x="3"/>
        <item x="4"/>
        <item x="5"/>
        <item x="6"/>
        <item x="7"/>
        <item t="default"/>
      </items>
    </pivotField>
    <pivotField showAll="0" dataSourceSort="1" defaultSubtotal="0" showPropTip="1"/>
  </pivotFields>
  <rowFields count="3">
    <field x="9"/>
    <field x="20"/>
    <field x="18"/>
  </rowFields>
  <rowItems count="63">
    <i>
      <x/>
    </i>
    <i r="1">
      <x/>
    </i>
    <i r="2">
      <x/>
    </i>
    <i r="2">
      <x v="1"/>
    </i>
    <i r="1">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30"/>
    </i>
    <i r="2">
      <x v="31"/>
    </i>
    <i r="1">
      <x v="2"/>
    </i>
    <i r="2">
      <x v="24"/>
    </i>
    <i r="1">
      <x v="3"/>
    </i>
    <i r="2">
      <x v="25"/>
    </i>
    <i r="1">
      <x v="4"/>
    </i>
    <i r="2">
      <x v="26"/>
    </i>
    <i r="1">
      <x v="5"/>
    </i>
    <i r="2">
      <x v="27"/>
    </i>
    <i r="1">
      <x v="6"/>
    </i>
    <i r="2">
      <x v="28"/>
    </i>
    <i r="1">
      <x v="7"/>
    </i>
    <i r="2">
      <x v="29"/>
    </i>
    <i>
      <x v="1"/>
    </i>
    <i r="1">
      <x v="1"/>
    </i>
    <i r="2">
      <x v="2"/>
    </i>
    <i r="2">
      <x v="3"/>
    </i>
    <i r="2">
      <x v="4"/>
    </i>
    <i r="2">
      <x v="5"/>
    </i>
    <i r="2">
      <x v="6"/>
    </i>
    <i r="2">
      <x v="7"/>
    </i>
    <i r="2">
      <x v="8"/>
    </i>
    <i r="2">
      <x v="9"/>
    </i>
    <i r="2">
      <x v="10"/>
    </i>
    <i r="2">
      <x v="11"/>
    </i>
    <i r="2">
      <x v="12"/>
    </i>
    <i r="2">
      <x v="15"/>
    </i>
    <i r="2">
      <x v="19"/>
    </i>
    <i r="2">
      <x v="20"/>
    </i>
    <i r="2">
      <x v="21"/>
    </i>
    <i r="2">
      <x v="30"/>
    </i>
    <i r="2">
      <x v="31"/>
    </i>
    <i r="1">
      <x v="2"/>
    </i>
    <i r="2">
      <x v="24"/>
    </i>
    <i t="grand">
      <x/>
    </i>
  </rowItems>
  <colItems count="1">
    <i/>
  </colItems>
  <pageFields count="3">
    <pageField fld="19" hier="31" name="[CLASIFICADOR INSTITUCIONAL].[1 - Institucional].&amp;[1.1.1.1.1 - Administración central]" cap="1.1.1.1.1 - Administración central"/>
    <pageField fld="1" hier="57" name="[FECHA REGISTRO].[Fechas Registros].[Trimestre Nombre].&amp;[2020]&amp;[1]" cap="PRIMER TRIMESTRE"/>
    <pageField fld="10" hier="53" name="[FECHA IMPUTACION -  RECAUDACION].[Fechas Imputaciones].[Trimestre Nombre].&amp;[2020]&amp;[1]" cap="PRIMER TRIMESTRE"/>
  </pageFields>
  <dataFields count="1">
    <dataField fld="0" baseField="0" baseItem="0"/>
  </dataFields>
  <pivotHierarchies count="19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mps count="1">
        <mp field="2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4"/>
        <mp field="15"/>
        <mp field="16"/>
        <mp field="17"/>
      </mps>
      <members count="3" level="2">
        <member name="[FECHA IMPUTACION -  RECAUDACION].[Fechas Imputaciones].[Trimestre Nombre].&amp;[2020]&amp;[1]"/>
        <member name="[FECHA IMPUTACION -  RECAUDACION].[Fechas Imputaciones].[Trimestre Nombre].&amp;[2020]&amp;[2]"/>
        <member name="[FECHA IMPUTACION -  RECAUDACION].[Fechas Imputaciones].[Trimestre Nombre].&amp;[2020]&amp;[3]"/>
      </members>
      <members count="1" level="3">
        <member name="[FECHA IMPUTACION -  RECAUDACION].[Fechas Imputaciones].[Mes Nombre].&amp;[2020]&amp;[CUARTO TRIMESTRE]&amp;[10]"/>
      </members>
      <members count="27" level="4">
        <member name="[FECHA IMPUTACION -  RECAUDACION].[Fechas Imputaciones].[Fecha].&amp;[20201101]&amp;[2020-11-01T00:00:00]"/>
        <member name="[FECHA IMPUTACION -  RECAUDACION].[Fechas Imputaciones].[Fecha].&amp;[20201102]&amp;[2020-11-02T00:00:00]"/>
        <member name="[FECHA IMPUTACION -  RECAUDACION].[Fechas Imputaciones].[Fecha].&amp;[20201103]&amp;[2020-11-03T00:00:00]"/>
        <member name="[FECHA IMPUTACION -  RECAUDACION].[Fechas Imputaciones].[Fecha].&amp;[20201104]&amp;[2020-11-04T00:00:00]"/>
        <member name="[FECHA IMPUTACION -  RECAUDACION].[Fechas Imputaciones].[Fecha].&amp;[20201105]&amp;[2020-11-05T00:00:00]"/>
        <member name="[FECHA IMPUTACION -  RECAUDACION].[Fechas Imputaciones].[Fecha].&amp;[20201106]&amp;[2020-11-06T00:00:00]"/>
        <member name="[FECHA IMPUTACION -  RECAUDACION].[Fechas Imputaciones].[Fecha].&amp;[20201107]&amp;[2020-11-07T00:00:00]"/>
        <member name="[FECHA IMPUTACION -  RECAUDACION].[Fechas Imputaciones].[Fecha].&amp;[20201108]&amp;[2020-11-08T00:00:00]"/>
        <member name="[FECHA IMPUTACION -  RECAUDACION].[Fechas Imputaciones].[Fecha].&amp;[20201109]&amp;[2020-11-09T00:00:00]"/>
        <member name="[FECHA IMPUTACION -  RECAUDACION].[Fechas Imputaciones].[Fecha].&amp;[20201110]&amp;[2020-11-10T00:00:00]"/>
        <member name="[FECHA IMPUTACION -  RECAUDACION].[Fechas Imputaciones].[Fecha].&amp;[20201111]&amp;[2020-11-11T00:00:00]"/>
        <member name="[FECHA IMPUTACION -  RECAUDACION].[Fechas Imputaciones].[Fecha].&amp;[20201112]&amp;[2020-11-12T00:00:00]"/>
        <member name="[FECHA IMPUTACION -  RECAUDACION].[Fechas Imputaciones].[Fecha].&amp;[20201113]&amp;[2020-11-13T00:00:00]"/>
        <member name="[FECHA IMPUTACION -  RECAUDACION].[Fechas Imputaciones].[Fecha].&amp;[20201114]&amp;[2020-11-14T00:00:00]"/>
        <member name="[FECHA IMPUTACION -  RECAUDACION].[Fechas Imputaciones].[Fecha].&amp;[20201115]&amp;[2020-11-15T00:00:00]"/>
        <member name="[FECHA IMPUTACION -  RECAUDACION].[Fechas Imputaciones].[Fecha].&amp;[20201116]&amp;[2020-11-16T00:00:00]"/>
        <member name="[FECHA IMPUTACION -  RECAUDACION].[Fechas Imputaciones].[Fecha].&amp;[20201117]&amp;[2020-11-17T00:00:00]"/>
        <member name="[FECHA IMPUTACION -  RECAUDACION].[Fechas Imputaciones].[Fecha].&amp;[20201118]&amp;[2020-11-18T00:00:00]"/>
        <member name="[FECHA IMPUTACION -  RECAUDACION].[Fechas Imputaciones].[Fecha].&amp;[20201119]&amp;[2020-11-19T00:00:00]"/>
        <member name="[FECHA IMPUTACION -  RECAUDACION].[Fechas Imputaciones].[Fecha].&amp;[20201120]&amp;[2020-11-20T00:00:00]"/>
        <member name="[FECHA IMPUTACION -  RECAUDACION].[Fechas Imputaciones].[Fecha].&amp;[20201121]&amp;[2020-11-21T00:00:00]"/>
        <member name="[FECHA IMPUTACION -  RECAUDACION].[Fechas Imputaciones].[Fecha].&amp;[20201122]&amp;[2020-11-22T00:00:00]"/>
        <member name="[FECHA IMPUTACION -  RECAUDACION].[Fechas Imputaciones].[Fecha].&amp;[20201123]&amp;[2020-11-23T00:00:00]"/>
        <member name="[FECHA IMPUTACION -  RECAUDACION].[Fechas Imputaciones].[Fecha].&amp;[20201124]&amp;[2020-11-24T00:00:00]"/>
        <member name="[FECHA IMPUTACION -  RECAUDACION].[Fechas Imputaciones].[Fecha].&amp;[20201125]&amp;[2020-11-25T00:00:00]"/>
        <member name="[FECHA IMPUTACION -  RECAUDACION].[Fechas Imputaciones].[Fecha].&amp;[20201126]&amp;[2020-11-26T00:00:00]"/>
        <member name="[FECHA IMPUTACION -  RECAUDACION].[Fechas Imputaciones].[Fecha].&amp;[20201127]&amp;[2020-11-27T00:00:00]"/>
      </members>
    </pivotHierarchy>
    <pivotHierarchy/>
    <pivotHierarchy/>
    <pivotHierarchy/>
    <pivotHierarchy multipleItemSelectionAllowed="1">
      <mps count="4">
        <mp field="5"/>
        <mp field="6"/>
        <mp field="7"/>
        <mp field="8"/>
      </mps>
      <members count="3" level="2">
        <member name="[FECHA REGISTRO].[Fechas Registros].[Trimestre Nombre].&amp;[2020]&amp;[1]"/>
        <member name="[FECHA REGISTRO].[Fechas Registros].[Trimestre Nombre].&amp;[2020]&amp;[2]"/>
        <member name="[FECHA REGISTRO].[Fechas Registros].[Trimestre Nombre].&amp;[2020]&amp;[3]"/>
      </members>
      <members count="2" level="3">
        <member name="[FECHA REGISTRO].[Fechas Registros].[Mes Nombre].&amp;[2020]&amp;[CUARTO TRIMESTRE]&amp;[10]"/>
        <member name="[FECHA REGISTRO].[Fechas Registros].[Mes Nombre].&amp;[2020]&amp;[CUARTO TRIMESTRE]&amp;[1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13"/>
    <rowHierarchyUsage hierarchyUsage="32"/>
    <rowHierarchyUsage hierarchyUsage="42"/>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9.xml><?xml version="1.0" encoding="utf-8"?>
<pivotTableDefinition xmlns="http://schemas.openxmlformats.org/spreadsheetml/2006/main" name="Tabla dinámica10" cacheId="0" applyNumberFormats="0" applyBorderFormats="0" applyFontFormats="0" applyPatternFormats="0" applyAlignmentFormats="0" applyWidthHeightFormats="1" dataCaption="Valores" updatedVersion="5" minRefreshableVersion="3" useAutoFormatting="1" subtotalHiddenItems="1" itemPrintTitles="1" createdVersion="5" indent="0" outline="1" outlineData="1" multipleFieldFilters="0" fieldListSortAscending="1">
  <location ref="A129:C241" firstHeaderRow="0" firstDataRow="1" firstDataCol="1" rowPageCount="4" colPageCount="1"/>
  <pivotFields count="26">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Row" allDrilled="1" showAll="0" dataSourceSort="1" defaultAttributeDrillState="1">
      <items count="3">
        <item s="1" x="0"/>
        <item s="1" x="1"/>
        <item t="default"/>
      </items>
    </pivotField>
    <pivotField axis="axisPage" allDrilled="1" showAll="0" dataSourceSort="1">
      <items count="1">
        <item t="default"/>
      </items>
    </pivotField>
    <pivotField axis="axisPage" showAll="0" dataSourceSort="1">
      <items count="1">
        <item t="default"/>
      </items>
    </pivotField>
    <pivotField axis="axisPage" showAll="0" dataSourceSort="1">
      <items count="1">
        <item t="default"/>
      </items>
    </pivotField>
    <pivotField axis="axisPage" showAll="0" dataSourceSort="1">
      <items count="1">
        <item t="default"/>
      </items>
    </pivotField>
    <pivotField showAll="0" dataSourceSort="1" defaultSubtotal="0" showPropTip="1"/>
    <pivotField showAll="0" dataSourceSort="1" defaultSubtotal="0" showPropTip="1"/>
    <pivotField showAll="0" dataSourceSort="1" defaultSubtotal="0" showPropTip="1"/>
    <pivotField showAll="0" dataSourceSort="1" defaultSubtotal="0" showPropTip="1"/>
    <pivotField axis="axisPage" allDrilled="1" showAll="0" dataSourceSort="1" defaultAttributeDrillState="1">
      <items count="1">
        <item t="default"/>
      </items>
    </pivotField>
    <pivotField axis="axisPage" allDrilled="1" showAll="0" dataSourceSort="1" defaultAttributeDrillState="1">
      <items count="1">
        <item t="default"/>
      </items>
    </pivotField>
    <pivotField dataField="1" showAll="0"/>
    <pivotField axis="axisRow" allDrilled="1" showAll="0" dataSourceSort="1" defaultAttributeDrillState="1">
      <items count="7">
        <item x="0"/>
        <item x="1"/>
        <item x="2"/>
        <item x="3"/>
        <item x="4"/>
        <item x="5"/>
        <item t="default"/>
      </items>
    </pivotField>
    <pivotField axis="axisRow" allDrilled="1" showAll="0" dataSourceSort="1" defaultAttributeDrillState="1">
      <items count="23">
        <item x="0"/>
        <item x="1"/>
        <item x="2"/>
        <item x="3"/>
        <item x="4"/>
        <item x="5"/>
        <item x="6"/>
        <item x="7"/>
        <item x="8"/>
        <item x="9"/>
        <item x="10"/>
        <item x="11"/>
        <item x="12"/>
        <item x="13"/>
        <item x="14"/>
        <item x="15"/>
        <item x="16"/>
        <item x="17"/>
        <item x="18"/>
        <item x="19"/>
        <item x="20"/>
        <item x="21"/>
        <item t="default"/>
      </items>
    </pivotField>
    <pivotField showAll="0" dataSourceSort="1" defaultSubtotal="0" showPropTip="1"/>
    <pivotField dataField="1" showAll="0"/>
    <pivotField axis="axisRow" allDrilled="1" showAll="0" dataSourceSort="1" defaultAttributeDrillState="1">
      <items count="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t="default"/>
      </items>
    </pivotField>
    <pivotField showAll="0" dataSourceSort="1" defaultSubtotal="0" showPropTip="1"/>
  </pivotFields>
  <rowFields count="4">
    <field x="8"/>
    <field x="20"/>
    <field x="21"/>
    <field x="24"/>
  </rowFields>
  <rowItems count="112">
    <i>
      <x/>
    </i>
    <i r="1">
      <x v="1"/>
    </i>
    <i r="2">
      <x v="1"/>
    </i>
    <i r="3">
      <x v="1"/>
    </i>
    <i r="3">
      <x v="2"/>
    </i>
    <i r="3">
      <x v="3"/>
    </i>
    <i r="3">
      <x v="4"/>
    </i>
    <i r="2">
      <x v="2"/>
    </i>
    <i r="3">
      <x v="5"/>
    </i>
    <i r="3">
      <x v="6"/>
    </i>
    <i r="2">
      <x v="3"/>
    </i>
    <i r="3">
      <x v="7"/>
    </i>
    <i r="3">
      <x v="8"/>
    </i>
    <i r="3">
      <x v="9"/>
    </i>
    <i r="2">
      <x v="4"/>
    </i>
    <i r="3">
      <x v="10"/>
    </i>
    <i r="3">
      <x v="11"/>
    </i>
    <i r="3">
      <x v="12"/>
    </i>
    <i r="3">
      <x v="13"/>
    </i>
    <i r="3">
      <x v="14"/>
    </i>
    <i r="3">
      <x v="15"/>
    </i>
    <i r="1">
      <x v="2"/>
    </i>
    <i r="2">
      <x v="5"/>
    </i>
    <i r="3">
      <x v="16"/>
    </i>
    <i r="3">
      <x v="17"/>
    </i>
    <i r="2">
      <x v="6"/>
    </i>
    <i r="3">
      <x v="18"/>
    </i>
    <i r="3">
      <x v="19"/>
    </i>
    <i r="2">
      <x v="7"/>
    </i>
    <i r="3">
      <x v="20"/>
    </i>
    <i r="2">
      <x v="8"/>
    </i>
    <i r="3">
      <x v="21"/>
    </i>
    <i r="2">
      <x v="9"/>
    </i>
    <i r="3">
      <x v="22"/>
    </i>
    <i r="3">
      <x v="23"/>
    </i>
    <i r="2">
      <x v="10"/>
    </i>
    <i r="3">
      <x v="24"/>
    </i>
    <i r="3">
      <x v="25"/>
    </i>
    <i r="3">
      <x v="26"/>
    </i>
    <i r="3">
      <x v="27"/>
    </i>
    <i r="3">
      <x v="28"/>
    </i>
    <i r="2">
      <x v="11"/>
    </i>
    <i r="3">
      <x v="29"/>
    </i>
    <i r="2">
      <x v="12"/>
    </i>
    <i r="3">
      <x v="30"/>
    </i>
    <i r="2">
      <x v="13"/>
    </i>
    <i r="3">
      <x v="31"/>
    </i>
    <i r="3">
      <x v="32"/>
    </i>
    <i r="3">
      <x v="33"/>
    </i>
    <i r="3">
      <x v="34"/>
    </i>
    <i r="1">
      <x v="3"/>
    </i>
    <i r="2">
      <x v="14"/>
    </i>
    <i r="3">
      <x v="35"/>
    </i>
    <i r="3">
      <x v="36"/>
    </i>
    <i r="2">
      <x v="15"/>
    </i>
    <i r="3">
      <x v="37"/>
    </i>
    <i r="3">
      <x v="38"/>
    </i>
    <i r="1">
      <x v="4"/>
    </i>
    <i r="2">
      <x v="16"/>
    </i>
    <i r="3">
      <x v="39"/>
    </i>
    <i r="3">
      <x v="40"/>
    </i>
    <i r="3">
      <x v="41"/>
    </i>
    <i r="3">
      <x v="42"/>
    </i>
    <i r="2">
      <x v="17"/>
    </i>
    <i r="3">
      <x v="43"/>
    </i>
    <i r="3">
      <x v="44"/>
    </i>
    <i r="3">
      <x v="45"/>
    </i>
    <i r="3">
      <x v="46"/>
    </i>
    <i r="2">
      <x v="18"/>
    </i>
    <i r="3">
      <x v="47"/>
    </i>
    <i r="3">
      <x v="48"/>
    </i>
    <i r="3">
      <x v="49"/>
    </i>
    <i r="3">
      <x v="50"/>
    </i>
    <i r="3">
      <x v="51"/>
    </i>
    <i r="3">
      <x v="52"/>
    </i>
    <i r="3">
      <x v="53"/>
    </i>
    <i r="2">
      <x v="19"/>
    </i>
    <i r="3">
      <x v="54"/>
    </i>
    <i r="3">
      <x v="55"/>
    </i>
    <i r="3">
      <x v="56"/>
    </i>
    <i r="3">
      <x v="57"/>
    </i>
    <i r="3">
      <x v="58"/>
    </i>
    <i r="3">
      <x v="59"/>
    </i>
    <i r="3">
      <x v="60"/>
    </i>
    <i r="3">
      <x v="61"/>
    </i>
    <i r="3">
      <x v="62"/>
    </i>
    <i r="3">
      <x v="63"/>
    </i>
    <i r="3">
      <x v="64"/>
    </i>
    <i r="2">
      <x v="20"/>
    </i>
    <i r="3">
      <x v="65"/>
    </i>
    <i r="3">
      <x v="66"/>
    </i>
    <i r="3">
      <x v="67"/>
    </i>
    <i r="3">
      <x v="68"/>
    </i>
    <i r="3">
      <x v="69"/>
    </i>
    <i r="3">
      <x v="70"/>
    </i>
    <i r="3">
      <x v="71"/>
    </i>
    <i r="3">
      <x v="72"/>
    </i>
    <i r="3">
      <x v="73"/>
    </i>
    <i r="1">
      <x v="5"/>
    </i>
    <i r="2">
      <x v="21"/>
    </i>
    <i r="3">
      <x v="74"/>
    </i>
    <i>
      <x v="1"/>
    </i>
    <i r="1">
      <x/>
    </i>
    <i r="2">
      <x/>
    </i>
    <i r="3">
      <x/>
    </i>
    <i r="1">
      <x v="1"/>
    </i>
    <i r="2">
      <x v="1"/>
    </i>
    <i r="3">
      <x v="2"/>
    </i>
    <i r="1">
      <x v="2"/>
    </i>
    <i r="2">
      <x v="10"/>
    </i>
    <i r="3">
      <x v="28"/>
    </i>
    <i t="grand">
      <x/>
    </i>
  </rowItems>
  <colFields count="1">
    <field x="-2"/>
  </colFields>
  <colItems count="2">
    <i>
      <x/>
    </i>
    <i i="1">
      <x v="1"/>
    </i>
  </colItems>
  <pageFields count="4">
    <pageField fld="17" hier="31" name="[CLASIFICADOR INSTITUCIONAL].[1 - Institucional].&amp;[1.1.1.1.1 - Administración central]" cap="1.1.1.1.1 - Administración central"/>
    <pageField fld="18" hier="20" name="[CLASIFICADOR FUENTE FINANCIAMIENTO].[1 - Fuente Financiamiento].[All]" cap="All"/>
    <pageField fld="0" hier="57" name="[FECHA REGISTRO].[Fechas Registros].[Ano Calendario].&amp;[2020]" cap="2020"/>
    <pageField fld="9" hier="53" name="[FECHA IMPUTACION -  RECAUDACION].[Fechas Imputaciones].[Ano Calendario].&amp;[2020]" cap="2020"/>
  </pageFields>
  <dataFields count="2">
    <dataField fld="19" baseField="0" baseItem="0"/>
    <dataField fld="23" baseField="0" baseItem="0"/>
  </dataFields>
  <pivotHierarchies count="191">
    <pivotHierarchy/>
    <pivotHierarchy/>
    <pivotHierarchy/>
    <pivotHierarchy/>
    <pivotHierarchy/>
    <pivotHierarchy/>
    <pivotHierarchy/>
    <pivotHierarchy/>
    <pivotHierarchy/>
    <pivotHierarchy/>
    <pivotHierarchy/>
    <pivotHierarchy/>
    <pivotHierarchy/>
    <pivotHierarchy>
      <members count="3" level="1">
        <member name=""/>
        <member name="[CLASIFICADOR ECONOMICO].[1 - Tipo].&amp;[1 - INGRESOS]"/>
        <member name=""/>
      </members>
    </pivotHierarchy>
    <pivotHierarchy/>
    <pivotHierarchy/>
    <pivotHierarchy/>
    <pivotHierarchy/>
    <pivotHierarchy/>
    <pivotHierarchy/>
    <pivotHierarchy multipleItemSelectionAllowed="1"/>
    <pivotHierarchy/>
    <pivotHierarchy/>
    <pivotHierarchy/>
    <pivotHierarchy>
      <mps count="1">
        <mp field="22"/>
      </mps>
    </pivotHierarchy>
    <pivotHierarchy>
      <mps count="1">
        <mp field="25"/>
      </mps>
    </pivotHierarchy>
    <pivotHierarchy/>
    <pivotHierarchy/>
    <pivotHierarchy/>
    <pivotHierarchy/>
    <pivotHierarchy/>
    <pivotHierarchy multipleItemSelectionAllowed="1">
      <members count="1" level="1">
        <member name="[CLASIFICADOR INSTITUCIONAL].[1 - Institucional].&amp;[1.1.1.1.1 - Administración central]"/>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multipleItemSelectionAllowed="1">
      <mps count="4">
        <mp field="13"/>
        <mp field="14"/>
        <mp field="15"/>
        <mp field="16"/>
      </mps>
      <members count="1" level="1">
        <member name="[FECHA IMPUTACION -  RECAUDACION].[Fechas Imputaciones].[Ano Calendario].&amp;[2020]"/>
      </members>
    </pivotHierarchy>
    <pivotHierarchy/>
    <pivotHierarchy/>
    <pivotHierarchy/>
    <pivotHierarchy multipleItemSelectionAllowed="1">
      <mps count="4">
        <mp field="4"/>
        <mp field="5"/>
        <mp field="6"/>
        <mp field="7"/>
      </mps>
      <members count="1" level="1">
        <member name="[FECHA REGISTRO].[Fechas Registros].[Ano Calendario].&amp;[2020]"/>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4">
    <rowHierarchyUsage hierarchyUsage="13"/>
    <rowHierarchyUsage hierarchyUsage="23"/>
    <rowHierarchyUsage hierarchyUsage="24"/>
    <rowHierarchyUsage hierarchyUsage="2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ivotTable" Target="../pivotTables/pivotTable12.xml"/><Relationship Id="rId1" Type="http://schemas.openxmlformats.org/officeDocument/2006/relationships/pivotTable" Target="../pivotTables/pivotTable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8.xml"/><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ivotTable" Target="../pivotTables/pivotTable10.xml"/><Relationship Id="rId1" Type="http://schemas.openxmlformats.org/officeDocument/2006/relationships/pivotTable" Target="../pivotTables/pivotTable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N32"/>
  <sheetViews>
    <sheetView showGridLines="0" tabSelected="1" zoomScaleNormal="100" workbookViewId="0">
      <selection activeCell="C17" sqref="C17"/>
    </sheetView>
  </sheetViews>
  <sheetFormatPr baseColWidth="10" defaultColWidth="11.42578125" defaultRowHeight="15" x14ac:dyDescent="0.25"/>
  <cols>
    <col min="1" max="1" width="12.5703125" customWidth="1"/>
    <col min="2" max="2" width="18.5703125" customWidth="1"/>
    <col min="3" max="3" width="34.42578125" customWidth="1"/>
    <col min="4" max="5" width="12.5703125" customWidth="1"/>
    <col min="6" max="6" width="14" customWidth="1"/>
    <col min="7" max="7" width="21.28515625" customWidth="1"/>
    <col min="8" max="8" width="15" customWidth="1"/>
  </cols>
  <sheetData>
    <row r="1" spans="1:14" ht="28.5" customHeight="1" x14ac:dyDescent="0.25">
      <c r="A1" s="140" t="s">
        <v>0</v>
      </c>
      <c r="B1" s="140"/>
      <c r="C1" s="140"/>
      <c r="D1" s="140"/>
      <c r="E1" s="140"/>
      <c r="F1" s="140"/>
      <c r="G1" s="140"/>
      <c r="H1" s="140"/>
      <c r="I1" s="28"/>
      <c r="J1" s="28"/>
      <c r="K1" s="28"/>
      <c r="L1" s="1"/>
      <c r="M1" s="1"/>
      <c r="N1" s="2"/>
    </row>
    <row r="2" spans="1:14" ht="21" customHeight="1" x14ac:dyDescent="0.25">
      <c r="A2" s="139" t="s">
        <v>1</v>
      </c>
      <c r="B2" s="139"/>
      <c r="C2" s="139"/>
      <c r="D2" s="139"/>
      <c r="E2" s="139"/>
      <c r="F2" s="139"/>
      <c r="G2" s="139"/>
      <c r="H2" s="139"/>
      <c r="I2" s="27"/>
      <c r="J2" s="27"/>
      <c r="L2" s="1"/>
      <c r="M2" s="1"/>
      <c r="N2" s="2"/>
    </row>
    <row r="3" spans="1:14" s="107" customFormat="1" ht="28.5" x14ac:dyDescent="0.25">
      <c r="A3" s="138" t="s">
        <v>247</v>
      </c>
      <c r="B3" s="138"/>
      <c r="C3" s="138"/>
      <c r="D3" s="138"/>
      <c r="E3" s="138"/>
      <c r="F3" s="138"/>
      <c r="G3" s="138"/>
      <c r="H3" s="138"/>
      <c r="I3" s="106"/>
      <c r="J3" s="106"/>
      <c r="K3" s="23"/>
      <c r="L3" s="23"/>
      <c r="M3" s="23"/>
      <c r="N3" s="23"/>
    </row>
    <row r="4" spans="1:14" ht="18.75" customHeight="1" x14ac:dyDescent="0.3">
      <c r="A4" s="144" t="s">
        <v>228</v>
      </c>
      <c r="B4" s="144"/>
      <c r="C4" s="144"/>
      <c r="D4" s="144"/>
      <c r="E4" s="144"/>
      <c r="F4" s="144"/>
      <c r="G4" s="144"/>
      <c r="H4" s="144"/>
      <c r="I4" s="29"/>
      <c r="J4" s="29"/>
      <c r="K4" s="24"/>
      <c r="L4" s="24"/>
      <c r="M4" s="24"/>
      <c r="N4" s="24"/>
    </row>
    <row r="5" spans="1:14" ht="18.75" customHeight="1" x14ac:dyDescent="0.3">
      <c r="A5" s="144" t="s">
        <v>230</v>
      </c>
      <c r="B5" s="144"/>
      <c r="C5" s="144"/>
      <c r="D5" s="144"/>
      <c r="E5" s="144"/>
      <c r="F5" s="144"/>
      <c r="G5" s="144"/>
      <c r="H5" s="144"/>
      <c r="I5" s="29"/>
      <c r="J5" s="29"/>
      <c r="K5" s="24"/>
      <c r="L5" s="24"/>
      <c r="M5" s="24"/>
      <c r="N5" s="24"/>
    </row>
    <row r="6" spans="1:14" ht="18.75" x14ac:dyDescent="0.3">
      <c r="A6" s="143" t="s">
        <v>336</v>
      </c>
      <c r="B6" s="143"/>
      <c r="C6" s="143"/>
      <c r="D6" s="143"/>
      <c r="E6" s="143"/>
      <c r="F6" s="143"/>
      <c r="G6" s="143"/>
      <c r="H6" s="143"/>
      <c r="I6" s="66"/>
      <c r="J6" s="30"/>
      <c r="K6" s="25"/>
      <c r="L6" s="25"/>
      <c r="M6" s="25"/>
      <c r="N6" s="25"/>
    </row>
    <row r="7" spans="1:14" ht="15.75" x14ac:dyDescent="0.25">
      <c r="A7" s="142" t="s">
        <v>5</v>
      </c>
      <c r="B7" s="142"/>
      <c r="C7" s="142"/>
      <c r="D7" s="142"/>
      <c r="E7" s="142"/>
      <c r="F7" s="142"/>
      <c r="G7" s="142"/>
      <c r="H7" s="142"/>
      <c r="I7" s="31"/>
      <c r="J7" s="31"/>
      <c r="L7" s="1"/>
      <c r="M7" s="1"/>
      <c r="N7" s="2"/>
    </row>
    <row r="8" spans="1:14" ht="15.75" x14ac:dyDescent="0.25">
      <c r="A8" s="108"/>
      <c r="B8" s="108"/>
      <c r="C8" s="108"/>
      <c r="D8" s="108"/>
      <c r="E8" s="108"/>
      <c r="F8" s="108"/>
      <c r="G8" s="108"/>
      <c r="H8" s="108"/>
      <c r="I8" s="31"/>
      <c r="J8" s="31"/>
      <c r="L8" s="1"/>
      <c r="M8" s="1"/>
      <c r="N8" s="2"/>
    </row>
    <row r="9" spans="1:14" x14ac:dyDescent="0.25">
      <c r="C9" s="141" t="s">
        <v>2</v>
      </c>
      <c r="D9" s="141" t="s">
        <v>224</v>
      </c>
      <c r="E9" s="141" t="s">
        <v>248</v>
      </c>
      <c r="F9" s="141" t="s">
        <v>192</v>
      </c>
    </row>
    <row r="10" spans="1:14" x14ac:dyDescent="0.25">
      <c r="C10" s="141"/>
      <c r="D10" s="141"/>
      <c r="E10" s="141"/>
      <c r="F10" s="141"/>
    </row>
    <row r="11" spans="1:14" x14ac:dyDescent="0.25">
      <c r="C11" s="2"/>
      <c r="D11" s="2"/>
      <c r="E11" s="2"/>
      <c r="F11" s="2"/>
    </row>
    <row r="12" spans="1:14" x14ac:dyDescent="0.25">
      <c r="C12" s="60" t="s">
        <v>123</v>
      </c>
      <c r="D12" s="63">
        <f>SUM(D13:D14)</f>
        <v>750823.35117599997</v>
      </c>
      <c r="E12" s="63">
        <f>SUM(E13:E14)</f>
        <v>515012.81070736947</v>
      </c>
      <c r="F12" s="63">
        <f>SUM(F13:F14)</f>
        <v>555483.11481471977</v>
      </c>
    </row>
    <row r="13" spans="1:14" x14ac:dyDescent="0.25">
      <c r="C13" s="61" t="s">
        <v>189</v>
      </c>
      <c r="D13" s="64">
        <f>IFERROR(VLOOKUP(C13,'Dinamica Fiscal Mes'!$A$21:$C$27,2,FALSE)/1000000,0)</f>
        <v>738501.38617900002</v>
      </c>
      <c r="E13" s="64">
        <f>IFERROR(VLOOKUP(C13,'Dinamica Fiscal Mes'!$A$21:$C$27,3,FALSE)/1000000,0)</f>
        <v>502571.76240860944</v>
      </c>
      <c r="F13" s="64">
        <f>IFERROR(VLOOKUP(C13,'Dinamica Fiscal Mes'!$F$21:$G$27,2,FALSE)/1000000,0)</f>
        <v>545720.5079362198</v>
      </c>
    </row>
    <row r="14" spans="1:14" x14ac:dyDescent="0.25">
      <c r="C14" s="61" t="s">
        <v>190</v>
      </c>
      <c r="D14" s="64">
        <f>IFERROR(VLOOKUP(C14,'Dinamica Fiscal Mes'!$A$21:$C$27,2,FALSE)/1000000,0)</f>
        <v>12321.964996999999</v>
      </c>
      <c r="E14" s="64">
        <f>IFERROR(VLOOKUP(C14,'Dinamica Fiscal Mes'!$A$21:$C$27,3,FALSE)/1000000,0)</f>
        <v>12441.048298760003</v>
      </c>
      <c r="F14" s="64">
        <f>IFERROR(VLOOKUP(C14,'Dinamica Fiscal Mes'!$F$21:$G$27,2,FALSE)/1000000,0)</f>
        <v>9762.6068785000025</v>
      </c>
    </row>
    <row r="15" spans="1:14" x14ac:dyDescent="0.25">
      <c r="C15" s="60" t="s">
        <v>72</v>
      </c>
      <c r="D15" s="63">
        <f>D16+D18</f>
        <v>861074.37294300005</v>
      </c>
      <c r="E15" s="63">
        <f>E16+E18</f>
        <v>1031756.7957732299</v>
      </c>
      <c r="F15" s="63">
        <f>F16+F18</f>
        <v>812757.89272734034</v>
      </c>
    </row>
    <row r="16" spans="1:14" x14ac:dyDescent="0.25">
      <c r="C16" s="61" t="s">
        <v>75</v>
      </c>
      <c r="D16" s="64">
        <f>IFERROR(VLOOKUP(C16,'Dinamica Fiscal Mes'!$A$6:$C$12,2,FALSE)/1000000,0)</f>
        <v>723274.35001000005</v>
      </c>
      <c r="E16" s="64">
        <f>IFERROR(VLOOKUP(C16,'Dinamica Fiscal Mes'!$A$6:$C$12,3,FALSE)/1000000,0)</f>
        <v>881921.37555262994</v>
      </c>
      <c r="F16" s="64">
        <f>IFERROR(VLOOKUP(C16,'Dinamica Fiscal Mes'!$F$6:$G$12,2,FALSE)/1000000,0)</f>
        <v>715129.73080666049</v>
      </c>
      <c r="K16" s="40"/>
    </row>
    <row r="17" spans="3:11" x14ac:dyDescent="0.25">
      <c r="C17" s="62" t="s">
        <v>80</v>
      </c>
      <c r="D17" s="64">
        <f>IFERROR(VLOOKUP(C17,DinamicaEconómica!$A$48:$B$68,2,FALSE)/1000000,0)</f>
        <v>149993.48975899999</v>
      </c>
      <c r="E17" s="64">
        <f>IFERROR(VLOOKUP(C17,DinamicaEconómica!A48:C68,3,FALSE)/1000000,0)</f>
        <v>163121.74054299999</v>
      </c>
      <c r="F17" s="64">
        <f>IFERROR(VLOOKUP(C17,DinamicaEconómica!$A$7:$B$25,2,FALSE)/1000000,0)</f>
        <v>120654.15763758996</v>
      </c>
      <c r="K17" s="40"/>
    </row>
    <row r="18" spans="3:11" x14ac:dyDescent="0.25">
      <c r="C18" s="61" t="s">
        <v>76</v>
      </c>
      <c r="D18" s="64">
        <f>IFERROR(VLOOKUP(C18,'Dinamica Fiscal Mes'!$A$6:$C$12,2,FALSE)/1000000,0)</f>
        <v>137800.022933</v>
      </c>
      <c r="E18" s="64">
        <f>IFERROR(VLOOKUP(C18,'Dinamica Fiscal Mes'!$A$6:$C$12,3,FALSE)/1000000,0)</f>
        <v>149835.42022059998</v>
      </c>
      <c r="F18" s="64">
        <f>IFERROR(VLOOKUP(C18,'Dinamica Fiscal Mes'!$F$6:$G$12,2,FALSE)/1000000,0)</f>
        <v>97628.161920679879</v>
      </c>
    </row>
    <row r="19" spans="3:11" x14ac:dyDescent="0.25">
      <c r="C19" s="55" t="s">
        <v>231</v>
      </c>
      <c r="D19" s="55"/>
      <c r="E19" s="56"/>
      <c r="F19" s="56"/>
    </row>
    <row r="20" spans="3:11" x14ac:dyDescent="0.25">
      <c r="C20" s="93" t="s">
        <v>239</v>
      </c>
      <c r="D20" s="12">
        <f>D13-D16</f>
        <v>15227.03616899997</v>
      </c>
      <c r="E20" s="12">
        <f>E13-E16</f>
        <v>-379349.61314402049</v>
      </c>
      <c r="F20" s="12">
        <f>F13-F16</f>
        <v>-169409.22287044069</v>
      </c>
    </row>
    <row r="21" spans="3:11" x14ac:dyDescent="0.25">
      <c r="C21" s="93" t="s">
        <v>240</v>
      </c>
      <c r="D21" s="12">
        <f>D14-D18</f>
        <v>-125478.057936</v>
      </c>
      <c r="E21" s="12">
        <f>E14-E18</f>
        <v>-137394.37192183998</v>
      </c>
      <c r="F21" s="12">
        <f>F14-F18</f>
        <v>-87865.555042179883</v>
      </c>
    </row>
    <row r="22" spans="3:11" x14ac:dyDescent="0.25">
      <c r="C22" s="93" t="s">
        <v>242</v>
      </c>
      <c r="D22" s="12">
        <f>D12-D15</f>
        <v>-110251.02176700009</v>
      </c>
      <c r="E22" s="12">
        <f>E12-E15</f>
        <v>-516743.98506586044</v>
      </c>
      <c r="F22" s="12">
        <f>F12-F15</f>
        <v>-257274.77791262057</v>
      </c>
    </row>
    <row r="23" spans="3:11" x14ac:dyDescent="0.25">
      <c r="C23" s="93" t="s">
        <v>241</v>
      </c>
      <c r="D23" s="12">
        <f>(D12-(D15-D17))</f>
        <v>39742.467991999933</v>
      </c>
      <c r="E23" s="12">
        <f>(E12-(E15-E17))</f>
        <v>-353622.24452286039</v>
      </c>
      <c r="F23" s="12">
        <f>(F12-(F15-F17))</f>
        <v>-136620.62027503061</v>
      </c>
    </row>
    <row r="24" spans="3:11" x14ac:dyDescent="0.25">
      <c r="C24" s="55" t="s">
        <v>232</v>
      </c>
      <c r="D24" s="100">
        <f>D26-D28</f>
        <v>110251.021767</v>
      </c>
      <c r="E24" s="100">
        <f t="shared" ref="E24:F24" si="0">E26-E28</f>
        <v>516743.98506583995</v>
      </c>
      <c r="F24" s="100">
        <f t="shared" si="0"/>
        <v>410411.88125235005</v>
      </c>
    </row>
    <row r="25" spans="3:11" x14ac:dyDescent="0.25">
      <c r="C25" s="57"/>
      <c r="D25" s="57"/>
      <c r="E25" s="58"/>
      <c r="F25" s="58"/>
    </row>
    <row r="26" spans="3:11" x14ac:dyDescent="0.25">
      <c r="C26" s="60" t="s">
        <v>193</v>
      </c>
      <c r="D26" s="63">
        <f>IFERROR(VLOOKUP(C26,'Dinamica Fiscal Mes'!$A$21:$C$27,2,FALSE)/1000000,0)</f>
        <v>246295.82176699999</v>
      </c>
      <c r="E26" s="63">
        <f>IFERROR(VLOOKUP(C26,'Dinamica Fiscal Mes'!$A$21:$C$27,3,FALSE)/1000000,0)</f>
        <v>697571.37035183993</v>
      </c>
      <c r="F26" s="63">
        <f>IFERROR(VLOOKUP(C26,'Dinamica Fiscal Mes'!$F$21:$G$27,2,FALSE)/1000000,0)</f>
        <v>557215.84480106994</v>
      </c>
    </row>
    <row r="27" spans="3:11" x14ac:dyDescent="0.25">
      <c r="C27" s="59"/>
      <c r="D27" s="65"/>
      <c r="E27" s="65"/>
      <c r="F27" s="65"/>
    </row>
    <row r="28" spans="3:11" x14ac:dyDescent="0.25">
      <c r="C28" s="60" t="s">
        <v>77</v>
      </c>
      <c r="D28" s="63">
        <f>IFERROR(VLOOKUP(C28,'Dinamica Fiscal Mes'!$A$6:$C$12,2,FALSE)/1000000,0)</f>
        <v>136044.79999999999</v>
      </c>
      <c r="E28" s="63">
        <f>IFERROR(VLOOKUP(C28,'Dinamica Fiscal Mes'!$A$6:$C$12,3,FALSE)/1000000,0)</f>
        <v>180827.385286</v>
      </c>
      <c r="F28" s="63">
        <f>IFERROR(VLOOKUP(C28,'Dinamica Fiscal Mes'!$F$6:$G$12,2,FALSE)/1000000,0)</f>
        <v>146803.96354871985</v>
      </c>
    </row>
    <row r="29" spans="3:11" x14ac:dyDescent="0.25">
      <c r="C29" s="52" t="s">
        <v>188</v>
      </c>
      <c r="D29" s="3"/>
      <c r="E29" s="3"/>
      <c r="F29" s="3"/>
      <c r="G29" s="32"/>
    </row>
    <row r="30" spans="3:11" ht="34.5" customHeight="1" x14ac:dyDescent="0.25">
      <c r="C30" s="145" t="s">
        <v>337</v>
      </c>
      <c r="D30" s="145"/>
      <c r="E30" s="145"/>
      <c r="F30" s="145"/>
      <c r="G30" s="32"/>
    </row>
    <row r="31" spans="3:11" ht="35.25" customHeight="1" x14ac:dyDescent="0.25">
      <c r="C31" s="137" t="s">
        <v>249</v>
      </c>
      <c r="D31" s="137"/>
      <c r="E31" s="137"/>
      <c r="F31" s="137"/>
      <c r="G31" s="32"/>
    </row>
    <row r="32" spans="3:11" x14ac:dyDescent="0.25">
      <c r="C32" s="52" t="s">
        <v>3</v>
      </c>
    </row>
  </sheetData>
  <mergeCells count="13">
    <mergeCell ref="C31:F31"/>
    <mergeCell ref="A3:H3"/>
    <mergeCell ref="A2:H2"/>
    <mergeCell ref="A1:H1"/>
    <mergeCell ref="C9:C10"/>
    <mergeCell ref="D9:D10"/>
    <mergeCell ref="E9:E10"/>
    <mergeCell ref="A7:H7"/>
    <mergeCell ref="A6:H6"/>
    <mergeCell ref="A5:H5"/>
    <mergeCell ref="A4:H4"/>
    <mergeCell ref="F9:F10"/>
    <mergeCell ref="C30:F30"/>
  </mergeCells>
  <pageMargins left="0.7" right="0.7" top="0.75" bottom="0.75" header="0.3" footer="0.3"/>
  <pageSetup orientation="portrait" horizontalDpi="4294967295" verticalDpi="4294967295" r:id="rId1"/>
  <ignoredErrors>
    <ignoredError sqref="D17:F17"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4" tint="0.79998168889431442"/>
  </sheetPr>
  <dimension ref="A1:C148"/>
  <sheetViews>
    <sheetView workbookViewId="0">
      <selection activeCell="C1" sqref="C1"/>
    </sheetView>
  </sheetViews>
  <sheetFormatPr baseColWidth="10" defaultColWidth="11.42578125" defaultRowHeight="15" x14ac:dyDescent="0.25"/>
  <cols>
    <col min="1" max="1" width="96.7109375" customWidth="1"/>
    <col min="2" max="2" width="32.5703125" bestFit="1" customWidth="1"/>
    <col min="3" max="3" width="19" customWidth="1"/>
    <col min="4" max="4" width="16.42578125" bestFit="1" customWidth="1"/>
    <col min="5" max="5" width="17.42578125" customWidth="1"/>
  </cols>
  <sheetData>
    <row r="1" spans="1:2" x14ac:dyDescent="0.25">
      <c r="A1" t="s">
        <v>192</v>
      </c>
    </row>
    <row r="3" spans="1:2" x14ac:dyDescent="0.25">
      <c r="A3" s="36" t="s">
        <v>111</v>
      </c>
      <c r="B3" t="s" vm="2">
        <v>94</v>
      </c>
    </row>
    <row r="4" spans="1:2" x14ac:dyDescent="0.25">
      <c r="A4" s="36" t="s">
        <v>70</v>
      </c>
      <c r="B4" t="s" vm="6">
        <v>93</v>
      </c>
    </row>
    <row r="5" spans="1:2" x14ac:dyDescent="0.25">
      <c r="A5" s="36" t="s">
        <v>68</v>
      </c>
      <c r="B5" t="s" vm="7">
        <v>93</v>
      </c>
    </row>
    <row r="7" spans="1:2" x14ac:dyDescent="0.25">
      <c r="A7" s="36" t="s">
        <v>71</v>
      </c>
      <c r="B7" t="s">
        <v>67</v>
      </c>
    </row>
    <row r="8" spans="1:2" x14ac:dyDescent="0.25">
      <c r="A8" s="37" t="s">
        <v>72</v>
      </c>
      <c r="B8" s="130">
        <v>812757892727.34033</v>
      </c>
    </row>
    <row r="9" spans="1:2" x14ac:dyDescent="0.25">
      <c r="A9" s="38" t="s">
        <v>126</v>
      </c>
      <c r="B9" s="130">
        <v>185597701880.29001</v>
      </c>
    </row>
    <row r="10" spans="1:2" x14ac:dyDescent="0.25">
      <c r="A10" s="39" t="s">
        <v>136</v>
      </c>
      <c r="B10" s="130">
        <v>150180812182.83002</v>
      </c>
    </row>
    <row r="11" spans="1:2" x14ac:dyDescent="0.25">
      <c r="A11" s="39" t="s">
        <v>137</v>
      </c>
      <c r="B11" s="130">
        <v>11839752334.660007</v>
      </c>
    </row>
    <row r="12" spans="1:2" x14ac:dyDescent="0.25">
      <c r="A12" s="39" t="s">
        <v>138</v>
      </c>
      <c r="B12" s="130">
        <v>2051842272.0299997</v>
      </c>
    </row>
    <row r="13" spans="1:2" x14ac:dyDescent="0.25">
      <c r="A13" s="39" t="s">
        <v>139</v>
      </c>
      <c r="B13" s="130">
        <v>335617413.58000004</v>
      </c>
    </row>
    <row r="14" spans="1:2" x14ac:dyDescent="0.25">
      <c r="A14" s="39" t="s">
        <v>140</v>
      </c>
      <c r="B14" s="130">
        <v>21189677677.189991</v>
      </c>
    </row>
    <row r="15" spans="1:2" x14ac:dyDescent="0.25">
      <c r="A15" s="38" t="s">
        <v>127</v>
      </c>
      <c r="B15" s="130">
        <v>48447449315.920021</v>
      </c>
    </row>
    <row r="16" spans="1:2" x14ac:dyDescent="0.25">
      <c r="A16" s="39" t="s">
        <v>141</v>
      </c>
      <c r="B16" s="130">
        <v>5237955970.7900066</v>
      </c>
    </row>
    <row r="17" spans="1:2" x14ac:dyDescent="0.25">
      <c r="A17" s="39" t="s">
        <v>142</v>
      </c>
      <c r="B17" s="130">
        <v>4592608220.3600025</v>
      </c>
    </row>
    <row r="18" spans="1:2" x14ac:dyDescent="0.25">
      <c r="A18" s="39" t="s">
        <v>143</v>
      </c>
      <c r="B18" s="130">
        <v>2194896524.0900006</v>
      </c>
    </row>
    <row r="19" spans="1:2" x14ac:dyDescent="0.25">
      <c r="A19" s="39" t="s">
        <v>144</v>
      </c>
      <c r="B19" s="130">
        <v>751046842.65999925</v>
      </c>
    </row>
    <row r="20" spans="1:2" x14ac:dyDescent="0.25">
      <c r="A20" s="39" t="s">
        <v>145</v>
      </c>
      <c r="B20" s="130">
        <v>4325193669.380002</v>
      </c>
    </row>
    <row r="21" spans="1:2" x14ac:dyDescent="0.25">
      <c r="A21" s="39" t="s">
        <v>146</v>
      </c>
      <c r="B21" s="130">
        <v>3077224014.4799943</v>
      </c>
    </row>
    <row r="22" spans="1:2" x14ac:dyDescent="0.25">
      <c r="A22" s="39" t="s">
        <v>147</v>
      </c>
      <c r="B22" s="130">
        <v>2318317424.920002</v>
      </c>
    </row>
    <row r="23" spans="1:2" x14ac:dyDescent="0.25">
      <c r="A23" s="39" t="s">
        <v>148</v>
      </c>
      <c r="B23" s="130">
        <v>5064722292.1700001</v>
      </c>
    </row>
    <row r="24" spans="1:2" x14ac:dyDescent="0.25">
      <c r="A24" s="39" t="s">
        <v>149</v>
      </c>
      <c r="B24" s="130">
        <v>20885484357.070011</v>
      </c>
    </row>
    <row r="25" spans="1:2" x14ac:dyDescent="0.25">
      <c r="A25" s="38" t="s">
        <v>128</v>
      </c>
      <c r="B25" s="130">
        <v>35397310684.32</v>
      </c>
    </row>
    <row r="26" spans="1:2" x14ac:dyDescent="0.25">
      <c r="A26" s="39" t="s">
        <v>150</v>
      </c>
      <c r="B26" s="130">
        <v>7860155264.0800085</v>
      </c>
    </row>
    <row r="27" spans="1:2" x14ac:dyDescent="0.25">
      <c r="A27" s="39" t="s">
        <v>151</v>
      </c>
      <c r="B27" s="130">
        <v>2283257908.2999997</v>
      </c>
    </row>
    <row r="28" spans="1:2" x14ac:dyDescent="0.25">
      <c r="A28" s="39" t="s">
        <v>152</v>
      </c>
      <c r="B28" s="130">
        <v>3072302121.3299999</v>
      </c>
    </row>
    <row r="29" spans="1:2" x14ac:dyDescent="0.25">
      <c r="A29" s="39" t="s">
        <v>153</v>
      </c>
      <c r="B29" s="130">
        <v>5726837560.8299999</v>
      </c>
    </row>
    <row r="30" spans="1:2" x14ac:dyDescent="0.25">
      <c r="A30" s="39" t="s">
        <v>154</v>
      </c>
      <c r="B30" s="130">
        <v>643676042.58999932</v>
      </c>
    </row>
    <row r="31" spans="1:2" x14ac:dyDescent="0.25">
      <c r="A31" s="39" t="s">
        <v>155</v>
      </c>
      <c r="B31" s="130">
        <v>350215427.98000032</v>
      </c>
    </row>
    <row r="32" spans="1:2" x14ac:dyDescent="0.25">
      <c r="A32" s="39" t="s">
        <v>156</v>
      </c>
      <c r="B32" s="130">
        <v>5566179500.9099922</v>
      </c>
    </row>
    <row r="33" spans="1:2" x14ac:dyDescent="0.25">
      <c r="A33" s="39" t="s">
        <v>157</v>
      </c>
      <c r="B33" s="130">
        <v>0</v>
      </c>
    </row>
    <row r="34" spans="1:2" x14ac:dyDescent="0.25">
      <c r="A34" s="39" t="s">
        <v>158</v>
      </c>
      <c r="B34" s="130">
        <v>9894686858.2999973</v>
      </c>
    </row>
    <row r="35" spans="1:2" x14ac:dyDescent="0.25">
      <c r="A35" s="38" t="s">
        <v>129</v>
      </c>
      <c r="B35" s="130">
        <v>327516664069.77014</v>
      </c>
    </row>
    <row r="36" spans="1:2" x14ac:dyDescent="0.25">
      <c r="A36" s="39" t="s">
        <v>159</v>
      </c>
      <c r="B36" s="130">
        <v>176452162218.52014</v>
      </c>
    </row>
    <row r="37" spans="1:2" x14ac:dyDescent="0.25">
      <c r="A37" s="39" t="s">
        <v>160</v>
      </c>
      <c r="B37" s="130">
        <v>90410908975.929993</v>
      </c>
    </row>
    <row r="38" spans="1:2" x14ac:dyDescent="0.25">
      <c r="A38" s="39" t="s">
        <v>161</v>
      </c>
      <c r="B38" s="130">
        <v>11126725674.519995</v>
      </c>
    </row>
    <row r="39" spans="1:2" x14ac:dyDescent="0.25">
      <c r="A39" s="39" t="s">
        <v>162</v>
      </c>
      <c r="B39" s="130">
        <v>30500606271.179989</v>
      </c>
    </row>
    <row r="40" spans="1:2" x14ac:dyDescent="0.25">
      <c r="A40" s="39" t="s">
        <v>163</v>
      </c>
      <c r="B40" s="130">
        <v>1232448866.7300003</v>
      </c>
    </row>
    <row r="41" spans="1:2" x14ac:dyDescent="0.25">
      <c r="A41" s="39" t="s">
        <v>221</v>
      </c>
      <c r="B41" s="130">
        <v>111025432.25</v>
      </c>
    </row>
    <row r="42" spans="1:2" x14ac:dyDescent="0.25">
      <c r="A42" s="39" t="s">
        <v>164</v>
      </c>
      <c r="B42" s="130">
        <v>6525237641.3999996</v>
      </c>
    </row>
    <row r="43" spans="1:2" x14ac:dyDescent="0.25">
      <c r="A43" s="39" t="s">
        <v>165</v>
      </c>
      <c r="B43" s="130">
        <v>11157548989.240002</v>
      </c>
    </row>
    <row r="44" spans="1:2" x14ac:dyDescent="0.25">
      <c r="A44" s="38" t="s">
        <v>130</v>
      </c>
      <c r="B44" s="130">
        <v>36095412911.929993</v>
      </c>
    </row>
    <row r="45" spans="1:2" x14ac:dyDescent="0.25">
      <c r="A45" s="39" t="s">
        <v>166</v>
      </c>
      <c r="B45" s="130">
        <v>958424184.91000009</v>
      </c>
    </row>
    <row r="46" spans="1:2" x14ac:dyDescent="0.25">
      <c r="A46" s="39" t="s">
        <v>167</v>
      </c>
      <c r="B46" s="130">
        <v>7624448957.920001</v>
      </c>
    </row>
    <row r="47" spans="1:2" x14ac:dyDescent="0.25">
      <c r="A47" s="39" t="s">
        <v>168</v>
      </c>
      <c r="B47" s="130">
        <v>7200390615.6800003</v>
      </c>
    </row>
    <row r="48" spans="1:2" x14ac:dyDescent="0.25">
      <c r="A48" s="39" t="s">
        <v>169</v>
      </c>
      <c r="B48" s="130">
        <v>19150551745.149998</v>
      </c>
    </row>
    <row r="49" spans="1:2" x14ac:dyDescent="0.25">
      <c r="A49" s="39" t="s">
        <v>222</v>
      </c>
      <c r="B49" s="130">
        <v>120000000</v>
      </c>
    </row>
    <row r="50" spans="1:2" x14ac:dyDescent="0.25">
      <c r="A50" s="39" t="s">
        <v>332</v>
      </c>
      <c r="B50" s="130">
        <v>0</v>
      </c>
    </row>
    <row r="51" spans="1:2" x14ac:dyDescent="0.25">
      <c r="A51" s="39" t="s">
        <v>170</v>
      </c>
      <c r="B51" s="130">
        <v>1041597408.27</v>
      </c>
    </row>
    <row r="52" spans="1:2" x14ac:dyDescent="0.25">
      <c r="A52" s="38" t="s">
        <v>131</v>
      </c>
      <c r="B52" s="130">
        <v>18596146329.539993</v>
      </c>
    </row>
    <row r="53" spans="1:2" x14ac:dyDescent="0.25">
      <c r="A53" s="39" t="s">
        <v>171</v>
      </c>
      <c r="B53" s="130">
        <v>14019348905.679996</v>
      </c>
    </row>
    <row r="54" spans="1:2" x14ac:dyDescent="0.25">
      <c r="A54" s="39" t="s">
        <v>172</v>
      </c>
      <c r="B54" s="130">
        <v>436566323.50999999</v>
      </c>
    </row>
    <row r="55" spans="1:2" x14ac:dyDescent="0.25">
      <c r="A55" s="39" t="s">
        <v>173</v>
      </c>
      <c r="B55" s="130">
        <v>402173510.47999996</v>
      </c>
    </row>
    <row r="56" spans="1:2" x14ac:dyDescent="0.25">
      <c r="A56" s="39" t="s">
        <v>174</v>
      </c>
      <c r="B56" s="130">
        <v>828291776.31000018</v>
      </c>
    </row>
    <row r="57" spans="1:2" x14ac:dyDescent="0.25">
      <c r="A57" s="39" t="s">
        <v>175</v>
      </c>
      <c r="B57" s="130">
        <v>898919949.49999976</v>
      </c>
    </row>
    <row r="58" spans="1:2" x14ac:dyDescent="0.25">
      <c r="A58" s="39" t="s">
        <v>176</v>
      </c>
      <c r="B58" s="130">
        <v>57894174.359999999</v>
      </c>
    </row>
    <row r="59" spans="1:2" x14ac:dyDescent="0.25">
      <c r="A59" s="39" t="s">
        <v>177</v>
      </c>
      <c r="B59" s="130">
        <v>197698969.39000002</v>
      </c>
    </row>
    <row r="60" spans="1:2" x14ac:dyDescent="0.25">
      <c r="A60" s="39" t="s">
        <v>178</v>
      </c>
      <c r="B60" s="130">
        <v>771567827.52999985</v>
      </c>
    </row>
    <row r="61" spans="1:2" x14ac:dyDescent="0.25">
      <c r="A61" s="39" t="s">
        <v>179</v>
      </c>
      <c r="B61" s="130">
        <v>983684892.78000009</v>
      </c>
    </row>
    <row r="62" spans="1:2" x14ac:dyDescent="0.25">
      <c r="A62" s="38" t="s">
        <v>132</v>
      </c>
      <c r="B62" s="130">
        <v>40453049897.979996</v>
      </c>
    </row>
    <row r="63" spans="1:2" x14ac:dyDescent="0.25">
      <c r="A63" s="39" t="s">
        <v>180</v>
      </c>
      <c r="B63" s="130">
        <v>21153136909.66</v>
      </c>
    </row>
    <row r="64" spans="1:2" x14ac:dyDescent="0.25">
      <c r="A64" s="39" t="s">
        <v>181</v>
      </c>
      <c r="B64" s="130">
        <v>19299912988.319996</v>
      </c>
    </row>
    <row r="65" spans="1:2" x14ac:dyDescent="0.25">
      <c r="A65" s="39" t="s">
        <v>182</v>
      </c>
      <c r="B65" s="130">
        <v>0</v>
      </c>
    </row>
    <row r="66" spans="1:2" x14ac:dyDescent="0.25">
      <c r="A66" s="38" t="s">
        <v>133</v>
      </c>
      <c r="B66" s="130">
        <v>120654157637.58997</v>
      </c>
    </row>
    <row r="67" spans="1:2" x14ac:dyDescent="0.25">
      <c r="A67" s="39" t="s">
        <v>183</v>
      </c>
      <c r="B67" s="130">
        <v>60933708420.959999</v>
      </c>
    </row>
    <row r="68" spans="1:2" x14ac:dyDescent="0.25">
      <c r="A68" s="39" t="s">
        <v>184</v>
      </c>
      <c r="B68" s="130">
        <v>58505441910.319977</v>
      </c>
    </row>
    <row r="69" spans="1:2" x14ac:dyDescent="0.25">
      <c r="A69" s="39" t="s">
        <v>185</v>
      </c>
      <c r="B69" s="130">
        <v>1215007306.3099999</v>
      </c>
    </row>
    <row r="70" spans="1:2" x14ac:dyDescent="0.25">
      <c r="A70" s="37" t="s">
        <v>73</v>
      </c>
      <c r="B70" s="130">
        <v>146803963548.72</v>
      </c>
    </row>
    <row r="71" spans="1:2" x14ac:dyDescent="0.25">
      <c r="A71" s="38" t="s">
        <v>134</v>
      </c>
      <c r="B71" s="130">
        <v>10056259756.130001</v>
      </c>
    </row>
    <row r="72" spans="1:2" x14ac:dyDescent="0.25">
      <c r="A72" s="39" t="s">
        <v>186</v>
      </c>
      <c r="B72" s="130">
        <v>10056259756.130001</v>
      </c>
    </row>
    <row r="73" spans="1:2" x14ac:dyDescent="0.25">
      <c r="A73" s="38" t="s">
        <v>135</v>
      </c>
      <c r="B73" s="130">
        <v>136747703792.59001</v>
      </c>
    </row>
    <row r="74" spans="1:2" x14ac:dyDescent="0.25">
      <c r="A74" s="39" t="s">
        <v>187</v>
      </c>
      <c r="B74" s="130">
        <v>136747703792.59001</v>
      </c>
    </row>
    <row r="75" spans="1:2" x14ac:dyDescent="0.25">
      <c r="A75" s="37" t="s">
        <v>74</v>
      </c>
      <c r="B75" s="130">
        <v>959561856276.06018</v>
      </c>
    </row>
    <row r="76" spans="1:2" x14ac:dyDescent="0.25">
      <c r="A76" s="36" t="s">
        <v>111</v>
      </c>
      <c r="B76" t="s" vm="2">
        <v>94</v>
      </c>
    </row>
    <row r="77" spans="1:2" x14ac:dyDescent="0.25">
      <c r="A77" s="36" t="s">
        <v>125</v>
      </c>
      <c r="B77" t="s" vm="3">
        <v>69</v>
      </c>
    </row>
    <row r="78" spans="1:2" x14ac:dyDescent="0.25">
      <c r="A78" s="36" t="s">
        <v>70</v>
      </c>
      <c r="B78" t="s" vm="4">
        <v>124</v>
      </c>
    </row>
    <row r="79" spans="1:2" x14ac:dyDescent="0.25">
      <c r="A79" s="36" t="s">
        <v>68</v>
      </c>
      <c r="B79" t="s" vm="5">
        <v>124</v>
      </c>
    </row>
    <row r="81" spans="1:3" x14ac:dyDescent="0.25">
      <c r="A81" s="36" t="s">
        <v>71</v>
      </c>
      <c r="B81" t="s">
        <v>66</v>
      </c>
      <c r="C81" t="s">
        <v>223</v>
      </c>
    </row>
    <row r="82" spans="1:3" x14ac:dyDescent="0.25">
      <c r="A82" s="37" t="s">
        <v>72</v>
      </c>
      <c r="B82" s="130">
        <v>861074372943</v>
      </c>
      <c r="C82" s="130">
        <v>1031756795773.23</v>
      </c>
    </row>
    <row r="83" spans="1:3" x14ac:dyDescent="0.25">
      <c r="A83" s="38" t="s">
        <v>126</v>
      </c>
      <c r="B83" s="130">
        <v>210380183942</v>
      </c>
      <c r="C83" s="130">
        <v>220752536543.14005</v>
      </c>
    </row>
    <row r="84" spans="1:3" x14ac:dyDescent="0.25">
      <c r="A84" s="39" t="s">
        <v>136</v>
      </c>
      <c r="B84" s="130">
        <v>173903911104</v>
      </c>
      <c r="C84" s="130">
        <v>179876004923.90002</v>
      </c>
    </row>
    <row r="85" spans="1:3" x14ac:dyDescent="0.25">
      <c r="A85" s="39" t="s">
        <v>137</v>
      </c>
      <c r="B85" s="130">
        <v>11633383233</v>
      </c>
      <c r="C85" s="130">
        <v>15168398984.26</v>
      </c>
    </row>
    <row r="86" spans="1:3" x14ac:dyDescent="0.25">
      <c r="A86" s="39" t="s">
        <v>138</v>
      </c>
      <c r="B86" s="130">
        <v>1735515362</v>
      </c>
      <c r="C86" s="130">
        <v>2316795817</v>
      </c>
    </row>
    <row r="87" spans="1:3" x14ac:dyDescent="0.25">
      <c r="A87" s="39" t="s">
        <v>139</v>
      </c>
      <c r="B87" s="130">
        <v>500629415</v>
      </c>
      <c r="C87" s="130">
        <v>431529114.06999999</v>
      </c>
    </row>
    <row r="88" spans="1:3" x14ac:dyDescent="0.25">
      <c r="A88" s="39" t="s">
        <v>140</v>
      </c>
      <c r="B88" s="130">
        <v>22606744828</v>
      </c>
      <c r="C88" s="130">
        <v>22959807703.91</v>
      </c>
    </row>
    <row r="89" spans="1:3" x14ac:dyDescent="0.25">
      <c r="A89" s="38" t="s">
        <v>127</v>
      </c>
      <c r="B89" s="130">
        <v>71403741470</v>
      </c>
      <c r="C89" s="130">
        <v>66885167088.479996</v>
      </c>
    </row>
    <row r="90" spans="1:3" x14ac:dyDescent="0.25">
      <c r="A90" s="39" t="s">
        <v>141</v>
      </c>
      <c r="B90" s="130">
        <v>6398664853</v>
      </c>
      <c r="C90" s="130">
        <v>6335663537.6000004</v>
      </c>
    </row>
    <row r="91" spans="1:3" x14ac:dyDescent="0.25">
      <c r="A91" s="39" t="s">
        <v>142</v>
      </c>
      <c r="B91" s="130">
        <v>6198182096</v>
      </c>
      <c r="C91" s="130">
        <v>6209172691.0299997</v>
      </c>
    </row>
    <row r="92" spans="1:3" x14ac:dyDescent="0.25">
      <c r="A92" s="39" t="s">
        <v>143</v>
      </c>
      <c r="B92" s="130">
        <v>4139945269</v>
      </c>
      <c r="C92" s="130">
        <v>2934573741.0500002</v>
      </c>
    </row>
    <row r="93" spans="1:3" x14ac:dyDescent="0.25">
      <c r="A93" s="39" t="s">
        <v>144</v>
      </c>
      <c r="B93" s="130">
        <v>2031525534</v>
      </c>
      <c r="C93" s="130">
        <v>1323076365.6000001</v>
      </c>
    </row>
    <row r="94" spans="1:3" x14ac:dyDescent="0.25">
      <c r="A94" s="39" t="s">
        <v>145</v>
      </c>
      <c r="B94" s="130">
        <v>5036202473</v>
      </c>
      <c r="C94" s="130">
        <v>5420643205.79</v>
      </c>
    </row>
    <row r="95" spans="1:3" x14ac:dyDescent="0.25">
      <c r="A95" s="39" t="s">
        <v>146</v>
      </c>
      <c r="B95" s="130">
        <v>3887040751</v>
      </c>
      <c r="C95" s="130">
        <v>3708844713.4099998</v>
      </c>
    </row>
    <row r="96" spans="1:3" x14ac:dyDescent="0.25">
      <c r="A96" s="39" t="s">
        <v>147</v>
      </c>
      <c r="B96" s="130">
        <v>4907651870</v>
      </c>
      <c r="C96" s="130">
        <v>3752655397.7299995</v>
      </c>
    </row>
    <row r="97" spans="1:3" x14ac:dyDescent="0.25">
      <c r="A97" s="39" t="s">
        <v>148</v>
      </c>
      <c r="B97" s="130">
        <v>14294944304</v>
      </c>
      <c r="C97" s="130">
        <v>12052974728.629999</v>
      </c>
    </row>
    <row r="98" spans="1:3" x14ac:dyDescent="0.25">
      <c r="A98" s="39" t="s">
        <v>149</v>
      </c>
      <c r="B98" s="130">
        <v>24509584320</v>
      </c>
      <c r="C98" s="130">
        <v>25147562707.639999</v>
      </c>
    </row>
    <row r="99" spans="1:3" x14ac:dyDescent="0.25">
      <c r="A99" s="38" t="s">
        <v>128</v>
      </c>
      <c r="B99" s="130">
        <v>44727675730</v>
      </c>
      <c r="C99" s="130">
        <v>58313383621.540001</v>
      </c>
    </row>
    <row r="100" spans="1:3" x14ac:dyDescent="0.25">
      <c r="A100" s="39" t="s">
        <v>150</v>
      </c>
      <c r="B100" s="130">
        <v>5938143324</v>
      </c>
      <c r="C100" s="130">
        <v>10233184135.289999</v>
      </c>
    </row>
    <row r="101" spans="1:3" x14ac:dyDescent="0.25">
      <c r="A101" s="39" t="s">
        <v>151</v>
      </c>
      <c r="B101" s="130">
        <v>2160976698</v>
      </c>
      <c r="C101" s="130">
        <v>3435926335.3299999</v>
      </c>
    </row>
    <row r="102" spans="1:3" x14ac:dyDescent="0.25">
      <c r="A102" s="39" t="s">
        <v>152</v>
      </c>
      <c r="B102" s="130">
        <v>3158248154</v>
      </c>
      <c r="C102" s="130">
        <v>3622759071.6099997</v>
      </c>
    </row>
    <row r="103" spans="1:3" x14ac:dyDescent="0.25">
      <c r="A103" s="39" t="s">
        <v>153</v>
      </c>
      <c r="B103" s="130">
        <v>6743706834</v>
      </c>
      <c r="C103" s="130">
        <v>10440539871.779999</v>
      </c>
    </row>
    <row r="104" spans="1:3" x14ac:dyDescent="0.25">
      <c r="A104" s="39" t="s">
        <v>154</v>
      </c>
      <c r="B104" s="130">
        <v>735796000</v>
      </c>
      <c r="C104" s="130">
        <v>933078807.47000003</v>
      </c>
    </row>
    <row r="105" spans="1:3" x14ac:dyDescent="0.25">
      <c r="A105" s="39" t="s">
        <v>155</v>
      </c>
      <c r="B105" s="130">
        <v>607552263</v>
      </c>
      <c r="C105" s="130">
        <v>654475321.53999996</v>
      </c>
    </row>
    <row r="106" spans="1:3" x14ac:dyDescent="0.25">
      <c r="A106" s="39" t="s">
        <v>156</v>
      </c>
      <c r="B106" s="130">
        <v>7423716703</v>
      </c>
      <c r="C106" s="130">
        <v>11231278569.219999</v>
      </c>
    </row>
    <row r="107" spans="1:3" x14ac:dyDescent="0.25">
      <c r="A107" s="39" t="s">
        <v>157</v>
      </c>
      <c r="B107" s="130">
        <v>3796497018</v>
      </c>
      <c r="C107" s="130">
        <v>1447623301.5899997</v>
      </c>
    </row>
    <row r="108" spans="1:3" x14ac:dyDescent="0.25">
      <c r="A108" s="39" t="s">
        <v>158</v>
      </c>
      <c r="B108" s="130">
        <v>14163038736</v>
      </c>
      <c r="C108" s="130">
        <v>16314518207.710001</v>
      </c>
    </row>
    <row r="109" spans="1:3" x14ac:dyDescent="0.25">
      <c r="A109" s="38" t="s">
        <v>129</v>
      </c>
      <c r="B109" s="130">
        <v>254792468674</v>
      </c>
      <c r="C109" s="130">
        <v>379259993319.89984</v>
      </c>
    </row>
    <row r="110" spans="1:3" x14ac:dyDescent="0.25">
      <c r="A110" s="39" t="s">
        <v>159</v>
      </c>
      <c r="B110" s="130">
        <v>78762571106</v>
      </c>
      <c r="C110" s="130">
        <v>209212138180.28995</v>
      </c>
    </row>
    <row r="111" spans="1:3" x14ac:dyDescent="0.25">
      <c r="A111" s="39" t="s">
        <v>160</v>
      </c>
      <c r="B111" s="130">
        <v>90144785151</v>
      </c>
      <c r="C111" s="130">
        <v>105690300729.87</v>
      </c>
    </row>
    <row r="112" spans="1:3" x14ac:dyDescent="0.25">
      <c r="A112" s="39" t="s">
        <v>161</v>
      </c>
      <c r="B112" s="130">
        <v>12133838759</v>
      </c>
      <c r="C112" s="130">
        <v>12210112105.399979</v>
      </c>
    </row>
    <row r="113" spans="1:3" x14ac:dyDescent="0.25">
      <c r="A113" s="39" t="s">
        <v>162</v>
      </c>
      <c r="B113" s="130">
        <v>31435230559</v>
      </c>
      <c r="C113" s="130">
        <v>36080807832.790001</v>
      </c>
    </row>
    <row r="114" spans="1:3" x14ac:dyDescent="0.25">
      <c r="A114" s="39" t="s">
        <v>163</v>
      </c>
      <c r="B114" s="130">
        <v>26977302828</v>
      </c>
      <c r="C114" s="130">
        <v>1317388247</v>
      </c>
    </row>
    <row r="115" spans="1:3" x14ac:dyDescent="0.25">
      <c r="A115" s="39" t="s">
        <v>221</v>
      </c>
      <c r="B115" s="130">
        <v>0</v>
      </c>
      <c r="C115" s="130">
        <v>111464372</v>
      </c>
    </row>
    <row r="116" spans="1:3" x14ac:dyDescent="0.25">
      <c r="A116" s="39" t="s">
        <v>164</v>
      </c>
      <c r="B116" s="130">
        <v>716657297</v>
      </c>
      <c r="C116" s="130">
        <v>2301323939</v>
      </c>
    </row>
    <row r="117" spans="1:3" x14ac:dyDescent="0.25">
      <c r="A117" s="39" t="s">
        <v>165</v>
      </c>
      <c r="B117" s="130">
        <v>14622082974</v>
      </c>
      <c r="C117" s="130">
        <v>12336457913.549999</v>
      </c>
    </row>
    <row r="118" spans="1:3" x14ac:dyDescent="0.25">
      <c r="A118" s="38" t="s">
        <v>130</v>
      </c>
      <c r="B118" s="130">
        <v>43947269563</v>
      </c>
      <c r="C118" s="130">
        <v>47527787147.420006</v>
      </c>
    </row>
    <row r="119" spans="1:3" x14ac:dyDescent="0.25">
      <c r="A119" s="39" t="s">
        <v>166</v>
      </c>
      <c r="B119" s="130">
        <v>424848745</v>
      </c>
      <c r="C119" s="130">
        <v>1134373434.2600005</v>
      </c>
    </row>
    <row r="120" spans="1:3" x14ac:dyDescent="0.25">
      <c r="A120" s="39" t="s">
        <v>167</v>
      </c>
      <c r="B120" s="130">
        <v>12917350502</v>
      </c>
      <c r="C120" s="130">
        <v>12546855840.049999</v>
      </c>
    </row>
    <row r="121" spans="1:3" x14ac:dyDescent="0.25">
      <c r="A121" s="39" t="s">
        <v>168</v>
      </c>
      <c r="B121" s="130">
        <v>7662863380</v>
      </c>
      <c r="C121" s="130">
        <v>7877643169.600009</v>
      </c>
    </row>
    <row r="122" spans="1:3" x14ac:dyDescent="0.25">
      <c r="A122" s="39" t="s">
        <v>169</v>
      </c>
      <c r="B122" s="130">
        <v>22083575517</v>
      </c>
      <c r="C122" s="130">
        <v>24841022548.939999</v>
      </c>
    </row>
    <row r="123" spans="1:3" x14ac:dyDescent="0.25">
      <c r="A123" s="39" t="s">
        <v>222</v>
      </c>
      <c r="B123" s="130">
        <v>120000000</v>
      </c>
      <c r="C123" s="130">
        <v>120000000</v>
      </c>
    </row>
    <row r="124" spans="1:3" x14ac:dyDescent="0.25">
      <c r="A124" s="39" t="s">
        <v>170</v>
      </c>
      <c r="B124" s="130">
        <v>738631419</v>
      </c>
      <c r="C124" s="130">
        <v>1007892154.5699999</v>
      </c>
    </row>
    <row r="125" spans="1:3" x14ac:dyDescent="0.25">
      <c r="A125" s="38" t="s">
        <v>131</v>
      </c>
      <c r="B125" s="130">
        <v>26247913973</v>
      </c>
      <c r="C125" s="130">
        <v>30675877553.760006</v>
      </c>
    </row>
    <row r="126" spans="1:3" x14ac:dyDescent="0.25">
      <c r="A126" s="39" t="s">
        <v>171</v>
      </c>
      <c r="B126" s="130">
        <v>12655576640</v>
      </c>
      <c r="C126" s="130">
        <v>19198450579.080009</v>
      </c>
    </row>
    <row r="127" spans="1:3" x14ac:dyDescent="0.25">
      <c r="A127" s="39" t="s">
        <v>172</v>
      </c>
      <c r="B127" s="130">
        <v>1387128581</v>
      </c>
      <c r="C127" s="130">
        <v>702426466.70999992</v>
      </c>
    </row>
    <row r="128" spans="1:3" x14ac:dyDescent="0.25">
      <c r="A128" s="39" t="s">
        <v>173</v>
      </c>
      <c r="B128" s="130">
        <v>249692276</v>
      </c>
      <c r="C128" s="130">
        <v>685806452.30000007</v>
      </c>
    </row>
    <row r="129" spans="1:3" x14ac:dyDescent="0.25">
      <c r="A129" s="39" t="s">
        <v>174</v>
      </c>
      <c r="B129" s="130">
        <v>4286187387</v>
      </c>
      <c r="C129" s="130">
        <v>3677397100.2599993</v>
      </c>
    </row>
    <row r="130" spans="1:3" x14ac:dyDescent="0.25">
      <c r="A130" s="39" t="s">
        <v>175</v>
      </c>
      <c r="B130" s="130">
        <v>2574750026</v>
      </c>
      <c r="C130" s="130">
        <v>1765827758.1900003</v>
      </c>
    </row>
    <row r="131" spans="1:3" x14ac:dyDescent="0.25">
      <c r="A131" s="39" t="s">
        <v>176</v>
      </c>
      <c r="B131" s="130">
        <v>251137468</v>
      </c>
      <c r="C131" s="130">
        <v>229791953.88000005</v>
      </c>
    </row>
    <row r="132" spans="1:3" x14ac:dyDescent="0.25">
      <c r="A132" s="39" t="s">
        <v>177</v>
      </c>
      <c r="B132" s="130">
        <v>371022814</v>
      </c>
      <c r="C132" s="130">
        <v>312459776.99000001</v>
      </c>
    </row>
    <row r="133" spans="1:3" x14ac:dyDescent="0.25">
      <c r="A133" s="39" t="s">
        <v>178</v>
      </c>
      <c r="B133" s="130">
        <v>2022368784</v>
      </c>
      <c r="C133" s="130">
        <v>2907201623.7399998</v>
      </c>
    </row>
    <row r="134" spans="1:3" x14ac:dyDescent="0.25">
      <c r="A134" s="39" t="s">
        <v>179</v>
      </c>
      <c r="B134" s="130">
        <v>2450049997</v>
      </c>
      <c r="C134" s="130">
        <v>1196515842.6099999</v>
      </c>
    </row>
    <row r="135" spans="1:3" x14ac:dyDescent="0.25">
      <c r="A135" s="38" t="s">
        <v>132</v>
      </c>
      <c r="B135" s="130">
        <v>59581629832</v>
      </c>
      <c r="C135" s="130">
        <v>65220309955.990005</v>
      </c>
    </row>
    <row r="136" spans="1:3" x14ac:dyDescent="0.25">
      <c r="A136" s="39" t="s">
        <v>180</v>
      </c>
      <c r="B136" s="130">
        <v>34682050672</v>
      </c>
      <c r="C136" s="130">
        <v>40045328811.550003</v>
      </c>
    </row>
    <row r="137" spans="1:3" x14ac:dyDescent="0.25">
      <c r="A137" s="39" t="s">
        <v>181</v>
      </c>
      <c r="B137" s="130">
        <v>23453294885</v>
      </c>
      <c r="C137" s="130">
        <v>25125025081.260006</v>
      </c>
    </row>
    <row r="138" spans="1:3" x14ac:dyDescent="0.25">
      <c r="A138" s="39" t="s">
        <v>182</v>
      </c>
      <c r="B138" s="130">
        <v>1446284275</v>
      </c>
      <c r="C138" s="130">
        <v>49956063.179999821</v>
      </c>
    </row>
    <row r="139" spans="1:3" x14ac:dyDescent="0.25">
      <c r="A139" s="38" t="s">
        <v>133</v>
      </c>
      <c r="B139" s="130">
        <v>149993489759</v>
      </c>
      <c r="C139" s="130">
        <v>163121740543</v>
      </c>
    </row>
    <row r="140" spans="1:3" x14ac:dyDescent="0.25">
      <c r="A140" s="39" t="s">
        <v>183</v>
      </c>
      <c r="B140" s="130">
        <v>72927341619</v>
      </c>
      <c r="C140" s="130">
        <v>85869411938.699997</v>
      </c>
    </row>
    <row r="141" spans="1:3" x14ac:dyDescent="0.25">
      <c r="A141" s="39" t="s">
        <v>184</v>
      </c>
      <c r="B141" s="130">
        <v>76248699413</v>
      </c>
      <c r="C141" s="130">
        <v>75614580877.300003</v>
      </c>
    </row>
    <row r="142" spans="1:3" x14ac:dyDescent="0.25">
      <c r="A142" s="39" t="s">
        <v>185</v>
      </c>
      <c r="B142" s="130">
        <v>817448727</v>
      </c>
      <c r="C142" s="130">
        <v>1637747727</v>
      </c>
    </row>
    <row r="143" spans="1:3" x14ac:dyDescent="0.25">
      <c r="A143" s="37" t="s">
        <v>73</v>
      </c>
      <c r="B143" s="130">
        <v>136044800000</v>
      </c>
      <c r="C143" s="130">
        <v>180827385286</v>
      </c>
    </row>
    <row r="144" spans="1:3" x14ac:dyDescent="0.25">
      <c r="A144" s="38" t="s">
        <v>134</v>
      </c>
      <c r="B144" s="130">
        <v>2835800000</v>
      </c>
      <c r="C144" s="130">
        <v>10752821122</v>
      </c>
    </row>
    <row r="145" spans="1:3" x14ac:dyDescent="0.25">
      <c r="A145" s="39" t="s">
        <v>186</v>
      </c>
      <c r="B145" s="130">
        <v>2835800000</v>
      </c>
      <c r="C145" s="130">
        <v>10752821122</v>
      </c>
    </row>
    <row r="146" spans="1:3" x14ac:dyDescent="0.25">
      <c r="A146" s="38" t="s">
        <v>135</v>
      </c>
      <c r="B146" s="130">
        <v>133209000000</v>
      </c>
      <c r="C146" s="130">
        <v>170074564164</v>
      </c>
    </row>
    <row r="147" spans="1:3" x14ac:dyDescent="0.25">
      <c r="A147" s="39" t="s">
        <v>187</v>
      </c>
      <c r="B147" s="130">
        <v>133209000000</v>
      </c>
      <c r="C147" s="130">
        <v>170074564164</v>
      </c>
    </row>
    <row r="148" spans="1:3" x14ac:dyDescent="0.25">
      <c r="A148" s="37" t="s">
        <v>74</v>
      </c>
      <c r="B148" s="130">
        <v>997119172943</v>
      </c>
      <c r="C148" s="130">
        <v>1212584181059.2295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zoomScaleNormal="100" zoomScalePageLayoutView="99" workbookViewId="0">
      <selection activeCell="B92" sqref="B92"/>
    </sheetView>
  </sheetViews>
  <sheetFormatPr baseColWidth="10" defaultColWidth="11.42578125" defaultRowHeight="15" x14ac:dyDescent="0.25"/>
  <cols>
    <col min="1" max="1" width="4" customWidth="1"/>
    <col min="2" max="2" width="92.28515625" style="5" customWidth="1"/>
    <col min="3" max="3" width="11.42578125" style="5" customWidth="1"/>
    <col min="4" max="7" width="9" style="5" bestFit="1" customWidth="1"/>
    <col min="8" max="8" width="9" style="5" customWidth="1"/>
    <col min="9" max="9" width="10.28515625" style="5" bestFit="1" customWidth="1"/>
    <col min="10" max="11" width="9.5703125" style="5" customWidth="1"/>
    <col min="12" max="12" width="10" style="5" customWidth="1"/>
    <col min="13" max="13" width="13.7109375" style="5" customWidth="1"/>
    <col min="14" max="14" width="12.28515625" style="5" customWidth="1"/>
  </cols>
  <sheetData>
    <row r="1" spans="1:16" ht="28.5" x14ac:dyDescent="0.25">
      <c r="A1" s="140" t="s">
        <v>0</v>
      </c>
      <c r="B1" s="140"/>
      <c r="C1" s="140"/>
      <c r="D1" s="140"/>
      <c r="E1" s="140"/>
      <c r="F1" s="140"/>
      <c r="G1" s="140"/>
      <c r="H1" s="140"/>
      <c r="I1" s="140"/>
      <c r="J1" s="140"/>
      <c r="K1" s="140"/>
      <c r="L1" s="140"/>
      <c r="M1" s="28"/>
      <c r="N1" s="28"/>
      <c r="O1" s="28"/>
      <c r="P1" s="28"/>
    </row>
    <row r="2" spans="1:16" ht="21" x14ac:dyDescent="0.25">
      <c r="A2" s="139" t="s">
        <v>1</v>
      </c>
      <c r="B2" s="139"/>
      <c r="C2" s="139"/>
      <c r="D2" s="139"/>
      <c r="E2" s="139"/>
      <c r="F2" s="139"/>
      <c r="G2" s="139"/>
      <c r="H2" s="139"/>
      <c r="I2" s="139"/>
      <c r="J2" s="139"/>
      <c r="K2" s="139"/>
      <c r="L2" s="139"/>
      <c r="M2" s="27"/>
      <c r="N2" s="27"/>
      <c r="O2" s="27"/>
      <c r="P2" s="27"/>
    </row>
    <row r="3" spans="1:16" ht="15.75" x14ac:dyDescent="0.25">
      <c r="A3" s="146" t="s">
        <v>247</v>
      </c>
      <c r="B3" s="146"/>
      <c r="C3" s="146"/>
      <c r="D3" s="146"/>
      <c r="E3" s="146"/>
      <c r="F3" s="146"/>
      <c r="G3" s="146"/>
      <c r="H3" s="146"/>
      <c r="I3" s="146"/>
      <c r="J3" s="146"/>
      <c r="K3" s="146"/>
      <c r="L3" s="146"/>
      <c r="M3" s="47"/>
      <c r="N3" s="47"/>
      <c r="O3" s="47"/>
      <c r="P3" s="47"/>
    </row>
    <row r="4" spans="1:16" ht="15.75" x14ac:dyDescent="0.25">
      <c r="B4"/>
      <c r="C4"/>
      <c r="D4"/>
      <c r="E4"/>
      <c r="F4"/>
      <c r="G4"/>
      <c r="H4"/>
      <c r="I4"/>
      <c r="J4"/>
      <c r="K4"/>
      <c r="L4" s="4"/>
      <c r="M4" s="4"/>
      <c r="N4"/>
    </row>
    <row r="5" spans="1:16" ht="18.75" x14ac:dyDescent="0.3">
      <c r="A5" s="147" t="s">
        <v>4</v>
      </c>
      <c r="B5" s="147"/>
      <c r="C5" s="147"/>
      <c r="D5" s="147"/>
      <c r="E5" s="147"/>
      <c r="F5" s="147"/>
      <c r="G5" s="147"/>
      <c r="H5" s="147"/>
      <c r="I5" s="147"/>
      <c r="J5" s="147"/>
      <c r="K5" s="147"/>
      <c r="L5" s="147"/>
      <c r="M5" s="29"/>
      <c r="N5" s="29"/>
      <c r="O5" s="29"/>
      <c r="P5" s="29"/>
    </row>
    <row r="6" spans="1:16" ht="18.75" x14ac:dyDescent="0.3">
      <c r="A6" s="153" t="s">
        <v>334</v>
      </c>
      <c r="B6" s="153"/>
      <c r="C6" s="153"/>
      <c r="D6" s="153"/>
      <c r="E6" s="153"/>
      <c r="F6" s="153"/>
      <c r="G6" s="153"/>
      <c r="H6" s="153"/>
      <c r="I6" s="153"/>
      <c r="J6" s="153"/>
      <c r="K6" s="153"/>
      <c r="L6" s="153"/>
      <c r="M6" s="30"/>
      <c r="N6" s="30"/>
      <c r="O6" s="30"/>
      <c r="P6" s="30"/>
    </row>
    <row r="7" spans="1:16" ht="15.75" x14ac:dyDescent="0.25">
      <c r="A7" s="150" t="s">
        <v>5</v>
      </c>
      <c r="B7" s="150"/>
      <c r="C7" s="150"/>
      <c r="D7" s="150"/>
      <c r="E7" s="150"/>
      <c r="F7" s="150"/>
      <c r="G7" s="150"/>
      <c r="H7" s="150"/>
      <c r="I7" s="150"/>
      <c r="J7" s="150"/>
      <c r="K7" s="150"/>
      <c r="L7" s="150"/>
      <c r="M7" s="31"/>
      <c r="N7" s="31"/>
      <c r="O7" s="31"/>
      <c r="P7" s="31"/>
    </row>
    <row r="9" spans="1:16" ht="15" customHeight="1" x14ac:dyDescent="0.25">
      <c r="B9" s="155" t="s">
        <v>6</v>
      </c>
      <c r="C9" s="156" t="s">
        <v>7</v>
      </c>
      <c r="D9" s="156" t="s">
        <v>8</v>
      </c>
      <c r="E9" s="156"/>
      <c r="F9" s="156"/>
      <c r="G9" s="156"/>
      <c r="H9" s="156"/>
      <c r="I9" s="156"/>
      <c r="J9" s="156"/>
      <c r="K9" s="156"/>
      <c r="L9" s="156" t="s">
        <v>9</v>
      </c>
    </row>
    <row r="10" spans="1:16" ht="25.5" x14ac:dyDescent="0.25">
      <c r="B10" s="155"/>
      <c r="C10" s="156"/>
      <c r="D10" s="99" t="s">
        <v>10</v>
      </c>
      <c r="E10" s="99" t="s">
        <v>11</v>
      </c>
      <c r="F10" s="99" t="s">
        <v>12</v>
      </c>
      <c r="G10" s="99" t="s">
        <v>13</v>
      </c>
      <c r="H10" s="99" t="s">
        <v>14</v>
      </c>
      <c r="I10" s="99" t="s">
        <v>238</v>
      </c>
      <c r="J10" s="111" t="s">
        <v>325</v>
      </c>
      <c r="K10" s="129" t="s">
        <v>333</v>
      </c>
      <c r="L10" s="156"/>
    </row>
    <row r="11" spans="1:16" x14ac:dyDescent="0.25">
      <c r="B11" s="6" t="s">
        <v>15</v>
      </c>
      <c r="C11" s="7">
        <v>65434.047701179996</v>
      </c>
      <c r="D11" s="7">
        <v>8272.1215209999991</v>
      </c>
      <c r="E11" s="7">
        <v>8680.1178669000001</v>
      </c>
      <c r="F11" s="7">
        <v>8570.4351025399992</v>
      </c>
      <c r="G11" s="7">
        <v>8432.5433349499999</v>
      </c>
      <c r="H11" s="7">
        <v>8149.8763303999995</v>
      </c>
      <c r="I11" s="7">
        <v>6050.2260863200008</v>
      </c>
      <c r="J11" s="7">
        <v>9542.8519803399995</v>
      </c>
      <c r="K11" s="7">
        <v>7687.0119884400001</v>
      </c>
      <c r="L11" s="7">
        <f>SUM(D11:K11)</f>
        <v>65385.184210889995</v>
      </c>
    </row>
    <row r="12" spans="1:16" x14ac:dyDescent="0.25">
      <c r="B12" s="8" t="s">
        <v>16</v>
      </c>
      <c r="C12" s="9">
        <v>8.3583089399999988</v>
      </c>
      <c r="D12" s="9">
        <v>0</v>
      </c>
      <c r="E12" s="9">
        <v>2.9558999999999998E-2</v>
      </c>
      <c r="F12" s="9">
        <v>1.2198020000000001</v>
      </c>
      <c r="G12" s="9">
        <v>4.9454811999999997</v>
      </c>
      <c r="H12" s="9">
        <v>0.76852500000000001</v>
      </c>
      <c r="I12" s="9">
        <v>0.7078348000000001</v>
      </c>
      <c r="J12" s="9">
        <v>0.23871001999999999</v>
      </c>
      <c r="K12" s="9">
        <v>0.36949692000000001</v>
      </c>
      <c r="L12" s="9">
        <f t="shared" ref="L12:L75" si="0">SUM(D12:K12)</f>
        <v>8.2794089400000015</v>
      </c>
    </row>
    <row r="13" spans="1:16" x14ac:dyDescent="0.25">
      <c r="B13" s="11" t="s">
        <v>17</v>
      </c>
      <c r="C13" s="12">
        <v>8.3583089399999988</v>
      </c>
      <c r="D13" s="12">
        <v>0</v>
      </c>
      <c r="E13" s="12">
        <v>2.9558999999999998E-2</v>
      </c>
      <c r="F13" s="12">
        <v>1.2198020000000001</v>
      </c>
      <c r="G13" s="12">
        <v>4.9454811999999997</v>
      </c>
      <c r="H13" s="12">
        <v>0.76852500000000001</v>
      </c>
      <c r="I13" s="12">
        <v>0.7078348000000001</v>
      </c>
      <c r="J13" s="12">
        <v>0.23871001999999999</v>
      </c>
      <c r="K13" s="12">
        <v>0.36949692000000001</v>
      </c>
      <c r="L13" s="13">
        <f t="shared" si="0"/>
        <v>8.2794089400000015</v>
      </c>
    </row>
    <row r="14" spans="1:16" x14ac:dyDescent="0.25">
      <c r="B14" s="8" t="s">
        <v>18</v>
      </c>
      <c r="C14" s="9">
        <v>65358.334473109993</v>
      </c>
      <c r="D14" s="9">
        <v>8204</v>
      </c>
      <c r="E14" s="9">
        <v>8747.2551520800007</v>
      </c>
      <c r="F14" s="9">
        <v>8568.5730330400002</v>
      </c>
      <c r="G14" s="9">
        <v>8420.6719037500006</v>
      </c>
      <c r="H14" s="9">
        <v>8148.4285453999992</v>
      </c>
      <c r="I14" s="9">
        <v>6049.4555</v>
      </c>
      <c r="J14" s="9">
        <v>9531.67</v>
      </c>
      <c r="K14" s="9">
        <v>7667.6471000000001</v>
      </c>
      <c r="L14" s="10">
        <f t="shared" si="0"/>
        <v>65337.701234270004</v>
      </c>
    </row>
    <row r="15" spans="1:16" x14ac:dyDescent="0.25">
      <c r="B15" s="11" t="s">
        <v>17</v>
      </c>
      <c r="C15" s="12">
        <v>2158.6853396799966</v>
      </c>
      <c r="D15" s="12">
        <v>720</v>
      </c>
      <c r="E15" s="12">
        <v>0</v>
      </c>
      <c r="F15" s="12">
        <v>8406.8001988199994</v>
      </c>
      <c r="G15" s="12">
        <v>529.11842746000002</v>
      </c>
      <c r="H15" s="12">
        <v>8148.4285453999992</v>
      </c>
      <c r="I15" s="12">
        <v>6047.2134999999998</v>
      </c>
      <c r="J15" s="12">
        <v>-19929.185000000001</v>
      </c>
      <c r="K15" s="12">
        <v>-1777.5019</v>
      </c>
      <c r="L15" s="13">
        <f t="shared" si="0"/>
        <v>2144.8737716799942</v>
      </c>
    </row>
    <row r="16" spans="1:16" x14ac:dyDescent="0.25">
      <c r="B16" s="11" t="s">
        <v>19</v>
      </c>
      <c r="C16" s="12">
        <v>7829.4840000000004</v>
      </c>
      <c r="D16" s="12">
        <v>0</v>
      </c>
      <c r="E16" s="12">
        <v>0</v>
      </c>
      <c r="F16" s="12">
        <v>0</v>
      </c>
      <c r="G16" s="12">
        <v>7829.4840000000004</v>
      </c>
      <c r="H16" s="12">
        <v>0</v>
      </c>
      <c r="I16" s="12">
        <v>0</v>
      </c>
      <c r="J16" s="12">
        <v>0</v>
      </c>
      <c r="K16" s="12">
        <v>0</v>
      </c>
      <c r="L16" s="13">
        <f t="shared" si="0"/>
        <v>7829.4840000000004</v>
      </c>
    </row>
    <row r="17" spans="2:12" x14ac:dyDescent="0.25">
      <c r="B17" s="11" t="s">
        <v>20</v>
      </c>
      <c r="C17" s="12">
        <v>8980.3671334299979</v>
      </c>
      <c r="D17" s="12">
        <v>7484</v>
      </c>
      <c r="E17" s="12">
        <v>1263.4611520799999</v>
      </c>
      <c r="F17" s="12">
        <v>161.77283421999999</v>
      </c>
      <c r="G17" s="12">
        <v>62.06947628999999</v>
      </c>
      <c r="H17" s="12">
        <v>0</v>
      </c>
      <c r="I17" s="12">
        <v>2.242</v>
      </c>
      <c r="J17" s="12">
        <v>0</v>
      </c>
      <c r="K17" s="12">
        <v>0</v>
      </c>
      <c r="L17" s="13">
        <f t="shared" si="0"/>
        <v>8973.5454625900002</v>
      </c>
    </row>
    <row r="18" spans="2:12" ht="15" customHeight="1" x14ac:dyDescent="0.25">
      <c r="B18" s="14" t="s">
        <v>326</v>
      </c>
      <c r="C18" s="15">
        <v>38906.004000000001</v>
      </c>
      <c r="D18" s="15">
        <v>0</v>
      </c>
      <c r="E18" s="15">
        <v>0</v>
      </c>
      <c r="F18" s="15">
        <v>0</v>
      </c>
      <c r="G18" s="15">
        <v>0</v>
      </c>
      <c r="H18" s="15">
        <v>0</v>
      </c>
      <c r="I18" s="15">
        <v>0</v>
      </c>
      <c r="J18" s="15">
        <v>29460.855</v>
      </c>
      <c r="K18" s="15">
        <v>9445.1489999999994</v>
      </c>
      <c r="L18" s="16">
        <f t="shared" si="0"/>
        <v>38906.004000000001</v>
      </c>
    </row>
    <row r="19" spans="2:12" ht="15" customHeight="1" x14ac:dyDescent="0.25">
      <c r="B19" s="14" t="s">
        <v>21</v>
      </c>
      <c r="C19" s="15">
        <v>7483.7939999999999</v>
      </c>
      <c r="D19" s="15">
        <v>0</v>
      </c>
      <c r="E19" s="15">
        <v>7483.7939999999999</v>
      </c>
      <c r="F19" s="15">
        <v>0</v>
      </c>
      <c r="G19" s="15">
        <v>0</v>
      </c>
      <c r="H19" s="15">
        <v>0</v>
      </c>
      <c r="I19" s="15">
        <v>0</v>
      </c>
      <c r="J19" s="15">
        <v>0</v>
      </c>
      <c r="K19" s="15">
        <v>0</v>
      </c>
      <c r="L19" s="16">
        <f t="shared" si="0"/>
        <v>7483.7939999999999</v>
      </c>
    </row>
    <row r="20" spans="2:12" x14ac:dyDescent="0.25">
      <c r="B20" s="8" t="s">
        <v>22</v>
      </c>
      <c r="C20" s="9">
        <v>67.354919129999999</v>
      </c>
      <c r="D20" s="9">
        <v>68.121521000000001</v>
      </c>
      <c r="E20" s="9">
        <v>-67.166844180000012</v>
      </c>
      <c r="F20" s="9">
        <v>0.64226749999999999</v>
      </c>
      <c r="G20" s="9">
        <v>6.9259500000000003</v>
      </c>
      <c r="H20" s="9">
        <v>0.67925999999999997</v>
      </c>
      <c r="I20" s="9">
        <v>6.2751519999999991E-2</v>
      </c>
      <c r="J20" s="9">
        <v>10.94327032</v>
      </c>
      <c r="K20" s="9">
        <v>18.995391519999998</v>
      </c>
      <c r="L20" s="10">
        <f t="shared" si="0"/>
        <v>39.203567679999985</v>
      </c>
    </row>
    <row r="21" spans="2:12" x14ac:dyDescent="0.25">
      <c r="B21" s="11" t="s">
        <v>17</v>
      </c>
      <c r="C21" s="12">
        <v>32.04378861</v>
      </c>
      <c r="D21" s="12">
        <v>0</v>
      </c>
      <c r="E21" s="12">
        <v>0.95467682000000009</v>
      </c>
      <c r="F21" s="12">
        <v>0.37443109999999996</v>
      </c>
      <c r="G21" s="12">
        <v>0.41</v>
      </c>
      <c r="H21" s="12">
        <v>0.67925999999999997</v>
      </c>
      <c r="I21" s="12">
        <v>6.2751519999999991E-2</v>
      </c>
      <c r="J21" s="12">
        <v>1.19227032</v>
      </c>
      <c r="K21" s="12">
        <v>0.12839151999999998</v>
      </c>
      <c r="L21" s="13">
        <f t="shared" si="0"/>
        <v>3.8017812799999997</v>
      </c>
    </row>
    <row r="22" spans="2:12" x14ac:dyDescent="0.25">
      <c r="B22" s="14" t="s">
        <v>121</v>
      </c>
      <c r="C22" s="15">
        <v>0</v>
      </c>
      <c r="D22" s="15">
        <v>0</v>
      </c>
      <c r="E22" s="15">
        <v>0</v>
      </c>
      <c r="F22" s="15">
        <v>0</v>
      </c>
      <c r="G22" s="15">
        <v>0</v>
      </c>
      <c r="H22" s="15">
        <v>0</v>
      </c>
      <c r="I22" s="15">
        <v>0</v>
      </c>
      <c r="J22" s="15">
        <v>0</v>
      </c>
      <c r="K22" s="15">
        <v>0</v>
      </c>
      <c r="L22" s="13">
        <f t="shared" si="0"/>
        <v>0</v>
      </c>
    </row>
    <row r="23" spans="2:12" x14ac:dyDescent="0.25">
      <c r="B23" s="11" t="s">
        <v>23</v>
      </c>
      <c r="C23" s="17">
        <v>14.580830519999997</v>
      </c>
      <c r="D23" s="12">
        <v>53.794320999999997</v>
      </c>
      <c r="E23" s="12">
        <v>-53.794320999999997</v>
      </c>
      <c r="F23" s="12">
        <v>0.26783640000000003</v>
      </c>
      <c r="G23" s="12">
        <v>1.0902499999999999</v>
      </c>
      <c r="H23" s="12">
        <v>0</v>
      </c>
      <c r="I23" s="9">
        <v>0</v>
      </c>
      <c r="J23" s="9">
        <v>0.45240000000000002</v>
      </c>
      <c r="K23" s="9">
        <v>12.231</v>
      </c>
      <c r="L23" s="13">
        <f t="shared" si="0"/>
        <v>14.0414864</v>
      </c>
    </row>
    <row r="24" spans="2:12" x14ac:dyDescent="0.25">
      <c r="B24" s="11" t="s">
        <v>24</v>
      </c>
      <c r="C24" s="17">
        <v>20.7303</v>
      </c>
      <c r="D24" s="12">
        <v>14.327199999999999</v>
      </c>
      <c r="E24" s="12">
        <v>-14.327199999999999</v>
      </c>
      <c r="F24" s="12">
        <v>0</v>
      </c>
      <c r="G24" s="12">
        <v>5.4257</v>
      </c>
      <c r="H24" s="12">
        <v>0</v>
      </c>
      <c r="I24" s="9">
        <v>0</v>
      </c>
      <c r="J24" s="9">
        <v>9.2986000000000004</v>
      </c>
      <c r="K24" s="9">
        <v>6.6360000000000001</v>
      </c>
      <c r="L24" s="13">
        <f t="shared" si="0"/>
        <v>21.360299999999999</v>
      </c>
    </row>
    <row r="25" spans="2:12" x14ac:dyDescent="0.25">
      <c r="B25" s="6" t="s">
        <v>25</v>
      </c>
      <c r="C25" s="7">
        <v>1723.4879195199999</v>
      </c>
      <c r="D25" s="7">
        <v>0</v>
      </c>
      <c r="E25" s="7">
        <v>8.7315786300000013</v>
      </c>
      <c r="F25" s="7">
        <v>1.6807221699999999</v>
      </c>
      <c r="G25" s="7">
        <v>0.21374310999999999</v>
      </c>
      <c r="H25" s="7">
        <v>7.9910883500000001</v>
      </c>
      <c r="I25" s="7">
        <v>3.6607872599999998</v>
      </c>
      <c r="J25" s="7">
        <v>0</v>
      </c>
      <c r="K25" s="7">
        <v>0</v>
      </c>
      <c r="L25" s="7">
        <f t="shared" si="0"/>
        <v>22.277919519999998</v>
      </c>
    </row>
    <row r="26" spans="2:12" x14ac:dyDescent="0.25">
      <c r="B26" s="8" t="s">
        <v>26</v>
      </c>
      <c r="C26" s="9">
        <v>0.57045999999999997</v>
      </c>
      <c r="D26" s="9">
        <v>0</v>
      </c>
      <c r="E26" s="9">
        <v>0</v>
      </c>
      <c r="F26" s="9">
        <v>0.4093</v>
      </c>
      <c r="G26" s="9">
        <v>0</v>
      </c>
      <c r="H26" s="9">
        <v>0.16116</v>
      </c>
      <c r="I26" s="9">
        <v>0</v>
      </c>
      <c r="J26" s="9">
        <v>0</v>
      </c>
      <c r="K26" s="9">
        <v>0</v>
      </c>
      <c r="L26" s="9">
        <f t="shared" si="0"/>
        <v>0.57045999999999997</v>
      </c>
    </row>
    <row r="27" spans="2:12" x14ac:dyDescent="0.25">
      <c r="B27" s="11" t="s">
        <v>27</v>
      </c>
      <c r="C27" s="12">
        <v>0.57045999999999997</v>
      </c>
      <c r="D27" s="12">
        <v>0</v>
      </c>
      <c r="E27" s="12">
        <v>0</v>
      </c>
      <c r="F27" s="12">
        <v>0.4093</v>
      </c>
      <c r="G27" s="12">
        <v>0</v>
      </c>
      <c r="H27" s="12">
        <v>0.16116</v>
      </c>
      <c r="I27" s="12">
        <v>0</v>
      </c>
      <c r="J27" s="12">
        <v>0</v>
      </c>
      <c r="K27" s="12">
        <v>0</v>
      </c>
      <c r="L27" s="13">
        <f t="shared" si="0"/>
        <v>0.57045999999999997</v>
      </c>
    </row>
    <row r="28" spans="2:12" x14ac:dyDescent="0.25">
      <c r="B28" s="8" t="s">
        <v>28</v>
      </c>
      <c r="C28" s="9">
        <v>1722.91745952</v>
      </c>
      <c r="D28" s="9">
        <v>0</v>
      </c>
      <c r="E28" s="9">
        <v>8.7315786300000013</v>
      </c>
      <c r="F28" s="9">
        <v>1.2714221700000001</v>
      </c>
      <c r="G28" s="9">
        <v>0.21374310999999999</v>
      </c>
      <c r="H28" s="9">
        <v>7.8299283499999994</v>
      </c>
      <c r="I28" s="9">
        <v>3.6607872599999998</v>
      </c>
      <c r="J28" s="9">
        <v>0</v>
      </c>
      <c r="K28" s="9">
        <v>0</v>
      </c>
      <c r="L28" s="10">
        <f t="shared" si="0"/>
        <v>21.70745952</v>
      </c>
    </row>
    <row r="29" spans="2:12" x14ac:dyDescent="0.25">
      <c r="B29" s="11" t="s">
        <v>17</v>
      </c>
      <c r="C29" s="12">
        <v>1722.91745952</v>
      </c>
      <c r="D29" s="12">
        <v>0</v>
      </c>
      <c r="E29" s="12">
        <v>8.7315786300000013</v>
      </c>
      <c r="F29" s="12">
        <v>1.2714221700000001</v>
      </c>
      <c r="G29" s="12">
        <v>0.21374310999999999</v>
      </c>
      <c r="H29" s="12">
        <v>7.8299283499999994</v>
      </c>
      <c r="I29" s="12">
        <v>3.6607872599999998</v>
      </c>
      <c r="J29" s="12">
        <v>0</v>
      </c>
      <c r="K29" s="12">
        <v>0</v>
      </c>
      <c r="L29" s="13">
        <f t="shared" si="0"/>
        <v>21.70745952</v>
      </c>
    </row>
    <row r="30" spans="2:12" x14ac:dyDescent="0.25">
      <c r="B30" s="6" t="s">
        <v>29</v>
      </c>
      <c r="C30" s="7">
        <v>386.98040119999996</v>
      </c>
      <c r="D30" s="7">
        <v>121.63477268</v>
      </c>
      <c r="E30" s="7">
        <v>4.1799565300000001</v>
      </c>
      <c r="F30" s="7">
        <v>7.4794671899999994</v>
      </c>
      <c r="G30" s="7">
        <v>0.11070480000000001</v>
      </c>
      <c r="H30" s="7">
        <v>0</v>
      </c>
      <c r="I30" s="7">
        <v>0</v>
      </c>
      <c r="J30" s="7">
        <v>0</v>
      </c>
      <c r="K30" s="7">
        <v>0</v>
      </c>
      <c r="L30" s="7">
        <f t="shared" si="0"/>
        <v>133.40490120000001</v>
      </c>
    </row>
    <row r="31" spans="2:12" x14ac:dyDescent="0.25">
      <c r="B31" s="8" t="s">
        <v>30</v>
      </c>
      <c r="C31" s="9">
        <v>172.56612920999999</v>
      </c>
      <c r="D31" s="9">
        <v>121.63477268</v>
      </c>
      <c r="E31" s="9">
        <v>4.1799565300000001</v>
      </c>
      <c r="F31" s="9">
        <v>0</v>
      </c>
      <c r="G31" s="9">
        <v>0</v>
      </c>
      <c r="H31" s="9">
        <v>0</v>
      </c>
      <c r="I31" s="9">
        <v>0</v>
      </c>
      <c r="J31" s="9">
        <v>0</v>
      </c>
      <c r="K31" s="9">
        <v>0</v>
      </c>
      <c r="L31" s="9">
        <f t="shared" si="0"/>
        <v>125.81472921</v>
      </c>
    </row>
    <row r="32" spans="2:12" x14ac:dyDescent="0.25">
      <c r="B32" s="11" t="s">
        <v>17</v>
      </c>
      <c r="C32" s="12">
        <v>38.421100000000003</v>
      </c>
      <c r="D32" s="12">
        <v>0</v>
      </c>
      <c r="E32" s="12">
        <v>0</v>
      </c>
      <c r="F32" s="12">
        <v>0</v>
      </c>
      <c r="G32" s="12">
        <v>0</v>
      </c>
      <c r="H32" s="12">
        <v>0</v>
      </c>
      <c r="I32" s="12">
        <v>0</v>
      </c>
      <c r="J32" s="12">
        <v>0</v>
      </c>
      <c r="K32" s="12">
        <v>0</v>
      </c>
      <c r="L32" s="13">
        <f t="shared" si="0"/>
        <v>0</v>
      </c>
    </row>
    <row r="33" spans="2:13" x14ac:dyDescent="0.25">
      <c r="B33" s="11" t="s">
        <v>20</v>
      </c>
      <c r="C33" s="12">
        <v>134.14502920999999</v>
      </c>
      <c r="D33" s="12">
        <v>121.63477268</v>
      </c>
      <c r="E33" s="12">
        <v>4.1799565300000001</v>
      </c>
      <c r="F33" s="12">
        <v>0</v>
      </c>
      <c r="G33" s="12">
        <v>0</v>
      </c>
      <c r="H33" s="12">
        <v>0</v>
      </c>
      <c r="I33" s="12">
        <v>0</v>
      </c>
      <c r="J33" s="12">
        <v>0</v>
      </c>
      <c r="K33" s="12">
        <v>0</v>
      </c>
      <c r="L33" s="13">
        <f t="shared" si="0"/>
        <v>125.81472921</v>
      </c>
    </row>
    <row r="34" spans="2:13" x14ac:dyDescent="0.25">
      <c r="B34" s="8" t="s">
        <v>31</v>
      </c>
      <c r="C34" s="9">
        <v>150.89859999999999</v>
      </c>
      <c r="D34" s="9">
        <v>0</v>
      </c>
      <c r="E34" s="9">
        <v>0</v>
      </c>
      <c r="F34" s="9">
        <v>0</v>
      </c>
      <c r="G34" s="9">
        <v>0</v>
      </c>
      <c r="H34" s="9">
        <v>0</v>
      </c>
      <c r="I34" s="9">
        <v>0</v>
      </c>
      <c r="J34" s="9">
        <v>0</v>
      </c>
      <c r="K34" s="9">
        <v>0</v>
      </c>
      <c r="L34" s="9">
        <f t="shared" si="0"/>
        <v>0</v>
      </c>
    </row>
    <row r="35" spans="2:13" x14ac:dyDescent="0.25">
      <c r="B35" s="11" t="s">
        <v>17</v>
      </c>
      <c r="C35" s="12">
        <v>150.89859999999999</v>
      </c>
      <c r="D35" s="12">
        <v>0</v>
      </c>
      <c r="E35" s="12">
        <v>0</v>
      </c>
      <c r="F35" s="12">
        <v>0</v>
      </c>
      <c r="G35" s="12">
        <v>0</v>
      </c>
      <c r="H35" s="12">
        <v>0</v>
      </c>
      <c r="I35" s="12">
        <v>0</v>
      </c>
      <c r="J35" s="12">
        <v>0</v>
      </c>
      <c r="K35" s="12">
        <v>0</v>
      </c>
      <c r="L35" s="13">
        <f t="shared" si="0"/>
        <v>0</v>
      </c>
    </row>
    <row r="36" spans="2:13" x14ac:dyDescent="0.25">
      <c r="B36" s="8" t="s">
        <v>32</v>
      </c>
      <c r="C36" s="9">
        <v>39.311500000000002</v>
      </c>
      <c r="D36" s="9">
        <v>0</v>
      </c>
      <c r="E36" s="9">
        <v>0</v>
      </c>
      <c r="F36" s="9">
        <v>0</v>
      </c>
      <c r="G36" s="9">
        <v>0</v>
      </c>
      <c r="H36" s="9">
        <v>0</v>
      </c>
      <c r="I36" s="9">
        <v>0</v>
      </c>
      <c r="J36" s="9">
        <v>0</v>
      </c>
      <c r="K36" s="9">
        <v>0</v>
      </c>
      <c r="L36" s="9">
        <f t="shared" si="0"/>
        <v>0</v>
      </c>
    </row>
    <row r="37" spans="2:13" x14ac:dyDescent="0.25">
      <c r="B37" s="11" t="s">
        <v>17</v>
      </c>
      <c r="C37" s="12">
        <v>39.311500000000002</v>
      </c>
      <c r="D37" s="12">
        <v>0</v>
      </c>
      <c r="E37" s="12">
        <v>0</v>
      </c>
      <c r="F37" s="12">
        <v>0</v>
      </c>
      <c r="G37" s="12">
        <v>0</v>
      </c>
      <c r="H37" s="12">
        <v>0</v>
      </c>
      <c r="I37" s="12">
        <v>0</v>
      </c>
      <c r="J37" s="12">
        <v>0</v>
      </c>
      <c r="K37" s="12">
        <v>0</v>
      </c>
      <c r="L37" s="13">
        <f t="shared" si="0"/>
        <v>0</v>
      </c>
    </row>
    <row r="38" spans="2:13" x14ac:dyDescent="0.25">
      <c r="B38" s="8" t="s">
        <v>33</v>
      </c>
      <c r="C38" s="9">
        <v>24.204171990000003</v>
      </c>
      <c r="D38" s="9">
        <v>0</v>
      </c>
      <c r="E38" s="9">
        <v>0</v>
      </c>
      <c r="F38" s="9">
        <v>7.4794671899999994</v>
      </c>
      <c r="G38" s="9">
        <v>0.11070480000000001</v>
      </c>
      <c r="H38" s="9">
        <v>0</v>
      </c>
      <c r="I38" s="9">
        <v>0</v>
      </c>
      <c r="J38" s="9">
        <v>0</v>
      </c>
      <c r="K38" s="9">
        <v>0</v>
      </c>
      <c r="L38" s="9">
        <f t="shared" si="0"/>
        <v>7.5901719899999991</v>
      </c>
    </row>
    <row r="39" spans="2:13" x14ac:dyDescent="0.25">
      <c r="B39" s="11" t="s">
        <v>17</v>
      </c>
      <c r="C39" s="12">
        <v>24.204171990000003</v>
      </c>
      <c r="D39" s="12">
        <v>0</v>
      </c>
      <c r="E39" s="12">
        <v>0</v>
      </c>
      <c r="F39" s="12">
        <v>7.4794671899999994</v>
      </c>
      <c r="G39" s="12">
        <v>0.11070480000000001</v>
      </c>
      <c r="H39" s="12">
        <v>0</v>
      </c>
      <c r="I39" s="12">
        <v>0</v>
      </c>
      <c r="J39" s="12">
        <v>0</v>
      </c>
      <c r="K39" s="12">
        <v>0</v>
      </c>
      <c r="L39" s="13">
        <f t="shared" si="0"/>
        <v>7.5901719899999991</v>
      </c>
    </row>
    <row r="40" spans="2:13" x14ac:dyDescent="0.25">
      <c r="B40" s="6" t="s">
        <v>34</v>
      </c>
      <c r="C40" s="7">
        <v>1.0169253</v>
      </c>
      <c r="D40" s="7">
        <v>0</v>
      </c>
      <c r="E40" s="7">
        <v>0</v>
      </c>
      <c r="F40" s="7">
        <v>1.0169253</v>
      </c>
      <c r="G40" s="7">
        <v>0</v>
      </c>
      <c r="H40" s="7">
        <v>0</v>
      </c>
      <c r="I40" s="7">
        <v>0</v>
      </c>
      <c r="J40" s="7">
        <v>0</v>
      </c>
      <c r="K40" s="7">
        <v>0</v>
      </c>
      <c r="L40" s="7">
        <f t="shared" si="0"/>
        <v>1.0169253</v>
      </c>
    </row>
    <row r="41" spans="2:13" x14ac:dyDescent="0.25">
      <c r="B41" s="8" t="s">
        <v>35</v>
      </c>
      <c r="C41" s="9">
        <v>1.0169253</v>
      </c>
      <c r="D41" s="9">
        <v>0</v>
      </c>
      <c r="E41" s="9">
        <v>0</v>
      </c>
      <c r="F41" s="9">
        <v>1.0169253</v>
      </c>
      <c r="G41" s="9">
        <v>0</v>
      </c>
      <c r="H41" s="9">
        <v>0</v>
      </c>
      <c r="I41" s="9">
        <v>0</v>
      </c>
      <c r="J41" s="9">
        <v>0</v>
      </c>
      <c r="K41" s="9">
        <v>0</v>
      </c>
      <c r="L41" s="9">
        <f t="shared" si="0"/>
        <v>1.0169253</v>
      </c>
    </row>
    <row r="42" spans="2:13" x14ac:dyDescent="0.25">
      <c r="B42" s="11" t="s">
        <v>17</v>
      </c>
      <c r="C42" s="12">
        <v>1.0169253</v>
      </c>
      <c r="D42" s="12">
        <v>0</v>
      </c>
      <c r="E42" s="12">
        <v>0</v>
      </c>
      <c r="F42" s="12">
        <v>1.0169253</v>
      </c>
      <c r="G42" s="12">
        <v>0</v>
      </c>
      <c r="H42" s="12">
        <v>0</v>
      </c>
      <c r="I42" s="12">
        <v>0</v>
      </c>
      <c r="J42" s="12">
        <v>0</v>
      </c>
      <c r="K42" s="12">
        <v>0</v>
      </c>
      <c r="L42" s="13">
        <f t="shared" si="0"/>
        <v>1.0169253</v>
      </c>
    </row>
    <row r="43" spans="2:13" x14ac:dyDescent="0.25">
      <c r="B43" s="6" t="s">
        <v>36</v>
      </c>
      <c r="C43" s="7">
        <v>0</v>
      </c>
      <c r="D43" s="7">
        <v>0.9566673</v>
      </c>
      <c r="E43" s="7">
        <v>0.91049999999999998</v>
      </c>
      <c r="F43" s="7">
        <v>0</v>
      </c>
      <c r="G43" s="7">
        <v>0</v>
      </c>
      <c r="H43" s="7">
        <v>0</v>
      </c>
      <c r="I43" s="7">
        <v>0</v>
      </c>
      <c r="J43" s="7">
        <v>0.189835</v>
      </c>
      <c r="K43" s="7">
        <v>0</v>
      </c>
      <c r="L43" s="7">
        <f t="shared" si="0"/>
        <v>2.0570023000000002</v>
      </c>
    </row>
    <row r="44" spans="2:13" x14ac:dyDescent="0.25">
      <c r="B44" s="8" t="s">
        <v>37</v>
      </c>
      <c r="C44" s="9">
        <v>0</v>
      </c>
      <c r="D44" s="9">
        <v>0.9566673</v>
      </c>
      <c r="E44" s="9">
        <v>0.91049999999999998</v>
      </c>
      <c r="F44" s="9">
        <v>0</v>
      </c>
      <c r="G44" s="9">
        <v>0</v>
      </c>
      <c r="H44" s="9">
        <v>0</v>
      </c>
      <c r="I44" s="9">
        <v>0</v>
      </c>
      <c r="J44" s="9">
        <v>0.189835</v>
      </c>
      <c r="K44" s="9">
        <v>0</v>
      </c>
      <c r="L44" s="9">
        <f t="shared" si="0"/>
        <v>2.0570023000000002</v>
      </c>
    </row>
    <row r="45" spans="2:13" x14ac:dyDescent="0.25">
      <c r="B45" s="11" t="s">
        <v>17</v>
      </c>
      <c r="C45" s="12">
        <v>0</v>
      </c>
      <c r="D45" s="12">
        <v>0.9566673</v>
      </c>
      <c r="E45" s="12">
        <v>0.91049999999999998</v>
      </c>
      <c r="F45" s="12">
        <v>0</v>
      </c>
      <c r="G45" s="12">
        <v>0</v>
      </c>
      <c r="H45" s="12">
        <v>0</v>
      </c>
      <c r="I45" s="12">
        <v>0</v>
      </c>
      <c r="J45" s="12">
        <v>0.189835</v>
      </c>
      <c r="K45" s="12">
        <v>0</v>
      </c>
      <c r="L45" s="13">
        <f t="shared" si="0"/>
        <v>2.0570023000000002</v>
      </c>
    </row>
    <row r="46" spans="2:13" x14ac:dyDescent="0.25">
      <c r="B46" s="6" t="s">
        <v>38</v>
      </c>
      <c r="C46" s="7">
        <v>120.20588492000002</v>
      </c>
      <c r="D46" s="7">
        <v>0</v>
      </c>
      <c r="E46" s="7">
        <v>0.19922000000000001</v>
      </c>
      <c r="F46" s="7">
        <v>3.8052093500000002</v>
      </c>
      <c r="G46" s="7">
        <v>85.716267279999983</v>
      </c>
      <c r="H46" s="7">
        <v>4.2663273000000004</v>
      </c>
      <c r="I46" s="7">
        <v>1.00125</v>
      </c>
      <c r="J46" s="7">
        <v>0</v>
      </c>
      <c r="K46" s="7">
        <v>9.7950170000000003E-2</v>
      </c>
      <c r="L46" s="7">
        <f t="shared" si="0"/>
        <v>95.086224099999981</v>
      </c>
      <c r="M46" s="48"/>
    </row>
    <row r="47" spans="2:13" x14ac:dyDescent="0.25">
      <c r="B47" s="8" t="s">
        <v>39</v>
      </c>
      <c r="C47" s="9">
        <v>120.20588492000002</v>
      </c>
      <c r="D47" s="9">
        <v>0</v>
      </c>
      <c r="E47" s="9">
        <v>0.19922000000000001</v>
      </c>
      <c r="F47" s="9">
        <v>3.8052093500000002</v>
      </c>
      <c r="G47" s="9">
        <v>85.716267279999983</v>
      </c>
      <c r="H47" s="9">
        <v>4.2663273000000004</v>
      </c>
      <c r="I47" s="9">
        <v>1.00125</v>
      </c>
      <c r="J47" s="9">
        <v>0</v>
      </c>
      <c r="K47" s="9">
        <v>9.7950170000000003E-2</v>
      </c>
      <c r="L47" s="9">
        <f t="shared" si="0"/>
        <v>95.086224099999981</v>
      </c>
      <c r="M47" s="48"/>
    </row>
    <row r="48" spans="2:13" x14ac:dyDescent="0.25">
      <c r="B48" s="11" t="s">
        <v>17</v>
      </c>
      <c r="C48" s="12">
        <v>12.79304956</v>
      </c>
      <c r="D48" s="12">
        <v>0</v>
      </c>
      <c r="E48" s="12">
        <v>0.19922000000000001</v>
      </c>
      <c r="F48" s="12">
        <v>3.8052093500000002</v>
      </c>
      <c r="G48" s="12">
        <v>5.5164649399999997</v>
      </c>
      <c r="H48" s="12">
        <v>1.2742838000000001</v>
      </c>
      <c r="I48" s="12">
        <v>7.1999999999999995E-2</v>
      </c>
      <c r="J48" s="12">
        <v>0</v>
      </c>
      <c r="K48" s="12">
        <v>9.7950170000000003E-2</v>
      </c>
      <c r="L48" s="13">
        <f t="shared" si="0"/>
        <v>10.96512826</v>
      </c>
      <c r="M48" s="48"/>
    </row>
    <row r="49" spans="1:16" x14ac:dyDescent="0.25">
      <c r="B49" s="11" t="s">
        <v>20</v>
      </c>
      <c r="C49" s="12">
        <v>107.41283536000002</v>
      </c>
      <c r="D49" s="12">
        <v>0</v>
      </c>
      <c r="E49" s="12">
        <v>0</v>
      </c>
      <c r="F49" s="12">
        <v>0</v>
      </c>
      <c r="G49" s="12">
        <v>80.199802339999991</v>
      </c>
      <c r="H49" s="12">
        <v>2.9920434999999999</v>
      </c>
      <c r="I49" s="12">
        <v>0.92925000000000002</v>
      </c>
      <c r="J49" s="12">
        <v>0</v>
      </c>
      <c r="K49" s="12">
        <v>0</v>
      </c>
      <c r="L49" s="13">
        <f t="shared" si="0"/>
        <v>84.121095839999981</v>
      </c>
      <c r="M49" s="48"/>
    </row>
    <row r="50" spans="1:16" x14ac:dyDescent="0.25">
      <c r="B50" s="6" t="s">
        <v>40</v>
      </c>
      <c r="C50" s="7">
        <v>7136.4790661200004</v>
      </c>
      <c r="D50" s="7">
        <v>262.18560890000003</v>
      </c>
      <c r="E50" s="7">
        <v>631.73829176999993</v>
      </c>
      <c r="F50" s="7">
        <v>1742.9756587300001</v>
      </c>
      <c r="G50" s="7">
        <v>1869.3666358000003</v>
      </c>
      <c r="H50" s="7">
        <v>845.02191352</v>
      </c>
      <c r="I50" s="7">
        <v>157.35660657000003</v>
      </c>
      <c r="J50" s="7">
        <v>540.07257032000007</v>
      </c>
      <c r="K50" s="7">
        <v>737.83706372000006</v>
      </c>
      <c r="L50" s="7">
        <f t="shared" si="0"/>
        <v>6786.5543493300011</v>
      </c>
      <c r="M50" s="48"/>
    </row>
    <row r="51" spans="1:16" x14ac:dyDescent="0.25">
      <c r="B51" s="8" t="s">
        <v>41</v>
      </c>
      <c r="C51" s="9">
        <v>7136.4790661200004</v>
      </c>
      <c r="D51" s="9">
        <v>262.18560890000003</v>
      </c>
      <c r="E51" s="9">
        <v>631.73829176999993</v>
      </c>
      <c r="F51" s="9">
        <v>1742.9756587300001</v>
      </c>
      <c r="G51" s="9">
        <v>1869.3666358000003</v>
      </c>
      <c r="H51" s="9">
        <v>845.02191352</v>
      </c>
      <c r="I51" s="9">
        <v>157.35660657000003</v>
      </c>
      <c r="J51" s="9">
        <v>540.07257032000007</v>
      </c>
      <c r="K51" s="9">
        <v>737.83706372000006</v>
      </c>
      <c r="L51" s="9">
        <f t="shared" si="0"/>
        <v>6786.5543493300011</v>
      </c>
      <c r="M51" s="48"/>
    </row>
    <row r="52" spans="1:16" s="5" customFormat="1" x14ac:dyDescent="0.25">
      <c r="A52"/>
      <c r="B52" s="11" t="s">
        <v>17</v>
      </c>
      <c r="C52" s="12">
        <v>2163.7353215900002</v>
      </c>
      <c r="D52" s="12">
        <v>262.18560890000003</v>
      </c>
      <c r="E52" s="12">
        <v>287.63403151000006</v>
      </c>
      <c r="F52" s="12">
        <v>115.03</v>
      </c>
      <c r="G52" s="12">
        <v>0.79149497000000002</v>
      </c>
      <c r="H52" s="12">
        <v>0.66835389000000001</v>
      </c>
      <c r="I52" s="12">
        <v>73.456302750000006</v>
      </c>
      <c r="J52" s="12">
        <v>463.23268400000001</v>
      </c>
      <c r="K52" s="12">
        <v>616.97855594000009</v>
      </c>
      <c r="L52" s="13">
        <f t="shared" si="0"/>
        <v>1819.9770319600002</v>
      </c>
      <c r="M52" s="48"/>
      <c r="O52"/>
      <c r="P52"/>
    </row>
    <row r="53" spans="1:16" s="5" customFormat="1" x14ac:dyDescent="0.25">
      <c r="A53"/>
      <c r="B53" s="11" t="s">
        <v>19</v>
      </c>
      <c r="C53" s="12">
        <v>1630.1247096799998</v>
      </c>
      <c r="D53" s="12">
        <v>0</v>
      </c>
      <c r="E53" s="12">
        <v>0</v>
      </c>
      <c r="F53" s="12">
        <v>0</v>
      </c>
      <c r="G53" s="12">
        <v>1138.3685432</v>
      </c>
      <c r="H53" s="12">
        <v>294.192725</v>
      </c>
      <c r="I53" s="12">
        <v>63.44848786</v>
      </c>
      <c r="J53" s="12">
        <v>59.082003620000002</v>
      </c>
      <c r="K53" s="12">
        <v>75.03295</v>
      </c>
      <c r="L53" s="13">
        <f t="shared" si="0"/>
        <v>1630.1247096800003</v>
      </c>
      <c r="M53" s="48"/>
      <c r="O53"/>
      <c r="P53"/>
    </row>
    <row r="54" spans="1:16" s="5" customFormat="1" x14ac:dyDescent="0.25">
      <c r="A54"/>
      <c r="B54" s="11" t="s">
        <v>20</v>
      </c>
      <c r="C54" s="12">
        <v>3006.7201383100009</v>
      </c>
      <c r="D54" s="12">
        <v>0</v>
      </c>
      <c r="E54" s="12">
        <v>314.75295537</v>
      </c>
      <c r="F54" s="12">
        <v>1451.1940790800002</v>
      </c>
      <c r="G54" s="12">
        <v>657.37153043000012</v>
      </c>
      <c r="H54" s="12">
        <v>526.75942327999996</v>
      </c>
      <c r="I54" s="12">
        <v>21.092103959999999</v>
      </c>
      <c r="J54" s="12">
        <v>17.752218700000004</v>
      </c>
      <c r="K54" s="12">
        <v>25.404848999999999</v>
      </c>
      <c r="L54" s="13">
        <f t="shared" si="0"/>
        <v>3014.3271598199999</v>
      </c>
      <c r="M54" s="48"/>
      <c r="O54"/>
      <c r="P54"/>
    </row>
    <row r="55" spans="1:16" s="5" customFormat="1" ht="17.25" customHeight="1" x14ac:dyDescent="0.25">
      <c r="A55"/>
      <c r="B55" s="14" t="s">
        <v>21</v>
      </c>
      <c r="C55" s="18">
        <v>335.89889653999995</v>
      </c>
      <c r="D55" s="18">
        <v>0</v>
      </c>
      <c r="E55" s="18">
        <v>29.351304890000002</v>
      </c>
      <c r="F55" s="18">
        <v>176.75157965</v>
      </c>
      <c r="G55" s="18">
        <v>72.835067199999997</v>
      </c>
      <c r="H55" s="18">
        <v>23.401411349999997</v>
      </c>
      <c r="I55" s="18">
        <v>-0.64028799999999997</v>
      </c>
      <c r="J55" s="18">
        <v>5.6639999999999998E-3</v>
      </c>
      <c r="K55" s="18">
        <v>20.420708780000002</v>
      </c>
      <c r="L55" s="19">
        <f t="shared" si="0"/>
        <v>322.12544787000002</v>
      </c>
      <c r="O55"/>
      <c r="P55"/>
    </row>
    <row r="56" spans="1:16" s="5" customFormat="1" x14ac:dyDescent="0.25">
      <c r="A56"/>
      <c r="B56" s="6" t="s">
        <v>42</v>
      </c>
      <c r="C56" s="7">
        <v>126.65129328999997</v>
      </c>
      <c r="D56" s="7">
        <v>0</v>
      </c>
      <c r="E56" s="7">
        <v>0</v>
      </c>
      <c r="F56" s="7">
        <v>49.677911639999991</v>
      </c>
      <c r="G56" s="7">
        <v>8.8835519999999999</v>
      </c>
      <c r="H56" s="7">
        <v>14.4738328</v>
      </c>
      <c r="I56" s="7">
        <v>0</v>
      </c>
      <c r="J56" s="7">
        <v>0.936415</v>
      </c>
      <c r="K56" s="7">
        <v>0</v>
      </c>
      <c r="L56" s="7">
        <f t="shared" si="0"/>
        <v>73.971711439999993</v>
      </c>
      <c r="O56"/>
      <c r="P56"/>
    </row>
    <row r="57" spans="1:16" s="5" customFormat="1" x14ac:dyDescent="0.25">
      <c r="A57"/>
      <c r="B57" s="8" t="s">
        <v>43</v>
      </c>
      <c r="C57" s="9">
        <v>126.65129328999997</v>
      </c>
      <c r="D57" s="9">
        <v>0</v>
      </c>
      <c r="E57" s="9">
        <v>0</v>
      </c>
      <c r="F57" s="9">
        <v>49.677911639999991</v>
      </c>
      <c r="G57" s="9">
        <v>8.8835519999999999</v>
      </c>
      <c r="H57" s="9">
        <v>14.4738328</v>
      </c>
      <c r="I57" s="9">
        <v>0</v>
      </c>
      <c r="J57" s="9">
        <v>0.936415</v>
      </c>
      <c r="K57" s="9">
        <v>0</v>
      </c>
      <c r="L57" s="9">
        <f t="shared" si="0"/>
        <v>73.971711439999993</v>
      </c>
      <c r="O57"/>
      <c r="P57"/>
    </row>
    <row r="58" spans="1:16" s="5" customFormat="1" x14ac:dyDescent="0.25">
      <c r="A58"/>
      <c r="B58" s="11" t="s">
        <v>17</v>
      </c>
      <c r="C58" s="12">
        <v>112.17746048999997</v>
      </c>
      <c r="D58" s="12">
        <v>0</v>
      </c>
      <c r="E58" s="12">
        <v>0</v>
      </c>
      <c r="F58" s="12">
        <v>49.677911639999991</v>
      </c>
      <c r="G58" s="12">
        <v>8.329542</v>
      </c>
      <c r="H58" s="12">
        <v>0</v>
      </c>
      <c r="I58" s="12">
        <v>0</v>
      </c>
      <c r="J58" s="12">
        <v>0.936415</v>
      </c>
      <c r="K58" s="12">
        <v>0</v>
      </c>
      <c r="L58" s="13">
        <f t="shared" si="0"/>
        <v>58.943868639999991</v>
      </c>
      <c r="O58"/>
      <c r="P58"/>
    </row>
    <row r="59" spans="1:16" s="5" customFormat="1" ht="26.25" x14ac:dyDescent="0.25">
      <c r="A59"/>
      <c r="B59" s="20" t="s">
        <v>44</v>
      </c>
      <c r="C59" s="15">
        <v>0</v>
      </c>
      <c r="D59" s="15">
        <v>0</v>
      </c>
      <c r="E59" s="15">
        <v>0</v>
      </c>
      <c r="F59" s="15">
        <v>0</v>
      </c>
      <c r="G59" s="15">
        <v>0.55401</v>
      </c>
      <c r="H59" s="15">
        <v>0</v>
      </c>
      <c r="I59" s="15">
        <v>0</v>
      </c>
      <c r="J59" s="15">
        <v>0</v>
      </c>
      <c r="K59" s="15">
        <v>0</v>
      </c>
      <c r="L59" s="16">
        <f t="shared" si="0"/>
        <v>0.55401</v>
      </c>
      <c r="O59"/>
      <c r="P59"/>
    </row>
    <row r="60" spans="1:16" s="5" customFormat="1" x14ac:dyDescent="0.25">
      <c r="A60"/>
      <c r="B60" s="11" t="s">
        <v>45</v>
      </c>
      <c r="C60" s="12">
        <v>14.4738328</v>
      </c>
      <c r="D60" s="12">
        <v>0</v>
      </c>
      <c r="E60" s="12">
        <v>0</v>
      </c>
      <c r="F60" s="12">
        <v>0</v>
      </c>
      <c r="G60" s="12">
        <v>0</v>
      </c>
      <c r="H60" s="12">
        <v>14.4738328</v>
      </c>
      <c r="I60" s="12">
        <v>0</v>
      </c>
      <c r="J60" s="12">
        <v>0</v>
      </c>
      <c r="K60" s="12">
        <v>0</v>
      </c>
      <c r="L60" s="13">
        <f t="shared" si="0"/>
        <v>14.4738328</v>
      </c>
      <c r="O60"/>
      <c r="P60"/>
    </row>
    <row r="61" spans="1:16" s="5" customFormat="1" x14ac:dyDescent="0.25">
      <c r="A61"/>
      <c r="B61" s="6" t="s">
        <v>46</v>
      </c>
      <c r="C61" s="7">
        <v>40</v>
      </c>
      <c r="D61" s="7">
        <v>0</v>
      </c>
      <c r="E61" s="7">
        <v>40</v>
      </c>
      <c r="F61" s="7">
        <v>0</v>
      </c>
      <c r="G61" s="7">
        <v>0</v>
      </c>
      <c r="H61" s="7">
        <v>0</v>
      </c>
      <c r="I61" s="7">
        <v>0</v>
      </c>
      <c r="J61" s="7">
        <v>0</v>
      </c>
      <c r="K61" s="7">
        <v>0</v>
      </c>
      <c r="L61" s="7">
        <f t="shared" si="0"/>
        <v>40</v>
      </c>
      <c r="O61"/>
      <c r="P61"/>
    </row>
    <row r="62" spans="1:16" s="5" customFormat="1" x14ac:dyDescent="0.25">
      <c r="A62"/>
      <c r="B62" s="8" t="s">
        <v>47</v>
      </c>
      <c r="C62" s="9">
        <v>40</v>
      </c>
      <c r="D62" s="9">
        <v>0</v>
      </c>
      <c r="E62" s="9">
        <v>40</v>
      </c>
      <c r="F62" s="9">
        <v>0</v>
      </c>
      <c r="G62" s="9">
        <v>0</v>
      </c>
      <c r="H62" s="9">
        <v>0</v>
      </c>
      <c r="I62" s="9">
        <v>0</v>
      </c>
      <c r="J62" s="9">
        <v>0</v>
      </c>
      <c r="K62" s="9">
        <v>0</v>
      </c>
      <c r="L62" s="9">
        <f t="shared" si="0"/>
        <v>40</v>
      </c>
      <c r="O62"/>
      <c r="P62"/>
    </row>
    <row r="63" spans="1:16" s="5" customFormat="1" x14ac:dyDescent="0.25">
      <c r="A63"/>
      <c r="B63" s="11" t="s">
        <v>17</v>
      </c>
      <c r="C63" s="12">
        <v>40</v>
      </c>
      <c r="D63" s="12">
        <v>0</v>
      </c>
      <c r="E63" s="12">
        <v>40</v>
      </c>
      <c r="F63" s="12">
        <v>0</v>
      </c>
      <c r="G63" s="12">
        <v>0</v>
      </c>
      <c r="H63" s="12">
        <v>0</v>
      </c>
      <c r="I63" s="12">
        <v>0</v>
      </c>
      <c r="J63" s="12">
        <v>0</v>
      </c>
      <c r="K63" s="12">
        <v>0</v>
      </c>
      <c r="L63" s="13">
        <f t="shared" si="0"/>
        <v>40</v>
      </c>
      <c r="O63"/>
      <c r="P63"/>
    </row>
    <row r="64" spans="1:16" s="5" customFormat="1" x14ac:dyDescent="0.25">
      <c r="A64"/>
      <c r="B64" s="6" t="s">
        <v>48</v>
      </c>
      <c r="C64" s="7">
        <v>0.88490866000000001</v>
      </c>
      <c r="D64" s="7">
        <v>0</v>
      </c>
      <c r="E64" s="7">
        <v>0</v>
      </c>
      <c r="F64" s="7">
        <v>0.10978366000000001</v>
      </c>
      <c r="G64" s="7">
        <v>0.77512499999999995</v>
      </c>
      <c r="H64" s="7">
        <v>0</v>
      </c>
      <c r="I64" s="7">
        <v>0</v>
      </c>
      <c r="J64" s="7">
        <v>0</v>
      </c>
      <c r="K64" s="7">
        <v>0</v>
      </c>
      <c r="L64" s="7">
        <f t="shared" si="0"/>
        <v>0.88490866000000001</v>
      </c>
      <c r="O64"/>
      <c r="P64"/>
    </row>
    <row r="65" spans="1:16" s="5" customFormat="1" x14ac:dyDescent="0.25">
      <c r="A65"/>
      <c r="B65" s="8" t="s">
        <v>49</v>
      </c>
      <c r="C65" s="9">
        <v>0.88490866000000001</v>
      </c>
      <c r="D65" s="9">
        <v>0</v>
      </c>
      <c r="E65" s="9">
        <v>0</v>
      </c>
      <c r="F65" s="9">
        <v>0.10978366000000001</v>
      </c>
      <c r="G65" s="9">
        <v>0.77512499999999995</v>
      </c>
      <c r="H65" s="9">
        <v>0</v>
      </c>
      <c r="I65" s="9">
        <v>0</v>
      </c>
      <c r="J65" s="9">
        <v>0</v>
      </c>
      <c r="K65" s="9">
        <v>0</v>
      </c>
      <c r="L65" s="9">
        <f t="shared" si="0"/>
        <v>0.88490866000000001</v>
      </c>
      <c r="O65"/>
      <c r="P65"/>
    </row>
    <row r="66" spans="1:16" s="5" customFormat="1" x14ac:dyDescent="0.25">
      <c r="A66"/>
      <c r="B66" s="11" t="s">
        <v>17</v>
      </c>
      <c r="C66" s="12">
        <v>0.88490866000000001</v>
      </c>
      <c r="D66" s="12">
        <v>0</v>
      </c>
      <c r="E66" s="12">
        <v>0</v>
      </c>
      <c r="F66" s="12">
        <v>0.10978366000000001</v>
      </c>
      <c r="G66" s="12">
        <v>0.77512499999999995</v>
      </c>
      <c r="H66" s="12">
        <v>0</v>
      </c>
      <c r="I66" s="12">
        <v>0</v>
      </c>
      <c r="J66" s="12">
        <v>0</v>
      </c>
      <c r="K66" s="12">
        <v>0</v>
      </c>
      <c r="L66" s="13">
        <f t="shared" si="0"/>
        <v>0.88490866000000001</v>
      </c>
      <c r="O66"/>
      <c r="P66"/>
    </row>
    <row r="67" spans="1:16" s="5" customFormat="1" x14ac:dyDescent="0.25">
      <c r="A67"/>
      <c r="B67" s="6" t="s">
        <v>50</v>
      </c>
      <c r="C67" s="7">
        <v>1.008</v>
      </c>
      <c r="D67" s="7">
        <v>0</v>
      </c>
      <c r="E67" s="7">
        <v>1.008</v>
      </c>
      <c r="F67" s="7">
        <v>0</v>
      </c>
      <c r="G67" s="7">
        <v>0</v>
      </c>
      <c r="H67" s="7">
        <v>0</v>
      </c>
      <c r="I67" s="7">
        <v>0</v>
      </c>
      <c r="J67" s="7">
        <v>0</v>
      </c>
      <c r="K67" s="7">
        <v>0</v>
      </c>
      <c r="L67" s="7">
        <f t="shared" si="0"/>
        <v>1.008</v>
      </c>
      <c r="O67"/>
      <c r="P67"/>
    </row>
    <row r="68" spans="1:16" s="5" customFormat="1" x14ac:dyDescent="0.25">
      <c r="A68"/>
      <c r="B68" s="8" t="s">
        <v>51</v>
      </c>
      <c r="C68" s="9">
        <v>1.008</v>
      </c>
      <c r="D68" s="9">
        <v>0</v>
      </c>
      <c r="E68" s="9">
        <v>1.008</v>
      </c>
      <c r="F68" s="9">
        <v>0</v>
      </c>
      <c r="G68" s="9">
        <v>0</v>
      </c>
      <c r="H68" s="9">
        <v>0</v>
      </c>
      <c r="I68" s="9">
        <v>0</v>
      </c>
      <c r="J68" s="9">
        <v>0</v>
      </c>
      <c r="K68" s="9">
        <v>0</v>
      </c>
      <c r="L68" s="9">
        <f t="shared" si="0"/>
        <v>1.008</v>
      </c>
      <c r="O68"/>
      <c r="P68"/>
    </row>
    <row r="69" spans="1:16" s="5" customFormat="1" x14ac:dyDescent="0.25">
      <c r="A69"/>
      <c r="B69" s="11" t="s">
        <v>17</v>
      </c>
      <c r="C69" s="12">
        <v>1.008</v>
      </c>
      <c r="D69" s="12">
        <v>0</v>
      </c>
      <c r="E69" s="12">
        <v>1.008</v>
      </c>
      <c r="F69" s="12">
        <v>0</v>
      </c>
      <c r="G69" s="12">
        <v>0</v>
      </c>
      <c r="H69" s="12">
        <v>0</v>
      </c>
      <c r="I69" s="12">
        <v>0</v>
      </c>
      <c r="J69" s="12">
        <v>0</v>
      </c>
      <c r="K69" s="12">
        <v>0</v>
      </c>
      <c r="L69" s="13">
        <f t="shared" si="0"/>
        <v>1.008</v>
      </c>
      <c r="O69"/>
      <c r="P69"/>
    </row>
    <row r="70" spans="1:16" s="5" customFormat="1" x14ac:dyDescent="0.25">
      <c r="A70"/>
      <c r="B70" s="6" t="s">
        <v>52</v>
      </c>
      <c r="C70" s="7">
        <v>0.108457</v>
      </c>
      <c r="D70" s="7">
        <v>0</v>
      </c>
      <c r="E70" s="7">
        <v>3.6580000000000001E-2</v>
      </c>
      <c r="F70" s="7">
        <v>7.1624999999999994E-2</v>
      </c>
      <c r="G70" s="7">
        <v>0</v>
      </c>
      <c r="H70" s="7">
        <v>0</v>
      </c>
      <c r="I70" s="7">
        <v>0</v>
      </c>
      <c r="J70" s="7">
        <v>0</v>
      </c>
      <c r="K70" s="7">
        <v>0</v>
      </c>
      <c r="L70" s="7">
        <f t="shared" si="0"/>
        <v>0.108205</v>
      </c>
      <c r="O70"/>
      <c r="P70"/>
    </row>
    <row r="71" spans="1:16" s="5" customFormat="1" x14ac:dyDescent="0.25">
      <c r="A71"/>
      <c r="B71" s="8" t="s">
        <v>53</v>
      </c>
      <c r="C71" s="9">
        <v>0.108457</v>
      </c>
      <c r="D71" s="9">
        <v>0</v>
      </c>
      <c r="E71" s="9">
        <v>3.6580000000000001E-2</v>
      </c>
      <c r="F71" s="9">
        <v>7.1624999999999994E-2</v>
      </c>
      <c r="G71" s="9">
        <v>0</v>
      </c>
      <c r="H71" s="9">
        <v>0</v>
      </c>
      <c r="I71" s="9">
        <v>0</v>
      </c>
      <c r="J71" s="9">
        <v>0</v>
      </c>
      <c r="K71" s="9">
        <v>0</v>
      </c>
      <c r="L71" s="9">
        <f t="shared" si="0"/>
        <v>0.108205</v>
      </c>
      <c r="O71"/>
      <c r="P71"/>
    </row>
    <row r="72" spans="1:16" s="5" customFormat="1" x14ac:dyDescent="0.25">
      <c r="A72"/>
      <c r="B72" s="11" t="s">
        <v>54</v>
      </c>
      <c r="C72" s="12">
        <v>0.108457</v>
      </c>
      <c r="D72" s="12">
        <v>0</v>
      </c>
      <c r="E72" s="12">
        <v>3.6580000000000001E-2</v>
      </c>
      <c r="F72" s="12">
        <v>7.1624999999999994E-2</v>
      </c>
      <c r="G72" s="12">
        <v>0</v>
      </c>
      <c r="H72" s="12">
        <v>0</v>
      </c>
      <c r="I72" s="12">
        <v>0</v>
      </c>
      <c r="J72" s="12">
        <v>0</v>
      </c>
      <c r="K72" s="12">
        <v>0</v>
      </c>
      <c r="L72" s="13">
        <f t="shared" si="0"/>
        <v>0.108205</v>
      </c>
      <c r="O72"/>
      <c r="P72"/>
    </row>
    <row r="73" spans="1:16" s="5" customFormat="1" x14ac:dyDescent="0.25">
      <c r="A73"/>
      <c r="B73" s="6" t="s">
        <v>55</v>
      </c>
      <c r="C73" s="7">
        <v>4.77083586</v>
      </c>
      <c r="D73" s="7">
        <v>0</v>
      </c>
      <c r="E73" s="7">
        <v>0.42090349999999999</v>
      </c>
      <c r="F73" s="7">
        <v>1.015239</v>
      </c>
      <c r="G73" s="7">
        <v>2.0980985599999999</v>
      </c>
      <c r="H73" s="7">
        <v>0.79059180000000007</v>
      </c>
      <c r="I73" s="7">
        <v>0</v>
      </c>
      <c r="J73" s="7">
        <v>0</v>
      </c>
      <c r="K73" s="7">
        <v>0</v>
      </c>
      <c r="L73" s="7">
        <f t="shared" si="0"/>
        <v>4.3248328599999999</v>
      </c>
      <c r="O73"/>
      <c r="P73"/>
    </row>
    <row r="74" spans="1:16" s="5" customFormat="1" x14ac:dyDescent="0.25">
      <c r="A74"/>
      <c r="B74" s="8" t="s">
        <v>56</v>
      </c>
      <c r="C74" s="9">
        <v>4.77083586</v>
      </c>
      <c r="D74" s="9">
        <v>0</v>
      </c>
      <c r="E74" s="9">
        <v>0.42090349999999999</v>
      </c>
      <c r="F74" s="9">
        <v>1.015239</v>
      </c>
      <c r="G74" s="9">
        <v>2.0980985599999999</v>
      </c>
      <c r="H74" s="9">
        <v>0.79059180000000007</v>
      </c>
      <c r="I74" s="9">
        <v>0</v>
      </c>
      <c r="J74" s="9">
        <v>0</v>
      </c>
      <c r="K74" s="9">
        <v>0</v>
      </c>
      <c r="L74" s="9">
        <f t="shared" si="0"/>
        <v>4.3248328599999999</v>
      </c>
      <c r="O74"/>
      <c r="P74"/>
    </row>
    <row r="75" spans="1:16" s="5" customFormat="1" x14ac:dyDescent="0.25">
      <c r="A75"/>
      <c r="B75" s="11" t="s">
        <v>17</v>
      </c>
      <c r="C75" s="12">
        <v>4.77083586</v>
      </c>
      <c r="D75" s="12">
        <v>0</v>
      </c>
      <c r="E75" s="12">
        <v>0.42090349999999999</v>
      </c>
      <c r="F75" s="12">
        <v>1.015239</v>
      </c>
      <c r="G75" s="12">
        <v>2.0980985599999999</v>
      </c>
      <c r="H75" s="12">
        <v>0.79059180000000007</v>
      </c>
      <c r="I75" s="12">
        <v>0</v>
      </c>
      <c r="J75" s="12">
        <v>0</v>
      </c>
      <c r="K75" s="12">
        <v>0</v>
      </c>
      <c r="L75" s="13">
        <f t="shared" si="0"/>
        <v>4.3248328599999999</v>
      </c>
      <c r="O75"/>
      <c r="P75"/>
    </row>
    <row r="76" spans="1:16" s="5" customFormat="1" x14ac:dyDescent="0.25">
      <c r="A76"/>
      <c r="B76" s="6" t="s">
        <v>57</v>
      </c>
      <c r="C76" s="7">
        <v>1.1246821699999998</v>
      </c>
      <c r="D76" s="7">
        <v>0</v>
      </c>
      <c r="E76" s="7">
        <v>7.4340000000000003E-2</v>
      </c>
      <c r="F76" s="7">
        <v>0</v>
      </c>
      <c r="G76" s="7">
        <v>0</v>
      </c>
      <c r="H76" s="7">
        <v>0</v>
      </c>
      <c r="I76" s="7">
        <v>0</v>
      </c>
      <c r="J76" s="7">
        <v>0.325326</v>
      </c>
      <c r="K76" s="7">
        <v>0.72501617000000007</v>
      </c>
      <c r="L76" s="7">
        <f t="shared" ref="L76:L88" si="1">SUM(D76:K76)</f>
        <v>1.12468217</v>
      </c>
      <c r="O76"/>
      <c r="P76"/>
    </row>
    <row r="77" spans="1:16" s="5" customFormat="1" x14ac:dyDescent="0.25">
      <c r="A77"/>
      <c r="B77" s="8" t="s">
        <v>58</v>
      </c>
      <c r="C77" s="9">
        <v>1.1246821699999998</v>
      </c>
      <c r="D77" s="9">
        <v>0</v>
      </c>
      <c r="E77" s="9">
        <v>7.4340000000000003E-2</v>
      </c>
      <c r="F77" s="9">
        <v>0</v>
      </c>
      <c r="G77" s="9">
        <v>0</v>
      </c>
      <c r="H77" s="9">
        <v>0</v>
      </c>
      <c r="I77" s="9">
        <v>0</v>
      </c>
      <c r="J77" s="9">
        <v>0.325326</v>
      </c>
      <c r="K77" s="9">
        <v>0.72501617000000007</v>
      </c>
      <c r="L77" s="9">
        <f t="shared" si="1"/>
        <v>1.12468217</v>
      </c>
      <c r="O77"/>
      <c r="P77"/>
    </row>
    <row r="78" spans="1:16" s="5" customFormat="1" x14ac:dyDescent="0.25">
      <c r="A78"/>
      <c r="B78" s="11" t="s">
        <v>17</v>
      </c>
      <c r="C78" s="12">
        <v>1.1246821699999998</v>
      </c>
      <c r="D78" s="12">
        <v>0</v>
      </c>
      <c r="E78" s="12">
        <v>7.4340000000000003E-2</v>
      </c>
      <c r="F78" s="12">
        <v>0</v>
      </c>
      <c r="G78" s="12">
        <v>0</v>
      </c>
      <c r="H78" s="12">
        <v>0</v>
      </c>
      <c r="I78" s="12">
        <v>0</v>
      </c>
      <c r="J78" s="12">
        <v>0.325326</v>
      </c>
      <c r="K78" s="12">
        <v>0.72501617000000007</v>
      </c>
      <c r="L78" s="13">
        <f t="shared" si="1"/>
        <v>1.12468217</v>
      </c>
      <c r="O78"/>
      <c r="P78"/>
    </row>
    <row r="79" spans="1:16" s="5" customFormat="1" x14ac:dyDescent="0.25">
      <c r="A79"/>
      <c r="B79" s="6" t="s">
        <v>59</v>
      </c>
      <c r="C79" s="7">
        <v>0.37130869999999999</v>
      </c>
      <c r="D79" s="7">
        <v>0</v>
      </c>
      <c r="E79" s="7">
        <v>0.30697269999999999</v>
      </c>
      <c r="F79" s="7">
        <v>3.1836000000000003E-2</v>
      </c>
      <c r="G79" s="7">
        <v>3.2500000000000001E-2</v>
      </c>
      <c r="H79" s="7">
        <v>0</v>
      </c>
      <c r="I79" s="7">
        <v>0</v>
      </c>
      <c r="J79" s="7">
        <v>0</v>
      </c>
      <c r="K79" s="7">
        <v>0</v>
      </c>
      <c r="L79" s="7">
        <f t="shared" si="1"/>
        <v>0.37130869999999994</v>
      </c>
      <c r="O79"/>
      <c r="P79"/>
    </row>
    <row r="80" spans="1:16" s="5" customFormat="1" x14ac:dyDescent="0.25">
      <c r="A80"/>
      <c r="B80" s="8" t="s">
        <v>60</v>
      </c>
      <c r="C80" s="9">
        <v>0.37130869999999999</v>
      </c>
      <c r="D80" s="9">
        <v>0</v>
      </c>
      <c r="E80" s="9">
        <v>0.30697269999999999</v>
      </c>
      <c r="F80" s="9">
        <v>3.1836000000000003E-2</v>
      </c>
      <c r="G80" s="9">
        <v>3.2500000000000001E-2</v>
      </c>
      <c r="H80" s="9">
        <v>0</v>
      </c>
      <c r="I80" s="9">
        <v>0</v>
      </c>
      <c r="J80" s="9">
        <v>0</v>
      </c>
      <c r="K80" s="9">
        <v>0</v>
      </c>
      <c r="L80" s="9">
        <f t="shared" si="1"/>
        <v>0.37130869999999994</v>
      </c>
      <c r="O80"/>
      <c r="P80"/>
    </row>
    <row r="81" spans="1:16" s="5" customFormat="1" x14ac:dyDescent="0.25">
      <c r="A81"/>
      <c r="B81" s="11" t="s">
        <v>17</v>
      </c>
      <c r="C81" s="12">
        <v>6.9085999999999995E-2</v>
      </c>
      <c r="D81" s="12">
        <v>0</v>
      </c>
      <c r="E81" s="12">
        <v>2.75E-2</v>
      </c>
      <c r="F81" s="12">
        <v>9.0860000000000003E-3</v>
      </c>
      <c r="G81" s="12">
        <v>3.2500000000000001E-2</v>
      </c>
      <c r="H81" s="12">
        <v>0</v>
      </c>
      <c r="I81" s="12">
        <v>0</v>
      </c>
      <c r="J81" s="12">
        <v>0</v>
      </c>
      <c r="K81" s="12">
        <v>0</v>
      </c>
      <c r="L81" s="13">
        <f t="shared" si="1"/>
        <v>6.9086000000000009E-2</v>
      </c>
      <c r="O81"/>
      <c r="P81"/>
    </row>
    <row r="82" spans="1:16" s="5" customFormat="1" x14ac:dyDescent="0.25">
      <c r="A82"/>
      <c r="B82" s="11" t="s">
        <v>61</v>
      </c>
      <c r="C82" s="12">
        <v>0.30222270000000001</v>
      </c>
      <c r="D82" s="12">
        <v>0</v>
      </c>
      <c r="E82" s="12">
        <v>0.27947270000000002</v>
      </c>
      <c r="F82" s="12">
        <v>2.2749999999999999E-2</v>
      </c>
      <c r="G82" s="12">
        <v>0</v>
      </c>
      <c r="H82" s="12">
        <v>0</v>
      </c>
      <c r="I82" s="12">
        <v>0</v>
      </c>
      <c r="J82" s="12">
        <v>0</v>
      </c>
      <c r="K82" s="12">
        <v>0</v>
      </c>
      <c r="L82" s="13">
        <f t="shared" si="1"/>
        <v>0.30222270000000001</v>
      </c>
      <c r="O82"/>
      <c r="P82"/>
    </row>
    <row r="83" spans="1:16" s="5" customFormat="1" x14ac:dyDescent="0.25">
      <c r="A83"/>
      <c r="B83" s="6" t="s">
        <v>62</v>
      </c>
      <c r="C83" s="7">
        <v>24598.164685099997</v>
      </c>
      <c r="D83" s="7">
        <v>5044.0425471000008</v>
      </c>
      <c r="E83" s="7">
        <v>6145.8576721700001</v>
      </c>
      <c r="F83" s="7">
        <v>8022.4590749699992</v>
      </c>
      <c r="G83" s="7">
        <v>6529.4123834799993</v>
      </c>
      <c r="H83" s="7">
        <v>6297.7171556400008</v>
      </c>
      <c r="I83" s="7">
        <v>8503.9409761200004</v>
      </c>
      <c r="J83" s="7">
        <v>5709.4267803799994</v>
      </c>
      <c r="K83" s="7">
        <v>5007.4590658199995</v>
      </c>
      <c r="L83" s="7">
        <f t="shared" si="1"/>
        <v>51260.315655679995</v>
      </c>
      <c r="O83"/>
      <c r="P83"/>
    </row>
    <row r="84" spans="1:16" x14ac:dyDescent="0.25">
      <c r="B84" s="8" t="s">
        <v>63</v>
      </c>
      <c r="C84" s="9">
        <v>24598.164685099997</v>
      </c>
      <c r="D84" s="9">
        <v>5044.0425471000008</v>
      </c>
      <c r="E84" s="9">
        <v>6145.8576721700001</v>
      </c>
      <c r="F84" s="9">
        <v>8022.4590749699992</v>
      </c>
      <c r="G84" s="9">
        <v>6529.4123834799993</v>
      </c>
      <c r="H84" s="9">
        <v>6297.7171556400008</v>
      </c>
      <c r="I84" s="9">
        <v>8503.9409761200004</v>
      </c>
      <c r="J84" s="9">
        <v>5709.4267803799994</v>
      </c>
      <c r="K84" s="9">
        <v>5007.4590658199995</v>
      </c>
      <c r="L84" s="9">
        <f t="shared" si="1"/>
        <v>51260.315655679995</v>
      </c>
    </row>
    <row r="85" spans="1:16" x14ac:dyDescent="0.25">
      <c r="B85" s="11" t="s">
        <v>17</v>
      </c>
      <c r="C85" s="12">
        <v>1042.21986896</v>
      </c>
      <c r="D85" s="12">
        <v>0</v>
      </c>
      <c r="E85" s="12">
        <v>0</v>
      </c>
      <c r="F85" s="12">
        <v>7568.0666033199996</v>
      </c>
      <c r="G85" s="12">
        <v>-2130.9361226400001</v>
      </c>
      <c r="H85" s="12">
        <v>6297.7171556400008</v>
      </c>
      <c r="I85" s="12">
        <v>8500.6903568000016</v>
      </c>
      <c r="J85" s="12">
        <v>-11014.816438900001</v>
      </c>
      <c r="K85" s="12">
        <v>-789.40852299999995</v>
      </c>
      <c r="L85" s="13">
        <f t="shared" si="1"/>
        <v>8431.3130312199992</v>
      </c>
    </row>
    <row r="86" spans="1:16" x14ac:dyDescent="0.25">
      <c r="B86" s="11" t="s">
        <v>19</v>
      </c>
      <c r="C86" s="12">
        <v>0</v>
      </c>
      <c r="D86" s="12">
        <v>0</v>
      </c>
      <c r="E86" s="12">
        <v>0</v>
      </c>
      <c r="F86" s="12">
        <v>0</v>
      </c>
      <c r="G86" s="12">
        <v>8195.9839273100006</v>
      </c>
      <c r="H86" s="12">
        <v>0</v>
      </c>
      <c r="I86" s="12">
        <v>3.2506193199999998</v>
      </c>
      <c r="J86" s="12">
        <v>0</v>
      </c>
      <c r="K86" s="12">
        <v>0</v>
      </c>
      <c r="L86" s="13">
        <f t="shared" si="1"/>
        <v>8199.2345466300012</v>
      </c>
    </row>
    <row r="87" spans="1:16" x14ac:dyDescent="0.25">
      <c r="B87" s="11" t="s">
        <v>64</v>
      </c>
      <c r="C87" s="12">
        <v>11528.195561879998</v>
      </c>
      <c r="D87" s="12">
        <v>5044.0425471000008</v>
      </c>
      <c r="E87" s="12">
        <v>6145.8576721700001</v>
      </c>
      <c r="F87" s="12">
        <v>454.39247165</v>
      </c>
      <c r="G87" s="12">
        <v>464.36457880999973</v>
      </c>
      <c r="H87" s="12">
        <v>0</v>
      </c>
      <c r="I87" s="12">
        <v>0</v>
      </c>
      <c r="J87" s="12">
        <v>-105.93902433</v>
      </c>
      <c r="K87" s="12">
        <v>-0.51217363000000005</v>
      </c>
      <c r="L87" s="13">
        <f t="shared" si="1"/>
        <v>12002.206071770001</v>
      </c>
    </row>
    <row r="88" spans="1:16" x14ac:dyDescent="0.25">
      <c r="B88" s="11" t="s">
        <v>326</v>
      </c>
      <c r="C88" s="12">
        <v>12027.749254259999</v>
      </c>
      <c r="D88" s="12">
        <v>0</v>
      </c>
      <c r="E88" s="12">
        <v>0</v>
      </c>
      <c r="F88" s="12">
        <v>0</v>
      </c>
      <c r="G88" s="12">
        <v>0</v>
      </c>
      <c r="H88" s="12">
        <v>0</v>
      </c>
      <c r="I88" s="12">
        <v>0</v>
      </c>
      <c r="J88" s="12">
        <v>16830.182243610001</v>
      </c>
      <c r="K88" s="12">
        <v>5797.3797624500012</v>
      </c>
      <c r="L88" s="13">
        <f t="shared" si="1"/>
        <v>22627.562006060001</v>
      </c>
    </row>
    <row r="89" spans="1:16" x14ac:dyDescent="0.25">
      <c r="B89" s="21" t="s">
        <v>65</v>
      </c>
      <c r="C89" s="22">
        <f t="shared" ref="C89:L89" si="2">C11+C25+C30+C40+C43+C46+C50+C56+C61+C64+C67+C70+C73+C76+C79+C83</f>
        <v>99575.302069019992</v>
      </c>
      <c r="D89" s="22">
        <f t="shared" si="2"/>
        <v>13700.941116980001</v>
      </c>
      <c r="E89" s="22">
        <f t="shared" si="2"/>
        <v>15513.5818822</v>
      </c>
      <c r="F89" s="22">
        <f t="shared" si="2"/>
        <v>18400.758555549997</v>
      </c>
      <c r="G89" s="22">
        <f t="shared" si="2"/>
        <v>16929.152344980001</v>
      </c>
      <c r="H89" s="22">
        <f t="shared" si="2"/>
        <v>15320.137239809999</v>
      </c>
      <c r="I89" s="22">
        <f t="shared" si="2"/>
        <v>14716.18570627</v>
      </c>
      <c r="J89" s="22">
        <f t="shared" si="2"/>
        <v>15793.802907039999</v>
      </c>
      <c r="K89" s="22">
        <f t="shared" si="2"/>
        <v>13433.131084319999</v>
      </c>
      <c r="L89" s="22">
        <f t="shared" si="2"/>
        <v>123807.69083715</v>
      </c>
    </row>
    <row r="90" spans="1:16" x14ac:dyDescent="0.25">
      <c r="B90" s="46" t="s">
        <v>3</v>
      </c>
      <c r="C90" s="101"/>
      <c r="D90" s="101"/>
      <c r="E90" s="101"/>
      <c r="F90" s="101"/>
      <c r="G90" s="101"/>
      <c r="H90" s="101"/>
      <c r="I90" s="101"/>
      <c r="J90" s="101"/>
      <c r="K90" s="101"/>
      <c r="L90" s="102"/>
    </row>
    <row r="91" spans="1:16" x14ac:dyDescent="0.25">
      <c r="B91" s="98" t="s">
        <v>339</v>
      </c>
      <c r="C91" s="98"/>
      <c r="D91" s="98"/>
      <c r="E91" s="98"/>
      <c r="F91" s="98"/>
      <c r="G91" s="98"/>
      <c r="H91" s="98"/>
      <c r="I91" s="98"/>
      <c r="J91" s="109"/>
      <c r="K91" s="128"/>
    </row>
    <row r="92" spans="1:16" x14ac:dyDescent="0.25">
      <c r="B92" s="98" t="s">
        <v>338</v>
      </c>
      <c r="C92" s="98"/>
      <c r="D92" s="98"/>
      <c r="E92" s="98"/>
      <c r="F92" s="98"/>
      <c r="G92" s="98"/>
      <c r="H92" s="98"/>
      <c r="I92" s="98"/>
      <c r="J92" s="109"/>
      <c r="K92" s="128"/>
    </row>
    <row r="93" spans="1:16" x14ac:dyDescent="0.25">
      <c r="B93" s="157" t="s">
        <v>327</v>
      </c>
      <c r="C93" s="157"/>
      <c r="D93" s="157"/>
      <c r="E93" s="157"/>
      <c r="F93" s="157"/>
      <c r="G93" s="157"/>
      <c r="H93" s="157"/>
      <c r="I93" s="157"/>
      <c r="J93" s="157"/>
      <c r="K93" s="157"/>
      <c r="L93" s="157"/>
    </row>
    <row r="94" spans="1:16" ht="22.5" customHeight="1" x14ac:dyDescent="0.25">
      <c r="B94" s="145" t="s">
        <v>246</v>
      </c>
      <c r="C94" s="145"/>
      <c r="D94" s="145"/>
      <c r="E94" s="145"/>
      <c r="F94" s="145"/>
      <c r="G94" s="145"/>
      <c r="H94" s="145"/>
      <c r="I94" s="145"/>
      <c r="J94" s="145"/>
      <c r="K94" s="145"/>
      <c r="L94" s="145"/>
    </row>
  </sheetData>
  <mergeCells count="12">
    <mergeCell ref="A7:L7"/>
    <mergeCell ref="A1:L1"/>
    <mergeCell ref="A2:L2"/>
    <mergeCell ref="A3:L3"/>
    <mergeCell ref="A5:L5"/>
    <mergeCell ref="A6:L6"/>
    <mergeCell ref="B94:L94"/>
    <mergeCell ref="B9:B10"/>
    <mergeCell ref="C9:C10"/>
    <mergeCell ref="L9:L10"/>
    <mergeCell ref="B93:L93"/>
    <mergeCell ref="D9:K9"/>
  </mergeCells>
  <pageMargins left="0.7" right="0.7" top="0.75" bottom="0.75" header="0.3" footer="0.3"/>
  <pageSetup orientation="landscape" horizontalDpi="4294967295" verticalDpi="4294967295" r:id="rId1"/>
  <ignoredErrors>
    <ignoredError sqref="L89 L11:L88"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zoomScaleNormal="100" zoomScalePageLayoutView="99" workbookViewId="0">
      <selection activeCell="C24" sqref="C24"/>
    </sheetView>
  </sheetViews>
  <sheetFormatPr baseColWidth="10" defaultColWidth="11.42578125" defaultRowHeight="15" x14ac:dyDescent="0.25"/>
  <cols>
    <col min="1" max="1" width="4" customWidth="1"/>
    <col min="2" max="2" width="15.28515625" style="5" customWidth="1"/>
    <col min="3" max="3" width="17.7109375" style="5" customWidth="1"/>
    <col min="4" max="4" width="24.5703125" style="5" customWidth="1"/>
    <col min="5" max="5" width="24.42578125" style="5" customWidth="1"/>
    <col min="6" max="6" width="26.7109375" style="5" customWidth="1"/>
    <col min="7" max="7" width="20.5703125" style="5" customWidth="1"/>
    <col min="8" max="8" width="11.85546875" style="5" customWidth="1"/>
    <col min="9" max="10" width="10.85546875" style="5" customWidth="1"/>
    <col min="11" max="11" width="10" style="5" customWidth="1"/>
    <col min="12" max="12" width="13.7109375" style="5" customWidth="1"/>
    <col min="13" max="13" width="12.28515625" style="5" customWidth="1"/>
  </cols>
  <sheetData>
    <row r="1" spans="1:15" ht="28.5" customHeight="1" x14ac:dyDescent="0.25">
      <c r="A1" s="140" t="s">
        <v>0</v>
      </c>
      <c r="B1" s="140"/>
      <c r="C1" s="140"/>
      <c r="D1" s="140"/>
      <c r="E1" s="140"/>
      <c r="F1" s="140"/>
      <c r="G1" s="140"/>
      <c r="H1" s="140"/>
      <c r="I1" s="140"/>
      <c r="J1" s="28"/>
      <c r="K1" s="28"/>
      <c r="L1" s="28"/>
      <c r="M1" s="28"/>
      <c r="N1" s="28"/>
      <c r="O1" s="28"/>
    </row>
    <row r="2" spans="1:15" ht="21" customHeight="1" x14ac:dyDescent="0.25">
      <c r="A2" s="139" t="s">
        <v>1</v>
      </c>
      <c r="B2" s="139"/>
      <c r="C2" s="139"/>
      <c r="D2" s="139"/>
      <c r="E2" s="139"/>
      <c r="F2" s="139"/>
      <c r="G2" s="139"/>
      <c r="H2" s="139"/>
      <c r="I2" s="139"/>
      <c r="J2" s="27"/>
      <c r="K2" s="27"/>
      <c r="L2" s="27"/>
      <c r="M2" s="27"/>
      <c r="N2" s="27"/>
      <c r="O2" s="27"/>
    </row>
    <row r="3" spans="1:15" ht="15.75" customHeight="1" x14ac:dyDescent="0.25">
      <c r="A3" s="146" t="s">
        <v>247</v>
      </c>
      <c r="B3" s="146"/>
      <c r="C3" s="146"/>
      <c r="D3" s="146"/>
      <c r="E3" s="146"/>
      <c r="F3" s="146"/>
      <c r="G3" s="146"/>
      <c r="H3" s="146"/>
      <c r="I3" s="146"/>
      <c r="J3" s="26"/>
      <c r="K3" s="26"/>
      <c r="L3" s="47"/>
      <c r="M3" s="47"/>
      <c r="N3" s="47"/>
      <c r="O3" s="47"/>
    </row>
    <row r="4" spans="1:15" ht="15.75" x14ac:dyDescent="0.25">
      <c r="B4"/>
      <c r="C4"/>
      <c r="D4"/>
      <c r="E4"/>
      <c r="F4"/>
      <c r="G4"/>
      <c r="H4"/>
      <c r="I4"/>
      <c r="J4"/>
      <c r="K4" s="4"/>
      <c r="L4" s="4"/>
      <c r="M4"/>
    </row>
    <row r="5" spans="1:15" ht="18.75" customHeight="1" x14ac:dyDescent="0.3">
      <c r="A5" s="147" t="s">
        <v>328</v>
      </c>
      <c r="B5" s="147"/>
      <c r="C5" s="147"/>
      <c r="D5" s="147"/>
      <c r="E5" s="147"/>
      <c r="F5" s="147"/>
      <c r="G5" s="147"/>
      <c r="H5" s="147"/>
      <c r="I5" s="147"/>
      <c r="J5" s="29"/>
      <c r="K5" s="29"/>
      <c r="L5" s="29"/>
      <c r="M5" s="29"/>
      <c r="N5" s="29"/>
      <c r="O5" s="29"/>
    </row>
    <row r="6" spans="1:15" ht="18.75" x14ac:dyDescent="0.3">
      <c r="A6" s="153" t="s">
        <v>335</v>
      </c>
      <c r="B6" s="153"/>
      <c r="C6" s="153"/>
      <c r="D6" s="153"/>
      <c r="E6" s="153"/>
      <c r="F6" s="153"/>
      <c r="G6" s="153"/>
      <c r="H6" s="153"/>
      <c r="I6" s="153"/>
      <c r="J6" s="30"/>
      <c r="K6" s="30"/>
      <c r="L6" s="30"/>
      <c r="M6" s="30"/>
      <c r="N6" s="30"/>
      <c r="O6" s="30"/>
    </row>
    <row r="7" spans="1:15" ht="15.75" x14ac:dyDescent="0.25">
      <c r="A7" s="150" t="s">
        <v>5</v>
      </c>
      <c r="B7" s="150"/>
      <c r="C7" s="150"/>
      <c r="D7" s="150"/>
      <c r="E7" s="150"/>
      <c r="F7" s="150"/>
      <c r="G7" s="150"/>
      <c r="H7" s="150"/>
      <c r="I7" s="150"/>
      <c r="J7" s="31"/>
      <c r="K7" s="31"/>
      <c r="L7" s="31"/>
      <c r="M7" s="31"/>
      <c r="N7" s="31"/>
      <c r="O7" s="31"/>
    </row>
    <row r="9" spans="1:15" ht="15" customHeight="1" x14ac:dyDescent="0.25">
      <c r="B9" s="157"/>
      <c r="C9" s="157"/>
      <c r="D9" s="157"/>
      <c r="E9" s="157"/>
      <c r="F9" s="157"/>
      <c r="G9" s="157"/>
      <c r="H9" s="157"/>
      <c r="I9" s="157"/>
      <c r="J9" s="157"/>
      <c r="K9" s="157"/>
    </row>
    <row r="10" spans="1:15" ht="34.5" customHeight="1" x14ac:dyDescent="0.25">
      <c r="C10" s="132" t="s">
        <v>8</v>
      </c>
      <c r="D10" s="132" t="s">
        <v>329</v>
      </c>
      <c r="E10" s="132" t="s">
        <v>330</v>
      </c>
      <c r="F10" s="132" t="s">
        <v>331</v>
      </c>
      <c r="G10" s="132" t="s">
        <v>9</v>
      </c>
    </row>
    <row r="11" spans="1:15" x14ac:dyDescent="0.25">
      <c r="C11" s="124" t="s">
        <v>10</v>
      </c>
      <c r="D11" s="123">
        <v>3847.9362315999997</v>
      </c>
      <c r="E11" s="123">
        <v>8203.9959999999992</v>
      </c>
      <c r="F11" s="123">
        <v>0</v>
      </c>
      <c r="G11" s="124">
        <f t="shared" ref="G11:G18" si="0">SUM(D11:F11)</f>
        <v>12051.9322316</v>
      </c>
    </row>
    <row r="12" spans="1:15" x14ac:dyDescent="0.25">
      <c r="C12" s="124" t="s">
        <v>11</v>
      </c>
      <c r="D12" s="123">
        <v>6145.8576721700001</v>
      </c>
      <c r="E12" s="123">
        <v>7483.7939999999999</v>
      </c>
      <c r="F12" s="125">
        <v>0</v>
      </c>
      <c r="G12" s="124">
        <f t="shared" si="0"/>
        <v>13629.651672169999</v>
      </c>
    </row>
    <row r="13" spans="1:15" x14ac:dyDescent="0.25">
      <c r="C13" s="124" t="s">
        <v>12</v>
      </c>
      <c r="D13" s="123">
        <v>6188.5140749699995</v>
      </c>
      <c r="E13" s="123">
        <v>7829.4840000000004</v>
      </c>
      <c r="F13" s="125">
        <v>1833.9449999999999</v>
      </c>
      <c r="G13" s="124">
        <f t="shared" si="0"/>
        <v>15851.94307497</v>
      </c>
    </row>
    <row r="14" spans="1:15" x14ac:dyDescent="0.25">
      <c r="C14" s="124" t="s">
        <v>13</v>
      </c>
      <c r="D14" s="123">
        <v>5581.6123834800001</v>
      </c>
      <c r="E14" s="123">
        <v>7829.9970000000003</v>
      </c>
      <c r="F14" s="125">
        <v>947.8</v>
      </c>
      <c r="G14" s="124">
        <f t="shared" si="0"/>
        <v>14359.409383480001</v>
      </c>
    </row>
    <row r="15" spans="1:15" x14ac:dyDescent="0.25">
      <c r="C15" s="124" t="s">
        <v>14</v>
      </c>
      <c r="D15" s="123">
        <v>5291.7222866800003</v>
      </c>
      <c r="E15" s="123">
        <v>7829.99</v>
      </c>
      <c r="F15" s="125">
        <v>915.77499999999998</v>
      </c>
      <c r="G15" s="124">
        <f t="shared" si="0"/>
        <v>14037.48728668</v>
      </c>
    </row>
    <row r="16" spans="1:15" x14ac:dyDescent="0.25">
      <c r="C16" s="124" t="s">
        <v>238</v>
      </c>
      <c r="D16" s="123">
        <v>7565.6909761200004</v>
      </c>
      <c r="E16" s="123">
        <v>6047.2134999999998</v>
      </c>
      <c r="F16" s="125">
        <v>938.25</v>
      </c>
      <c r="G16" s="124">
        <f t="shared" si="0"/>
        <v>14551.15447612</v>
      </c>
    </row>
    <row r="17" spans="3:7" ht="15" customHeight="1" x14ac:dyDescent="0.25">
      <c r="C17" s="124" t="s">
        <v>325</v>
      </c>
      <c r="D17" s="123">
        <v>4746.1558909099995</v>
      </c>
      <c r="E17" s="123">
        <v>9531.67</v>
      </c>
      <c r="F17" s="125">
        <v>959.98500000000001</v>
      </c>
      <c r="G17" s="124">
        <f t="shared" si="0"/>
        <v>15237.810890910001</v>
      </c>
    </row>
    <row r="18" spans="3:7" ht="15" customHeight="1" x14ac:dyDescent="0.25">
      <c r="C18" s="124" t="s">
        <v>333</v>
      </c>
      <c r="D18" s="123">
        <v>4090.5251008999999</v>
      </c>
      <c r="E18" s="123">
        <v>0</v>
      </c>
      <c r="F18" s="125">
        <v>802.25</v>
      </c>
      <c r="G18" s="124">
        <f t="shared" si="0"/>
        <v>4892.7751009000003</v>
      </c>
    </row>
    <row r="19" spans="3:7" x14ac:dyDescent="0.25">
      <c r="C19" s="126" t="s">
        <v>65</v>
      </c>
      <c r="D19" s="127">
        <f>SUM(D11:D18)</f>
        <v>43458.014616829998</v>
      </c>
      <c r="E19" s="127">
        <f t="shared" ref="E19:F19" si="1">SUM(E11:E18)</f>
        <v>54756.144499999995</v>
      </c>
      <c r="F19" s="127">
        <f t="shared" si="1"/>
        <v>6398.0050000000001</v>
      </c>
      <c r="G19" s="127">
        <f>SUM(G11:G18)</f>
        <v>104612.16411683001</v>
      </c>
    </row>
    <row r="20" spans="3:7" x14ac:dyDescent="0.25">
      <c r="C20" s="133" t="s">
        <v>3</v>
      </c>
      <c r="D20" s="133"/>
    </row>
    <row r="21" spans="3:7" x14ac:dyDescent="0.25">
      <c r="C21" s="134" t="s">
        <v>340</v>
      </c>
      <c r="D21" s="134"/>
    </row>
    <row r="22" spans="3:7" x14ac:dyDescent="0.25">
      <c r="C22" s="135" t="s">
        <v>338</v>
      </c>
      <c r="D22" s="136"/>
    </row>
    <row r="23" spans="3:7" ht="15" customHeight="1" x14ac:dyDescent="0.25"/>
  </sheetData>
  <mergeCells count="7">
    <mergeCell ref="B9:K9"/>
    <mergeCell ref="A1:I1"/>
    <mergeCell ref="A2:I2"/>
    <mergeCell ref="A3:I3"/>
    <mergeCell ref="A5:I5"/>
    <mergeCell ref="A6:I6"/>
    <mergeCell ref="A7:I7"/>
  </mergeCells>
  <pageMargins left="0.7" right="0.7" top="0.75" bottom="0.75" header="0.3" footer="0.3"/>
  <pageSetup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tint="0.59999389629810485"/>
  </sheetPr>
  <dimension ref="A1:G30"/>
  <sheetViews>
    <sheetView workbookViewId="0">
      <selection activeCell="I12" sqref="I12"/>
    </sheetView>
  </sheetViews>
  <sheetFormatPr baseColWidth="10" defaultColWidth="11.42578125" defaultRowHeight="15" x14ac:dyDescent="0.25"/>
  <cols>
    <col min="1" max="1" width="30.5703125" customWidth="1"/>
    <col min="2" max="2" width="32.5703125" customWidth="1"/>
    <col min="3" max="3" width="19" customWidth="1"/>
    <col min="4" max="4" width="13.7109375" customWidth="1"/>
    <col min="6" max="6" width="26.42578125" customWidth="1"/>
    <col min="7" max="7" width="32.5703125" customWidth="1"/>
    <col min="8" max="8" width="17.42578125" customWidth="1"/>
    <col min="10" max="10" width="17.42578125" customWidth="1"/>
  </cols>
  <sheetData>
    <row r="1" spans="1:7" x14ac:dyDescent="0.25">
      <c r="F1" t="s">
        <v>227</v>
      </c>
    </row>
    <row r="2" spans="1:7" x14ac:dyDescent="0.25">
      <c r="A2" s="36" t="s">
        <v>111</v>
      </c>
      <c r="B2" t="s" vm="2">
        <v>94</v>
      </c>
      <c r="F2" s="36" t="s">
        <v>111</v>
      </c>
      <c r="G2" t="s" vm="2">
        <v>94</v>
      </c>
    </row>
    <row r="3" spans="1:7" x14ac:dyDescent="0.25">
      <c r="A3" s="36" t="s">
        <v>70</v>
      </c>
      <c r="B3" t="s" vm="4">
        <v>124</v>
      </c>
      <c r="F3" s="36" t="s">
        <v>70</v>
      </c>
      <c r="G3" t="s" vm="6">
        <v>93</v>
      </c>
    </row>
    <row r="4" spans="1:7" x14ac:dyDescent="0.25">
      <c r="A4" s="36" t="s">
        <v>68</v>
      </c>
      <c r="B4" t="s" vm="5">
        <v>124</v>
      </c>
      <c r="F4" s="36" t="s">
        <v>68</v>
      </c>
      <c r="G4" t="s" vm="7">
        <v>93</v>
      </c>
    </row>
    <row r="6" spans="1:7" x14ac:dyDescent="0.25">
      <c r="A6" s="36" t="s">
        <v>71</v>
      </c>
      <c r="B6" t="s">
        <v>66</v>
      </c>
      <c r="C6" t="s">
        <v>223</v>
      </c>
      <c r="F6" s="36" t="s">
        <v>71</v>
      </c>
      <c r="G6" t="s">
        <v>67</v>
      </c>
    </row>
    <row r="7" spans="1:7" x14ac:dyDescent="0.25">
      <c r="A7" s="37" t="s">
        <v>72</v>
      </c>
      <c r="B7" s="130">
        <v>861074372943</v>
      </c>
      <c r="C7" s="130">
        <v>1031756795773.23</v>
      </c>
      <c r="F7" s="37" t="s">
        <v>72</v>
      </c>
      <c r="G7" s="130">
        <v>812757892727.34045</v>
      </c>
    </row>
    <row r="8" spans="1:7" x14ac:dyDescent="0.25">
      <c r="A8" s="38" t="s">
        <v>75</v>
      </c>
      <c r="B8" s="130">
        <v>723274350010</v>
      </c>
      <c r="C8" s="130">
        <v>881921375552.62988</v>
      </c>
      <c r="F8" s="38" t="s">
        <v>75</v>
      </c>
      <c r="G8" s="130">
        <v>715129730806.66052</v>
      </c>
    </row>
    <row r="9" spans="1:7" x14ac:dyDescent="0.25">
      <c r="A9" s="38" t="s">
        <v>76</v>
      </c>
      <c r="B9" s="130">
        <v>137800022933</v>
      </c>
      <c r="C9" s="130">
        <v>149835420220.59998</v>
      </c>
      <c r="F9" s="38" t="s">
        <v>76</v>
      </c>
      <c r="G9" s="130">
        <v>97628161920.679886</v>
      </c>
    </row>
    <row r="10" spans="1:7" x14ac:dyDescent="0.25">
      <c r="A10" s="37" t="s">
        <v>73</v>
      </c>
      <c r="B10" s="130">
        <v>136044800000</v>
      </c>
      <c r="C10" s="130">
        <v>180827385286</v>
      </c>
      <c r="F10" s="37" t="s">
        <v>73</v>
      </c>
      <c r="G10" s="130">
        <v>146803963548.71985</v>
      </c>
    </row>
    <row r="11" spans="1:7" x14ac:dyDescent="0.25">
      <c r="A11" s="38" t="s">
        <v>77</v>
      </c>
      <c r="B11" s="130">
        <v>136044800000</v>
      </c>
      <c r="C11" s="130">
        <v>180827385286</v>
      </c>
      <c r="F11" s="38" t="s">
        <v>77</v>
      </c>
      <c r="G11" s="130">
        <v>146803963548.71985</v>
      </c>
    </row>
    <row r="12" spans="1:7" x14ac:dyDescent="0.25">
      <c r="A12" s="37" t="s">
        <v>74</v>
      </c>
      <c r="B12" s="130">
        <v>997119172943</v>
      </c>
      <c r="C12" s="130">
        <v>1212584181059.2295</v>
      </c>
      <c r="F12" s="37" t="s">
        <v>74</v>
      </c>
      <c r="G12" s="130">
        <v>959561856276.0603</v>
      </c>
    </row>
    <row r="17" spans="1:7" x14ac:dyDescent="0.25">
      <c r="A17" s="36" t="s">
        <v>111</v>
      </c>
      <c r="B17" t="s" vm="2">
        <v>94</v>
      </c>
      <c r="F17" s="36" t="s">
        <v>111</v>
      </c>
      <c r="G17" t="s" vm="2">
        <v>94</v>
      </c>
    </row>
    <row r="18" spans="1:7" x14ac:dyDescent="0.25">
      <c r="A18" s="36" t="s">
        <v>70</v>
      </c>
      <c r="B18" t="s" vm="4">
        <v>124</v>
      </c>
      <c r="F18" s="36" t="s">
        <v>70</v>
      </c>
      <c r="G18" t="s" vm="6">
        <v>93</v>
      </c>
    </row>
    <row r="19" spans="1:7" x14ac:dyDescent="0.25">
      <c r="A19" s="36" t="s">
        <v>68</v>
      </c>
      <c r="B19" t="s" vm="5">
        <v>124</v>
      </c>
      <c r="F19" s="36" t="s">
        <v>68</v>
      </c>
      <c r="G19" t="s" vm="7">
        <v>93</v>
      </c>
    </row>
    <row r="21" spans="1:7" x14ac:dyDescent="0.25">
      <c r="A21" s="36" t="s">
        <v>71</v>
      </c>
      <c r="B21" t="s">
        <v>122</v>
      </c>
      <c r="C21" t="s">
        <v>225</v>
      </c>
      <c r="F21" s="36" t="s">
        <v>71</v>
      </c>
      <c r="G21" t="s">
        <v>226</v>
      </c>
    </row>
    <row r="22" spans="1:7" x14ac:dyDescent="0.25">
      <c r="A22" s="37" t="s">
        <v>123</v>
      </c>
      <c r="B22" s="130">
        <v>750823351176</v>
      </c>
      <c r="C22" s="130">
        <v>515012810707.36945</v>
      </c>
      <c r="F22" s="37" t="s">
        <v>123</v>
      </c>
      <c r="G22" s="130">
        <v>555483114814.71985</v>
      </c>
    </row>
    <row r="23" spans="1:7" x14ac:dyDescent="0.25">
      <c r="A23" s="38" t="s">
        <v>189</v>
      </c>
      <c r="B23" s="130">
        <v>738501386179</v>
      </c>
      <c r="C23" s="130">
        <v>502571762408.60944</v>
      </c>
      <c r="F23" s="38" t="s">
        <v>189</v>
      </c>
      <c r="G23" s="130">
        <v>545720507936.21985</v>
      </c>
    </row>
    <row r="24" spans="1:7" x14ac:dyDescent="0.25">
      <c r="A24" s="38" t="s">
        <v>190</v>
      </c>
      <c r="B24" s="130">
        <v>12321964997</v>
      </c>
      <c r="C24" s="130">
        <v>12441048298.760002</v>
      </c>
      <c r="F24" s="38" t="s">
        <v>190</v>
      </c>
      <c r="G24" s="130">
        <v>9762606878.5000019</v>
      </c>
    </row>
    <row r="25" spans="1:7" x14ac:dyDescent="0.25">
      <c r="A25" s="37" t="s">
        <v>73</v>
      </c>
      <c r="B25" s="130">
        <v>246295821767</v>
      </c>
      <c r="C25" s="130">
        <v>697571370351.83997</v>
      </c>
      <c r="F25" s="37" t="s">
        <v>73</v>
      </c>
      <c r="G25" s="130">
        <v>557215844801.06995</v>
      </c>
    </row>
    <row r="26" spans="1:7" x14ac:dyDescent="0.25">
      <c r="A26" s="38" t="s">
        <v>193</v>
      </c>
      <c r="B26" s="130">
        <v>246295821767</v>
      </c>
      <c r="C26" s="130">
        <v>697571370351.83997</v>
      </c>
      <c r="F26" s="38" t="s">
        <v>193</v>
      </c>
      <c r="G26" s="130">
        <v>557215844801.06995</v>
      </c>
    </row>
    <row r="27" spans="1:7" x14ac:dyDescent="0.25">
      <c r="A27" s="37" t="s">
        <v>74</v>
      </c>
      <c r="B27" s="130">
        <v>997119172943</v>
      </c>
      <c r="C27" s="130">
        <v>1212584181059.2095</v>
      </c>
      <c r="F27" s="37" t="s">
        <v>74</v>
      </c>
      <c r="G27" s="130">
        <v>1112698959615.7898</v>
      </c>
    </row>
    <row r="30" spans="1:7" x14ac:dyDescent="0.25">
      <c r="A30" t="s">
        <v>245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T46"/>
  <sheetViews>
    <sheetView showGridLines="0" workbookViewId="0">
      <selection activeCell="B34" sqref="B34:E34"/>
    </sheetView>
  </sheetViews>
  <sheetFormatPr baseColWidth="10" defaultColWidth="11.42578125" defaultRowHeight="15" x14ac:dyDescent="0.25"/>
  <cols>
    <col min="1" max="1" width="26.5703125" customWidth="1"/>
    <col min="2" max="2" width="53.85546875" customWidth="1"/>
    <col min="3" max="3" width="12" customWidth="1"/>
    <col min="4" max="5" width="10.7109375" customWidth="1"/>
    <col min="6" max="6" width="12.85546875" customWidth="1"/>
    <col min="7" max="7" width="18.85546875" customWidth="1"/>
  </cols>
  <sheetData>
    <row r="1" spans="1:8" ht="28.5" customHeight="1" x14ac:dyDescent="0.25">
      <c r="A1" s="140" t="s">
        <v>0</v>
      </c>
      <c r="B1" s="140"/>
      <c r="C1" s="140"/>
      <c r="D1" s="140"/>
      <c r="E1" s="140"/>
      <c r="F1" s="140"/>
      <c r="G1" s="140"/>
      <c r="H1" s="28"/>
    </row>
    <row r="2" spans="1:8" ht="21" customHeight="1" x14ac:dyDescent="0.25">
      <c r="A2" s="139" t="s">
        <v>1</v>
      </c>
      <c r="B2" s="139"/>
      <c r="C2" s="139"/>
      <c r="D2" s="139"/>
      <c r="E2" s="139"/>
      <c r="F2" s="139"/>
      <c r="G2" s="139"/>
      <c r="H2" s="27"/>
    </row>
    <row r="3" spans="1:8" ht="15" customHeight="1" x14ac:dyDescent="0.25">
      <c r="A3" s="146" t="s">
        <v>247</v>
      </c>
      <c r="B3" s="146"/>
      <c r="C3" s="146"/>
      <c r="D3" s="146"/>
      <c r="E3" s="146"/>
      <c r="F3" s="146"/>
      <c r="G3" s="146"/>
      <c r="H3" s="26"/>
    </row>
    <row r="5" spans="1:8" ht="18.75" customHeight="1" x14ac:dyDescent="0.3">
      <c r="A5" s="147" t="s">
        <v>233</v>
      </c>
      <c r="B5" s="147"/>
      <c r="C5" s="147"/>
      <c r="D5" s="147"/>
      <c r="E5" s="147"/>
      <c r="F5" s="147"/>
      <c r="G5" s="147"/>
      <c r="H5" s="29"/>
    </row>
    <row r="6" spans="1:8" ht="18.75" customHeight="1" x14ac:dyDescent="0.3">
      <c r="A6" s="147" t="s">
        <v>229</v>
      </c>
      <c r="B6" s="147"/>
      <c r="C6" s="147"/>
      <c r="D6" s="147"/>
      <c r="E6" s="147"/>
      <c r="F6" s="147"/>
      <c r="G6" s="147"/>
      <c r="H6" s="29"/>
    </row>
    <row r="7" spans="1:8" ht="18.75" x14ac:dyDescent="0.25">
      <c r="A7" s="143" t="s">
        <v>336</v>
      </c>
      <c r="B7" s="143"/>
      <c r="C7" s="143"/>
      <c r="D7" s="143"/>
      <c r="E7" s="143"/>
      <c r="F7" s="143"/>
      <c r="G7" s="143"/>
      <c r="H7" s="115"/>
    </row>
    <row r="8" spans="1:8" ht="15.75" x14ac:dyDescent="0.25">
      <c r="A8" s="150" t="s">
        <v>5</v>
      </c>
      <c r="B8" s="150"/>
      <c r="C8" s="150"/>
      <c r="D8" s="150"/>
      <c r="E8" s="150"/>
      <c r="F8" s="150"/>
      <c r="G8" s="150"/>
      <c r="H8" s="31"/>
    </row>
    <row r="11" spans="1:8" ht="15" customHeight="1" x14ac:dyDescent="0.25">
      <c r="B11" s="148" t="s">
        <v>2</v>
      </c>
      <c r="C11" s="149" t="s">
        <v>224</v>
      </c>
      <c r="D11" s="149" t="s">
        <v>248</v>
      </c>
      <c r="E11" s="149" t="s">
        <v>227</v>
      </c>
    </row>
    <row r="12" spans="1:8" ht="15" customHeight="1" x14ac:dyDescent="0.25">
      <c r="B12" s="148"/>
      <c r="C12" s="149"/>
      <c r="D12" s="149"/>
      <c r="E12" s="149"/>
    </row>
    <row r="13" spans="1:8" x14ac:dyDescent="0.25">
      <c r="B13" s="69" t="s">
        <v>72</v>
      </c>
      <c r="C13" s="67">
        <f>+C14+C21</f>
        <v>861074.37294300005</v>
      </c>
      <c r="D13" s="67">
        <f>+D14+D21</f>
        <v>1031756.7957732299</v>
      </c>
      <c r="E13" s="67">
        <f>E14+E21</f>
        <v>812757.89272734022</v>
      </c>
    </row>
    <row r="14" spans="1:8" x14ac:dyDescent="0.25">
      <c r="B14" s="70" t="s">
        <v>75</v>
      </c>
      <c r="C14" s="103">
        <f>SUM(C15:C20)</f>
        <v>723274.35001000005</v>
      </c>
      <c r="D14" s="103">
        <f>SUM(D15:D20)</f>
        <v>881921.37555262994</v>
      </c>
      <c r="E14" s="103">
        <f>SUM(E15:E20)</f>
        <v>715129.73080666026</v>
      </c>
    </row>
    <row r="15" spans="1:8" ht="12.75" customHeight="1" x14ac:dyDescent="0.25">
      <c r="B15" s="71" t="s">
        <v>78</v>
      </c>
      <c r="C15" s="68">
        <f>IFERROR(VLOOKUP(B15,DinamicaEconómica!A49:C69,2,FALSE)/1000000,0)</f>
        <v>318384.236699</v>
      </c>
      <c r="D15" s="68">
        <f>IFERROR(VLOOKUP(Económica!B15,DinamicaEconómica!A49:C69,3,FALSE)/1000000,0)</f>
        <v>339307.25165879005</v>
      </c>
      <c r="E15" s="68">
        <f>IFERROR(VLOOKUP(B15,DinamicaEconómica!A8:B26,2,FALSE)/1000000,0)</f>
        <v>266733.30380415043</v>
      </c>
    </row>
    <row r="16" spans="1:8" x14ac:dyDescent="0.25">
      <c r="B16" s="71" t="s">
        <v>79</v>
      </c>
      <c r="C16" s="68">
        <f>IFERROR(VLOOKUP(B16,DinamicaEconómica!A50:C70,2,FALSE)/1000000,0)</f>
        <v>43349.405366999999</v>
      </c>
      <c r="D16" s="68">
        <f>IFERROR(VLOOKUP(Económica!B16,DinamicaEconómica!A50:C70,3,FALSE)/1000000,0)</f>
        <v>44260.792947000002</v>
      </c>
      <c r="E16" s="68">
        <f>IFERROR(VLOOKUP(B16,DinamicaEconómica!A9:B27,2,FALSE)/1000000,0)</f>
        <v>37188.650484279999</v>
      </c>
    </row>
    <row r="17" spans="2:20" x14ac:dyDescent="0.25">
      <c r="B17" s="71" t="s">
        <v>80</v>
      </c>
      <c r="C17" s="68">
        <f>IFERROR(VLOOKUP(B17,DinamicaEconómica!A51:C71,2,FALSE)/1000000,0)</f>
        <v>149993.48975899999</v>
      </c>
      <c r="D17" s="68">
        <f>IFERROR(VLOOKUP(Económica!B17,DinamicaEconómica!A51:C71,3,FALSE)/1000000,0)</f>
        <v>163121.74054299999</v>
      </c>
      <c r="E17" s="68">
        <f>IFERROR(VLOOKUP(B17,DinamicaEconómica!A10:B28,2,FALSE)/1000000,0)</f>
        <v>120654.15763758996</v>
      </c>
    </row>
    <row r="18" spans="2:20" x14ac:dyDescent="0.25">
      <c r="B18" s="71" t="s">
        <v>81</v>
      </c>
      <c r="C18" s="114">
        <f>IFERROR(VLOOKUP(B18,DinamicaEconómica!A52:C72,2,FALSE)/1000000,0)</f>
        <v>0</v>
      </c>
      <c r="D18" s="68">
        <f>IFERROR(VLOOKUP(Económica!B18,DinamicaEconómica!A52:C72,3,FALSE)/1000000,0)</f>
        <v>111.464372</v>
      </c>
      <c r="E18" s="68">
        <f>IFERROR(VLOOKUP(B18,DinamicaEconómica!A11:B29,2,FALSE)/1000000,0)</f>
        <v>111.02543224999999</v>
      </c>
    </row>
    <row r="19" spans="2:20" x14ac:dyDescent="0.25">
      <c r="B19" s="71" t="s">
        <v>82</v>
      </c>
      <c r="C19" s="68">
        <f>IFERROR(VLOOKUP(B19,DinamicaEconómica!A53:C73,2,FALSE)/1000000,0)</f>
        <v>211443.063307</v>
      </c>
      <c r="D19" s="68">
        <f>IFERROR(VLOOKUP(Económica!B19,DinamicaEconómica!A53:C73,3,FALSE)/1000000,0)</f>
        <v>334887.73600089992</v>
      </c>
      <c r="E19" s="68">
        <f>IFERROR(VLOOKUP(B19,DinamicaEconómica!A12:B30,2,FALSE)/1000000,0)</f>
        <v>290216.98815323983</v>
      </c>
    </row>
    <row r="20" spans="2:20" x14ac:dyDescent="0.25">
      <c r="B20" s="71" t="s">
        <v>83</v>
      </c>
      <c r="C20" s="68">
        <f>IFERROR(VLOOKUP(B20,DinamicaEconómica!A54:C74,2,FALSE)/1000000,0)</f>
        <v>104.154878</v>
      </c>
      <c r="D20" s="68">
        <f>IFERROR(VLOOKUP(Económica!B20,DinamicaEconómica!A54:C74,3,FALSE)/1000000,0)</f>
        <v>232.39003094</v>
      </c>
      <c r="E20" s="68">
        <f>IFERROR(VLOOKUP(B20,DinamicaEconómica!A13:B31,2,FALSE)/1000000,0)</f>
        <v>225.60529515000005</v>
      </c>
    </row>
    <row r="21" spans="2:20" x14ac:dyDescent="0.25">
      <c r="B21" s="70" t="s">
        <v>76</v>
      </c>
      <c r="C21" s="103">
        <f>SUM(C22:C27)</f>
        <v>137800.02293300003</v>
      </c>
      <c r="D21" s="103">
        <f t="shared" ref="D21:E21" si="0">SUM(D22:D27)</f>
        <v>149835.42022059998</v>
      </c>
      <c r="E21" s="103">
        <f t="shared" si="0"/>
        <v>97628.16192068001</v>
      </c>
    </row>
    <row r="22" spans="2:20" x14ac:dyDescent="0.25">
      <c r="B22" s="71" t="s">
        <v>84</v>
      </c>
      <c r="C22" s="68">
        <f>IFERROR(VLOOKUP(B22,DinamicaEconómica!A56:C76,2,FALSE)/1000000,0)</f>
        <v>31476.50445</v>
      </c>
      <c r="D22" s="68">
        <f>IFERROR(VLOOKUP(Económica!B22,DinamicaEconómica!A56:C76,3,FALSE)/1000000,0)</f>
        <v>31536.470644690002</v>
      </c>
      <c r="E22" s="68">
        <f>IFERROR(VLOOKUP(B22,DinamicaEconómica!A15:B33,2,FALSE)/1000000,0)</f>
        <v>21783.465769550006</v>
      </c>
    </row>
    <row r="23" spans="2:20" x14ac:dyDescent="0.25">
      <c r="B23" s="71" t="s">
        <v>85</v>
      </c>
      <c r="C23" s="68">
        <f>IFERROR(VLOOKUP(B23,DinamicaEconómica!A57:C77,2,FALSE)/1000000,0)</f>
        <v>57712.548920000001</v>
      </c>
      <c r="D23" s="68">
        <f>IFERROR(VLOOKUP(Económica!B23,DinamicaEconómica!A57:C77,3,FALSE)/1000000,0)</f>
        <v>67541.893653899999</v>
      </c>
      <c r="E23" s="68">
        <f>IFERROR(VLOOKUP(B23,DinamicaEconómica!A16:B34,2,FALSE)/1000000,0)</f>
        <v>38364.749933610023</v>
      </c>
    </row>
    <row r="24" spans="2:20" x14ac:dyDescent="0.25">
      <c r="B24" s="71" t="s">
        <v>86</v>
      </c>
      <c r="C24" s="68">
        <f>IFERROR(VLOOKUP(B24,DinamicaEconómica!A58:C78,2,FALSE)/1000000,0)</f>
        <v>8.5315010000000004</v>
      </c>
      <c r="D24" s="68">
        <f>IFERROR(VLOOKUP(Económica!B24,DinamicaEconómica!A58:C78,3,FALSE)/1000000,0)</f>
        <v>4.2214939999999999</v>
      </c>
      <c r="E24" s="68">
        <f>IFERROR(VLOOKUP(B24,DinamicaEconómica!A17:B35,2,FALSE)/1000000,0)</f>
        <v>0.90578999999999998</v>
      </c>
    </row>
    <row r="25" spans="2:20" x14ac:dyDescent="0.25">
      <c r="B25" s="71" t="s">
        <v>87</v>
      </c>
      <c r="C25" s="68">
        <f>IFERROR(VLOOKUP(B25,DinamicaEconómica!A59:C79,2,FALSE)/1000000,0)</f>
        <v>3208.8842239999999</v>
      </c>
      <c r="D25" s="68">
        <f>IFERROR(VLOOKUP(Económica!B25,DinamicaEconómica!A59:C79,3,FALSE)/1000000,0)</f>
        <v>3175.0912174099999</v>
      </c>
      <c r="E25" s="68">
        <f>IFERROR(VLOOKUP(B25,DinamicaEconómica!A18:B36,2,FALSE)/1000000,0)</f>
        <v>1383.6275155899998</v>
      </c>
    </row>
    <row r="26" spans="2:20" x14ac:dyDescent="0.25">
      <c r="B26" s="71" t="s">
        <v>88</v>
      </c>
      <c r="C26" s="68">
        <f>IFERROR(VLOOKUP(B26,DinamicaEconómica!A60:C80,2,FALSE)/1000000,0)</f>
        <v>43947.269563000002</v>
      </c>
      <c r="D26" s="68">
        <f>IFERROR(VLOOKUP(Económica!B26,DinamicaEconómica!A60:C80,3,FALSE)/1000000,0)</f>
        <v>47527.78714742</v>
      </c>
      <c r="E26" s="68">
        <f>IFERROR(VLOOKUP(B26,DinamicaEconómica!A19:B37,2,FALSE)/1000000,0)</f>
        <v>36095.412911929983</v>
      </c>
    </row>
    <row r="27" spans="2:20" x14ac:dyDescent="0.25">
      <c r="B27" s="71" t="s">
        <v>89</v>
      </c>
      <c r="C27" s="68">
        <f>IFERROR(VLOOKUP(B27,DinamicaEconómica!A61:C81,2,FALSE)/1000000,0)</f>
        <v>1446.284275</v>
      </c>
      <c r="D27" s="68">
        <f>IFERROR(VLOOKUP(Económica!B27,DinamicaEconómica!A61:C81,3,FALSE)/1000000,0)</f>
        <v>49.956063179999823</v>
      </c>
      <c r="E27" s="114">
        <f>IFERROR(VLOOKUP(B27,DinamicaEconómica!A20:B38,2,FALSE)/1000000,0)</f>
        <v>0</v>
      </c>
    </row>
    <row r="28" spans="2:20" x14ac:dyDescent="0.25">
      <c r="B28" s="69" t="s">
        <v>73</v>
      </c>
      <c r="C28" s="67">
        <f>C29</f>
        <v>136044.79999999999</v>
      </c>
      <c r="D28" s="67">
        <f t="shared" ref="D28:E28" si="1">D29</f>
        <v>180827.385286</v>
      </c>
      <c r="E28" s="67">
        <f t="shared" si="1"/>
        <v>146803.96354871994</v>
      </c>
    </row>
    <row r="29" spans="2:20" x14ac:dyDescent="0.25">
      <c r="B29" s="70" t="s">
        <v>77</v>
      </c>
      <c r="C29" s="103">
        <f>SUM(C30:C31)</f>
        <v>136044.79999999999</v>
      </c>
      <c r="D29" s="103">
        <f t="shared" ref="D29:E29" si="2">SUM(D30:D31)</f>
        <v>180827.385286</v>
      </c>
      <c r="E29" s="103">
        <f t="shared" si="2"/>
        <v>146803.96354871994</v>
      </c>
    </row>
    <row r="30" spans="2:20" x14ac:dyDescent="0.25">
      <c r="B30" s="71" t="s">
        <v>90</v>
      </c>
      <c r="C30" s="68">
        <f>IFERROR(VLOOKUP(B30,DinamicaEconómica!A64:C84,2,FALSE)/1000000,0)</f>
        <v>2835.8</v>
      </c>
      <c r="D30" s="68">
        <f>IFERROR(VLOOKUP(Económica!B30,DinamicaEconómica!A64:C84,3,FALSE)/1000000,0)</f>
        <v>10752.821121999999</v>
      </c>
      <c r="E30" s="68">
        <f>IFERROR(VLOOKUP(B30,DinamicaEconómica!A23:B41,2,FALSE)/1000000,0)</f>
        <v>10056.259756130001</v>
      </c>
    </row>
    <row r="31" spans="2:20" ht="15" customHeight="1" x14ac:dyDescent="0.25">
      <c r="B31" s="72" t="s">
        <v>91</v>
      </c>
      <c r="C31" s="68">
        <f>IFERROR(VLOOKUP(B31,DinamicaEconómica!A65:C85,2,FALSE)/1000000,0)</f>
        <v>133209</v>
      </c>
      <c r="D31" s="68">
        <f>IFERROR(VLOOKUP(Económica!B31,DinamicaEconómica!A65:C85,3,FALSE)/1000000,0)</f>
        <v>170074.56416400001</v>
      </c>
      <c r="E31" s="68">
        <f>IFERROR(VLOOKUP(B31,DinamicaEconómica!A24:B42,2,FALSE)/1000000,0)</f>
        <v>136747.70379258995</v>
      </c>
      <c r="F31" s="33"/>
      <c r="G31" s="33"/>
      <c r="H31" s="33"/>
      <c r="I31" s="33"/>
      <c r="J31" s="33"/>
      <c r="K31" s="33"/>
      <c r="L31" s="33"/>
      <c r="M31" s="33"/>
      <c r="N31" s="33"/>
      <c r="O31" s="33"/>
      <c r="P31" s="33"/>
      <c r="Q31" s="33"/>
      <c r="R31" s="33"/>
      <c r="S31" s="33"/>
      <c r="T31" s="33"/>
    </row>
    <row r="32" spans="2:20" ht="15" customHeight="1" x14ac:dyDescent="0.25">
      <c r="B32" s="85" t="s">
        <v>234</v>
      </c>
      <c r="C32" s="79">
        <f>C13+C28</f>
        <v>997119.17294299998</v>
      </c>
      <c r="D32" s="79">
        <f t="shared" ref="D32:E32" si="3">D13+D28</f>
        <v>1212584.1810592299</v>
      </c>
      <c r="E32" s="79">
        <f t="shared" si="3"/>
        <v>959561.85627606022</v>
      </c>
      <c r="F32" s="33"/>
      <c r="G32" s="33"/>
      <c r="H32" s="33"/>
      <c r="I32" s="33"/>
      <c r="J32" s="33"/>
      <c r="K32" s="33"/>
      <c r="L32" s="33"/>
      <c r="M32" s="33"/>
      <c r="N32" s="33"/>
      <c r="O32" s="33"/>
      <c r="P32" s="33"/>
      <c r="Q32" s="33"/>
      <c r="R32" s="33"/>
      <c r="S32" s="33"/>
    </row>
    <row r="33" spans="2:20" ht="14.25" customHeight="1" x14ac:dyDescent="0.25">
      <c r="B33" s="52" t="s">
        <v>188</v>
      </c>
      <c r="C33" s="52"/>
      <c r="D33" s="49"/>
      <c r="E33" s="90"/>
      <c r="F33" s="33"/>
      <c r="G33" s="33"/>
      <c r="H33" s="33"/>
      <c r="I33" s="33"/>
      <c r="J33" s="33"/>
      <c r="K33" s="33"/>
      <c r="L33" s="33"/>
      <c r="M33" s="33"/>
      <c r="N33" s="33"/>
      <c r="O33" s="33"/>
      <c r="P33" s="33"/>
      <c r="Q33" s="33"/>
      <c r="R33" s="33"/>
      <c r="S33" s="33"/>
      <c r="T33" s="33"/>
    </row>
    <row r="34" spans="2:20" ht="37.5" customHeight="1" x14ac:dyDescent="0.25">
      <c r="B34" s="145" t="s">
        <v>337</v>
      </c>
      <c r="C34" s="145"/>
      <c r="D34" s="145"/>
      <c r="E34" s="145"/>
      <c r="F34" s="33"/>
      <c r="G34" s="33"/>
      <c r="H34" s="33"/>
      <c r="I34" s="33"/>
      <c r="J34" s="33"/>
      <c r="K34" s="33"/>
      <c r="L34" s="33"/>
      <c r="M34" s="33"/>
      <c r="N34" s="33"/>
      <c r="O34" s="33"/>
      <c r="P34" s="33"/>
      <c r="Q34" s="33"/>
      <c r="R34" s="33"/>
      <c r="S34" s="33"/>
      <c r="T34" s="33"/>
    </row>
    <row r="35" spans="2:20" ht="35.25" customHeight="1" x14ac:dyDescent="0.25">
      <c r="B35" s="145" t="s">
        <v>246</v>
      </c>
      <c r="C35" s="145"/>
      <c r="D35" s="145"/>
      <c r="E35" s="145"/>
      <c r="F35" s="33"/>
      <c r="G35" s="33"/>
      <c r="H35" s="33"/>
      <c r="I35" s="33"/>
      <c r="J35" s="33"/>
      <c r="K35" s="33"/>
      <c r="L35" s="33"/>
      <c r="M35" s="33"/>
      <c r="N35" s="33"/>
      <c r="O35" s="33"/>
      <c r="P35" s="33"/>
      <c r="Q35" s="33"/>
      <c r="R35" s="33"/>
      <c r="S35" s="33"/>
      <c r="T35" s="33"/>
    </row>
    <row r="36" spans="2:20" x14ac:dyDescent="0.25">
      <c r="B36" s="52" t="s">
        <v>3</v>
      </c>
      <c r="C36" s="52"/>
      <c r="D36" s="90"/>
      <c r="E36" s="90"/>
      <c r="F36" s="33"/>
    </row>
    <row r="37" spans="2:20" x14ac:dyDescent="0.25">
      <c r="C37" s="52"/>
      <c r="D37" s="49"/>
      <c r="E37" s="90"/>
      <c r="F37" s="33"/>
    </row>
    <row r="46" spans="2:20" x14ac:dyDescent="0.25">
      <c r="B46" s="41"/>
    </row>
  </sheetData>
  <mergeCells count="13">
    <mergeCell ref="B34:E34"/>
    <mergeCell ref="B35:E35"/>
    <mergeCell ref="A1:G1"/>
    <mergeCell ref="A2:G2"/>
    <mergeCell ref="A3:G3"/>
    <mergeCell ref="A5:G5"/>
    <mergeCell ref="B11:B12"/>
    <mergeCell ref="C11:C12"/>
    <mergeCell ref="D11:D12"/>
    <mergeCell ref="E11:E12"/>
    <mergeCell ref="A6:G6"/>
    <mergeCell ref="A7:G7"/>
    <mergeCell ref="A8:G8"/>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tint="0.79998168889431442"/>
  </sheetPr>
  <dimension ref="A1:Q68"/>
  <sheetViews>
    <sheetView workbookViewId="0">
      <selection activeCell="D7" sqref="D7"/>
    </sheetView>
  </sheetViews>
  <sheetFormatPr baseColWidth="10" defaultColWidth="11.42578125" defaultRowHeight="15" x14ac:dyDescent="0.25"/>
  <cols>
    <col min="1" max="1" width="52.42578125" customWidth="1"/>
    <col min="2" max="2" width="32.5703125" bestFit="1" customWidth="1"/>
    <col min="3" max="3" width="19" customWidth="1"/>
    <col min="4" max="4" width="17.85546875" bestFit="1" customWidth="1"/>
    <col min="5" max="5" width="18.85546875" bestFit="1" customWidth="1"/>
    <col min="6" max="6" width="52.42578125" bestFit="1" customWidth="1"/>
    <col min="7" max="7" width="32.5703125" customWidth="1"/>
    <col min="8" max="8" width="17.42578125" bestFit="1" customWidth="1"/>
    <col min="9" max="9" width="16.42578125" bestFit="1" customWidth="1"/>
    <col min="10" max="10" width="17.42578125" bestFit="1" customWidth="1"/>
    <col min="11" max="11" width="52.42578125" bestFit="1" customWidth="1"/>
    <col min="12" max="12" width="32.5703125" bestFit="1" customWidth="1"/>
    <col min="13" max="13" width="16.42578125" bestFit="1" customWidth="1"/>
    <col min="16" max="16" width="52.42578125" bestFit="1" customWidth="1"/>
    <col min="17" max="17" width="32.5703125" bestFit="1" customWidth="1"/>
    <col min="18" max="18" width="16.5703125" customWidth="1"/>
  </cols>
  <sheetData>
    <row r="1" spans="1:17" x14ac:dyDescent="0.25">
      <c r="A1" t="s">
        <v>227</v>
      </c>
    </row>
    <row r="3" spans="1:17" x14ac:dyDescent="0.25">
      <c r="A3" s="36" t="s">
        <v>111</v>
      </c>
      <c r="B3" t="s" vm="2">
        <v>94</v>
      </c>
    </row>
    <row r="4" spans="1:17" x14ac:dyDescent="0.25">
      <c r="A4" s="36" t="s">
        <v>70</v>
      </c>
      <c r="B4" t="s" vm="6">
        <v>93</v>
      </c>
    </row>
    <row r="5" spans="1:17" x14ac:dyDescent="0.25">
      <c r="A5" s="36" t="s">
        <v>68</v>
      </c>
      <c r="B5" t="s" vm="7">
        <v>93</v>
      </c>
    </row>
    <row r="7" spans="1:17" x14ac:dyDescent="0.25">
      <c r="A7" s="36" t="s">
        <v>71</v>
      </c>
      <c r="B7" t="s">
        <v>67</v>
      </c>
    </row>
    <row r="8" spans="1:17" x14ac:dyDescent="0.25">
      <c r="A8" s="37" t="s">
        <v>72</v>
      </c>
      <c r="B8" s="130">
        <v>812757892727.34033</v>
      </c>
      <c r="F8" s="37"/>
      <c r="G8" s="50"/>
      <c r="K8" s="37"/>
      <c r="L8" s="50"/>
      <c r="P8" s="37"/>
      <c r="Q8" s="50"/>
    </row>
    <row r="9" spans="1:17" x14ac:dyDescent="0.25">
      <c r="A9" s="38" t="s">
        <v>75</v>
      </c>
      <c r="B9" s="130">
        <v>715129730806.66028</v>
      </c>
      <c r="F9" s="38"/>
      <c r="G9" s="50"/>
      <c r="K9" s="38"/>
      <c r="L9" s="50"/>
      <c r="P9" s="38"/>
      <c r="Q9" s="50"/>
    </row>
    <row r="10" spans="1:17" x14ac:dyDescent="0.25">
      <c r="A10" s="39" t="s">
        <v>78</v>
      </c>
      <c r="B10" s="131">
        <v>266733303804.15042</v>
      </c>
      <c r="F10" s="39"/>
      <c r="G10" s="51"/>
      <c r="K10" s="39"/>
      <c r="L10" s="51"/>
      <c r="P10" s="39"/>
      <c r="Q10" s="51"/>
    </row>
    <row r="11" spans="1:17" x14ac:dyDescent="0.25">
      <c r="A11" s="39" t="s">
        <v>79</v>
      </c>
      <c r="B11" s="131">
        <v>37188650484.279999</v>
      </c>
      <c r="F11" s="39"/>
      <c r="G11" s="51"/>
      <c r="K11" s="39"/>
      <c r="L11" s="51"/>
      <c r="P11" s="39"/>
      <c r="Q11" s="51"/>
    </row>
    <row r="12" spans="1:17" x14ac:dyDescent="0.25">
      <c r="A12" s="39" t="s">
        <v>80</v>
      </c>
      <c r="B12" s="131">
        <v>120654157637.58997</v>
      </c>
      <c r="F12" s="39"/>
      <c r="G12" s="51"/>
      <c r="K12" s="39"/>
      <c r="L12" s="51"/>
      <c r="P12" s="39"/>
      <c r="Q12" s="51"/>
    </row>
    <row r="13" spans="1:17" x14ac:dyDescent="0.25">
      <c r="A13" s="39" t="s">
        <v>81</v>
      </c>
      <c r="B13" s="131">
        <v>111025432.25</v>
      </c>
      <c r="F13" s="39"/>
      <c r="G13" s="51"/>
      <c r="K13" s="39"/>
      <c r="L13" s="51"/>
      <c r="P13" s="39"/>
      <c r="Q13" s="51"/>
    </row>
    <row r="14" spans="1:17" x14ac:dyDescent="0.25">
      <c r="A14" s="39" t="s">
        <v>82</v>
      </c>
      <c r="B14" s="131">
        <v>290216988153.23981</v>
      </c>
      <c r="F14" s="39"/>
      <c r="G14" s="51"/>
      <c r="K14" s="39"/>
      <c r="L14" s="51"/>
      <c r="P14" s="39"/>
      <c r="Q14" s="51"/>
    </row>
    <row r="15" spans="1:17" x14ac:dyDescent="0.25">
      <c r="A15" s="39" t="s">
        <v>83</v>
      </c>
      <c r="B15" s="131">
        <v>225605295.15000004</v>
      </c>
      <c r="F15" s="38"/>
      <c r="G15" s="51"/>
      <c r="K15" s="38"/>
      <c r="L15" s="51"/>
      <c r="P15" s="38"/>
      <c r="Q15" s="51"/>
    </row>
    <row r="16" spans="1:17" x14ac:dyDescent="0.25">
      <c r="A16" s="38" t="s">
        <v>76</v>
      </c>
      <c r="B16" s="131">
        <v>97628161920.680008</v>
      </c>
      <c r="F16" s="39"/>
      <c r="G16" s="51"/>
      <c r="K16" s="39"/>
      <c r="L16" s="51"/>
      <c r="P16" s="39"/>
      <c r="Q16" s="51"/>
    </row>
    <row r="17" spans="1:17" x14ac:dyDescent="0.25">
      <c r="A17" s="39" t="s">
        <v>84</v>
      </c>
      <c r="B17" s="131">
        <v>21783465769.550007</v>
      </c>
      <c r="F17" s="39"/>
      <c r="G17" s="50"/>
      <c r="K17" s="39"/>
      <c r="L17" s="50"/>
      <c r="P17" s="39"/>
      <c r="Q17" s="50"/>
    </row>
    <row r="18" spans="1:17" x14ac:dyDescent="0.25">
      <c r="A18" s="39" t="s">
        <v>85</v>
      </c>
      <c r="B18" s="130">
        <v>38364749933.610023</v>
      </c>
      <c r="F18" s="39"/>
      <c r="G18" s="50"/>
      <c r="K18" s="39"/>
      <c r="L18" s="50"/>
      <c r="P18" s="39"/>
      <c r="Q18" s="50"/>
    </row>
    <row r="19" spans="1:17" x14ac:dyDescent="0.25">
      <c r="A19" s="39" t="s">
        <v>86</v>
      </c>
      <c r="B19" s="130">
        <v>905790</v>
      </c>
      <c r="F19" s="39"/>
      <c r="G19" s="50"/>
      <c r="K19" s="39"/>
      <c r="L19" s="50"/>
      <c r="P19" s="39"/>
      <c r="Q19" s="50"/>
    </row>
    <row r="20" spans="1:17" x14ac:dyDescent="0.25">
      <c r="A20" s="39" t="s">
        <v>87</v>
      </c>
      <c r="B20" s="130">
        <v>1383627515.5899999</v>
      </c>
      <c r="F20" s="37"/>
      <c r="G20" s="50"/>
      <c r="K20" s="39"/>
      <c r="L20" s="50"/>
      <c r="P20" s="37"/>
      <c r="Q20" s="50"/>
    </row>
    <row r="21" spans="1:17" x14ac:dyDescent="0.25">
      <c r="A21" s="39" t="s">
        <v>88</v>
      </c>
      <c r="B21" s="130">
        <v>36095412911.929985</v>
      </c>
      <c r="F21" s="38"/>
      <c r="G21" s="50"/>
      <c r="K21" s="37"/>
      <c r="L21" s="50"/>
      <c r="P21" s="38"/>
      <c r="Q21" s="50"/>
    </row>
    <row r="22" spans="1:17" x14ac:dyDescent="0.25">
      <c r="A22" s="39" t="s">
        <v>89</v>
      </c>
      <c r="B22" s="130">
        <v>0</v>
      </c>
      <c r="F22" s="39"/>
      <c r="G22" s="50"/>
      <c r="K22" s="38"/>
      <c r="L22" s="50"/>
      <c r="P22" s="39"/>
      <c r="Q22" s="50"/>
    </row>
    <row r="23" spans="1:17" x14ac:dyDescent="0.25">
      <c r="A23" s="37" t="s">
        <v>73</v>
      </c>
      <c r="B23" s="130">
        <v>146803963548.71994</v>
      </c>
      <c r="F23" s="39"/>
      <c r="G23" s="50"/>
      <c r="K23" s="39"/>
      <c r="L23" s="50"/>
      <c r="P23" s="39"/>
      <c r="Q23" s="50"/>
    </row>
    <row r="24" spans="1:17" x14ac:dyDescent="0.25">
      <c r="A24" s="38" t="s">
        <v>77</v>
      </c>
      <c r="B24" s="130">
        <v>146803963548.71994</v>
      </c>
      <c r="F24" s="37"/>
      <c r="G24" s="50"/>
      <c r="K24" s="39"/>
      <c r="L24" s="50"/>
      <c r="P24" s="37"/>
      <c r="Q24" s="50"/>
    </row>
    <row r="25" spans="1:17" x14ac:dyDescent="0.25">
      <c r="A25" s="39" t="s">
        <v>90</v>
      </c>
      <c r="B25" s="130">
        <v>10056259756.130001</v>
      </c>
      <c r="K25" s="37"/>
      <c r="L25" s="50"/>
    </row>
    <row r="26" spans="1:17" x14ac:dyDescent="0.25">
      <c r="A26" s="39" t="s">
        <v>91</v>
      </c>
      <c r="B26" s="130">
        <v>136747703792.58995</v>
      </c>
    </row>
    <row r="27" spans="1:17" x14ac:dyDescent="0.25">
      <c r="A27" s="37" t="s">
        <v>74</v>
      </c>
      <c r="B27" s="130">
        <v>959561856276.0603</v>
      </c>
    </row>
    <row r="43" spans="1:3" x14ac:dyDescent="0.25">
      <c r="A43" s="36" t="s">
        <v>111</v>
      </c>
      <c r="B43" t="s" vm="2">
        <v>94</v>
      </c>
    </row>
    <row r="44" spans="1:3" x14ac:dyDescent="0.25">
      <c r="A44" s="36" t="s">
        <v>125</v>
      </c>
      <c r="B44" t="s" vm="3">
        <v>69</v>
      </c>
    </row>
    <row r="45" spans="1:3" x14ac:dyDescent="0.25">
      <c r="A45" s="36" t="s">
        <v>70</v>
      </c>
      <c r="B45" t="s" vm="4">
        <v>124</v>
      </c>
    </row>
    <row r="46" spans="1:3" x14ac:dyDescent="0.25">
      <c r="A46" s="36" t="s">
        <v>68</v>
      </c>
      <c r="B46" t="s" vm="5">
        <v>124</v>
      </c>
    </row>
    <row r="48" spans="1:3" x14ac:dyDescent="0.25">
      <c r="A48" s="36" t="s">
        <v>71</v>
      </c>
      <c r="B48" t="s">
        <v>66</v>
      </c>
      <c r="C48" t="s">
        <v>223</v>
      </c>
    </row>
    <row r="49" spans="1:3" x14ac:dyDescent="0.25">
      <c r="A49" s="37" t="s">
        <v>72</v>
      </c>
      <c r="B49" s="130">
        <v>861074372943</v>
      </c>
      <c r="C49" s="130">
        <v>1031756795773.2301</v>
      </c>
    </row>
    <row r="50" spans="1:3" x14ac:dyDescent="0.25">
      <c r="A50" s="38" t="s">
        <v>75</v>
      </c>
      <c r="B50" s="130">
        <v>723274350010</v>
      </c>
      <c r="C50" s="130">
        <v>881921375552.62988</v>
      </c>
    </row>
    <row r="51" spans="1:3" x14ac:dyDescent="0.25">
      <c r="A51" s="39" t="s">
        <v>78</v>
      </c>
      <c r="B51" s="131">
        <v>318384236699</v>
      </c>
      <c r="C51" s="131">
        <v>339307251658.79004</v>
      </c>
    </row>
    <row r="52" spans="1:3" x14ac:dyDescent="0.25">
      <c r="A52" s="39" t="s">
        <v>79</v>
      </c>
      <c r="B52" s="131">
        <v>43349405367</v>
      </c>
      <c r="C52" s="131">
        <v>44260792947</v>
      </c>
    </row>
    <row r="53" spans="1:3" x14ac:dyDescent="0.25">
      <c r="A53" s="39" t="s">
        <v>80</v>
      </c>
      <c r="B53" s="131">
        <v>149993489759</v>
      </c>
      <c r="C53" s="131">
        <v>163121740543</v>
      </c>
    </row>
    <row r="54" spans="1:3" x14ac:dyDescent="0.25">
      <c r="A54" s="39" t="s">
        <v>81</v>
      </c>
      <c r="B54" s="131">
        <v>0</v>
      </c>
      <c r="C54" s="131">
        <v>111464372</v>
      </c>
    </row>
    <row r="55" spans="1:3" x14ac:dyDescent="0.25">
      <c r="A55" s="39" t="s">
        <v>82</v>
      </c>
      <c r="B55" s="131">
        <v>211443063307</v>
      </c>
      <c r="C55" s="131">
        <v>334887736000.8999</v>
      </c>
    </row>
    <row r="56" spans="1:3" x14ac:dyDescent="0.25">
      <c r="A56" s="39" t="s">
        <v>83</v>
      </c>
      <c r="B56" s="131">
        <v>104154878</v>
      </c>
      <c r="C56" s="131">
        <v>232390030.94</v>
      </c>
    </row>
    <row r="57" spans="1:3" x14ac:dyDescent="0.25">
      <c r="A57" s="38" t="s">
        <v>76</v>
      </c>
      <c r="B57" s="131">
        <v>137800022933</v>
      </c>
      <c r="C57" s="131">
        <v>149835420220.59998</v>
      </c>
    </row>
    <row r="58" spans="1:3" x14ac:dyDescent="0.25">
      <c r="A58" s="39" t="s">
        <v>84</v>
      </c>
      <c r="B58" s="131">
        <v>31476504450</v>
      </c>
      <c r="C58" s="131">
        <v>31536470644.690002</v>
      </c>
    </row>
    <row r="59" spans="1:3" x14ac:dyDescent="0.25">
      <c r="A59" s="39" t="s">
        <v>85</v>
      </c>
      <c r="B59" s="130">
        <v>57712548920</v>
      </c>
      <c r="C59" s="130">
        <v>67541893653.899994</v>
      </c>
    </row>
    <row r="60" spans="1:3" x14ac:dyDescent="0.25">
      <c r="A60" s="39" t="s">
        <v>86</v>
      </c>
      <c r="B60" s="130">
        <v>8531501</v>
      </c>
      <c r="C60" s="130">
        <v>4221494</v>
      </c>
    </row>
    <row r="61" spans="1:3" x14ac:dyDescent="0.25">
      <c r="A61" s="39" t="s">
        <v>87</v>
      </c>
      <c r="B61" s="130">
        <v>3208884224</v>
      </c>
      <c r="C61" s="130">
        <v>3175091217.4099998</v>
      </c>
    </row>
    <row r="62" spans="1:3" x14ac:dyDescent="0.25">
      <c r="A62" s="39" t="s">
        <v>88</v>
      </c>
      <c r="B62" s="130">
        <v>43947269563</v>
      </c>
      <c r="C62" s="130">
        <v>47527787147.419998</v>
      </c>
    </row>
    <row r="63" spans="1:3" x14ac:dyDescent="0.25">
      <c r="A63" s="39" t="s">
        <v>89</v>
      </c>
      <c r="B63" s="130">
        <v>1446284275</v>
      </c>
      <c r="C63" s="130">
        <v>49956063.179999821</v>
      </c>
    </row>
    <row r="64" spans="1:3" x14ac:dyDescent="0.25">
      <c r="A64" s="37" t="s">
        <v>73</v>
      </c>
      <c r="B64" s="130">
        <v>136044800000</v>
      </c>
      <c r="C64" s="130">
        <v>180827385286</v>
      </c>
    </row>
    <row r="65" spans="1:5" x14ac:dyDescent="0.25">
      <c r="A65" s="38" t="s">
        <v>77</v>
      </c>
      <c r="B65" s="130">
        <v>136044800000</v>
      </c>
      <c r="C65" s="130">
        <v>180827385286</v>
      </c>
      <c r="D65" s="41"/>
      <c r="E65" s="41"/>
    </row>
    <row r="66" spans="1:5" x14ac:dyDescent="0.25">
      <c r="A66" s="39" t="s">
        <v>90</v>
      </c>
      <c r="B66" s="130">
        <v>2835800000</v>
      </c>
      <c r="C66" s="130">
        <v>10752821122</v>
      </c>
      <c r="D66" s="41"/>
      <c r="E66" s="41"/>
    </row>
    <row r="67" spans="1:5" x14ac:dyDescent="0.25">
      <c r="A67" s="39" t="s">
        <v>91</v>
      </c>
      <c r="B67" s="130">
        <v>133209000000</v>
      </c>
      <c r="C67" s="130">
        <v>170074564164</v>
      </c>
      <c r="D67" s="41"/>
      <c r="E67" s="41"/>
    </row>
    <row r="68" spans="1:5" x14ac:dyDescent="0.25">
      <c r="A68" s="37" t="s">
        <v>74</v>
      </c>
      <c r="B68" s="130">
        <v>997119172943</v>
      </c>
      <c r="C68" s="130">
        <v>1212584181059.2297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88"/>
  <sheetViews>
    <sheetView showGridLines="0" zoomScaleNormal="100" workbookViewId="0">
      <selection activeCell="H22" sqref="H22"/>
    </sheetView>
  </sheetViews>
  <sheetFormatPr baseColWidth="10" defaultColWidth="11.42578125" defaultRowHeight="15" x14ac:dyDescent="0.25"/>
  <cols>
    <col min="1" max="1" width="26.42578125" customWidth="1"/>
    <col min="2" max="2" width="59" customWidth="1"/>
    <col min="3" max="3" width="12" customWidth="1"/>
    <col min="4" max="4" width="12.28515625" customWidth="1"/>
    <col min="5" max="5" width="13" customWidth="1"/>
    <col min="6" max="6" width="28.28515625" customWidth="1"/>
    <col min="7" max="7" width="18.85546875" bestFit="1" customWidth="1"/>
  </cols>
  <sheetData>
    <row r="1" spans="1:10" ht="28.5" customHeight="1" x14ac:dyDescent="0.25">
      <c r="A1" s="140" t="s">
        <v>0</v>
      </c>
      <c r="B1" s="140"/>
      <c r="C1" s="140"/>
      <c r="D1" s="140"/>
      <c r="E1" s="140"/>
      <c r="F1" s="140"/>
      <c r="G1" s="28"/>
      <c r="H1" s="28"/>
      <c r="I1" s="28"/>
      <c r="J1" s="28"/>
    </row>
    <row r="2" spans="1:10" ht="21" customHeight="1" x14ac:dyDescent="0.25">
      <c r="A2" s="139" t="s">
        <v>1</v>
      </c>
      <c r="B2" s="139"/>
      <c r="C2" s="139"/>
      <c r="D2" s="139"/>
      <c r="E2" s="139"/>
      <c r="F2" s="139"/>
      <c r="G2" s="27"/>
      <c r="H2" s="27"/>
      <c r="I2" s="27"/>
      <c r="J2" s="27"/>
    </row>
    <row r="3" spans="1:10" ht="15" customHeight="1" x14ac:dyDescent="0.25">
      <c r="A3" s="146" t="s">
        <v>247</v>
      </c>
      <c r="B3" s="146"/>
      <c r="C3" s="146"/>
      <c r="D3" s="146"/>
      <c r="E3" s="146"/>
      <c r="F3" s="146"/>
      <c r="G3" s="26"/>
      <c r="H3" s="26"/>
      <c r="I3" s="26"/>
      <c r="J3" s="26"/>
    </row>
    <row r="5" spans="1:10" ht="18.75" customHeight="1" x14ac:dyDescent="0.3">
      <c r="A5" s="147" t="s">
        <v>233</v>
      </c>
      <c r="B5" s="147"/>
      <c r="C5" s="147"/>
      <c r="D5" s="147"/>
      <c r="E5" s="147"/>
      <c r="F5" s="147"/>
      <c r="G5" s="29"/>
      <c r="H5" s="29"/>
      <c r="I5" s="29"/>
      <c r="J5" s="29"/>
    </row>
    <row r="6" spans="1:10" ht="18.75" customHeight="1" x14ac:dyDescent="0.3">
      <c r="A6" s="147" t="s">
        <v>120</v>
      </c>
      <c r="B6" s="147"/>
      <c r="C6" s="147"/>
      <c r="D6" s="147"/>
      <c r="E6" s="147"/>
      <c r="F6" s="147"/>
      <c r="G6" s="29"/>
      <c r="H6" s="29"/>
      <c r="I6" s="29"/>
      <c r="J6" s="29"/>
    </row>
    <row r="7" spans="1:10" ht="18.75" x14ac:dyDescent="0.3">
      <c r="A7" s="152" t="s">
        <v>336</v>
      </c>
      <c r="B7" s="152"/>
      <c r="C7" s="152"/>
      <c r="D7" s="152"/>
      <c r="E7" s="152"/>
      <c r="F7" s="152"/>
      <c r="G7" s="30"/>
      <c r="H7" s="30"/>
      <c r="I7" s="30"/>
      <c r="J7" s="30"/>
    </row>
    <row r="8" spans="1:10" ht="15.75" x14ac:dyDescent="0.25">
      <c r="A8" s="150" t="s">
        <v>5</v>
      </c>
      <c r="B8" s="150"/>
      <c r="C8" s="150"/>
      <c r="D8" s="150"/>
      <c r="E8" s="150"/>
      <c r="F8" s="150"/>
      <c r="G8" s="31"/>
      <c r="H8" s="31"/>
      <c r="I8" s="31"/>
      <c r="J8" s="31"/>
    </row>
    <row r="11" spans="1:10" ht="15" customHeight="1" x14ac:dyDescent="0.25">
      <c r="B11" s="148" t="s">
        <v>2</v>
      </c>
      <c r="C11" s="149" t="s">
        <v>224</v>
      </c>
      <c r="D11" s="149" t="s">
        <v>248</v>
      </c>
      <c r="E11" s="149" t="s">
        <v>192</v>
      </c>
    </row>
    <row r="12" spans="1:10" x14ac:dyDescent="0.25">
      <c r="B12" s="148"/>
      <c r="C12" s="149"/>
      <c r="D12" s="149"/>
      <c r="E12" s="149"/>
    </row>
    <row r="13" spans="1:10" x14ac:dyDescent="0.25">
      <c r="B13" s="73" t="s">
        <v>72</v>
      </c>
      <c r="C13" s="74">
        <f>C14+C17+C42+C44+C46+C48+C50+C52</f>
        <v>861074.37294300005</v>
      </c>
      <c r="D13" s="75">
        <f t="shared" ref="D13" si="0">D14+D17+D42+D44+D46+D48+D50+D52</f>
        <v>1031756.7957732299</v>
      </c>
      <c r="E13" s="75">
        <f>E14+E17+E42+E44+E46+E48+E50+E52</f>
        <v>812757.89272734011</v>
      </c>
      <c r="F13" s="40"/>
      <c r="G13" s="45"/>
    </row>
    <row r="14" spans="1:10" x14ac:dyDescent="0.25">
      <c r="B14" s="80" t="s">
        <v>112</v>
      </c>
      <c r="C14" s="76">
        <f>SUM(C15:C16)</f>
        <v>7792.5385810000007</v>
      </c>
      <c r="D14" s="76">
        <f>SUM(D15:D16)</f>
        <v>8492.5385810000007</v>
      </c>
      <c r="E14" s="76">
        <f>SUM(E15:E16)</f>
        <v>7851.4881669899951</v>
      </c>
      <c r="G14" s="45"/>
    </row>
    <row r="15" spans="1:10" x14ac:dyDescent="0.25">
      <c r="B15" s="81" t="s">
        <v>95</v>
      </c>
      <c r="C15" s="77">
        <f>VLOOKUP('Fiscal Inst'!B15,'Dinamica Fiscal Inst '!A83:C146,2,FALSE)/1000000</f>
        <v>2635.7791240000001</v>
      </c>
      <c r="D15" s="77">
        <f>IFERROR(VLOOKUP(B15,'Dinamica Fiscal Inst '!A82:C145,3,FALSE)/1000000,0)</f>
        <v>2735.7791240000001</v>
      </c>
      <c r="E15" s="77">
        <f>IFERROR(VLOOKUP('Fiscal Inst'!B15,'Dinamica Fiscal Inst '!A8:$B$48,2,FALSE)/1000000,0)</f>
        <v>2524.4641646300001</v>
      </c>
    </row>
    <row r="16" spans="1:10" x14ac:dyDescent="0.25">
      <c r="B16" s="81" t="s">
        <v>96</v>
      </c>
      <c r="C16" s="77">
        <f>VLOOKUP('Fiscal Inst'!B16,'Dinamica Fiscal Inst '!A84:C147,2,FALSE)/1000000</f>
        <v>5156.7594570000001</v>
      </c>
      <c r="D16" s="77">
        <f>IFERROR(VLOOKUP(B16,'Dinamica Fiscal Inst '!A83:C146,3,FALSE)/1000000,0)</f>
        <v>5756.7594570000001</v>
      </c>
      <c r="E16" s="77">
        <f>IFERROR(VLOOKUP('Fiscal Inst'!B16,'Dinamica Fiscal Inst '!A9:$B$48,2,FALSE)/1000000,0)</f>
        <v>5327.0240023599954</v>
      </c>
    </row>
    <row r="17" spans="2:5" x14ac:dyDescent="0.25">
      <c r="B17" s="80" t="s">
        <v>113</v>
      </c>
      <c r="C17" s="76">
        <f>SUM(C18:C41)</f>
        <v>830881.44260600011</v>
      </c>
      <c r="D17" s="76">
        <f t="shared" ref="D17:E17" si="1">SUM(D18:D41)</f>
        <v>996407.26543622999</v>
      </c>
      <c r="E17" s="76">
        <f t="shared" si="1"/>
        <v>780876.43466050003</v>
      </c>
    </row>
    <row r="18" spans="2:5" x14ac:dyDescent="0.25">
      <c r="B18" s="82" t="s">
        <v>15</v>
      </c>
      <c r="C18" s="77">
        <f>VLOOKUP('Fiscal Inst'!B18,'Dinamica Fiscal Inst '!A86:C149,2,FALSE)/1000000</f>
        <v>67553.913169000007</v>
      </c>
      <c r="D18" s="77">
        <f>IFERROR(VLOOKUP(B18,'Dinamica Fiscal Inst '!A85:C148,3,FALSE)/1000000,0)</f>
        <v>141961.66625608999</v>
      </c>
      <c r="E18" s="77">
        <f>IFERROR(VLOOKUP('Fiscal Inst'!B18,'Dinamica Fiscal Inst '!A11:$B$48,2,FALSE)/1000000,0)</f>
        <v>115801.19096998996</v>
      </c>
    </row>
    <row r="19" spans="2:5" x14ac:dyDescent="0.25">
      <c r="B19" s="83" t="s">
        <v>25</v>
      </c>
      <c r="C19" s="77">
        <f>VLOOKUP('Fiscal Inst'!B19,'Dinamica Fiscal Inst '!A87:C150,2,FALSE)/1000000</f>
        <v>39178.249860000004</v>
      </c>
      <c r="D19" s="77">
        <f>IFERROR(VLOOKUP(B19,'Dinamica Fiscal Inst '!A86:C149,3,FALSE)/1000000,0)</f>
        <v>40017.042928329996</v>
      </c>
      <c r="E19" s="77">
        <f>IFERROR(VLOOKUP('Fiscal Inst'!B19,'Dinamica Fiscal Inst '!A12:$B$48,2,FALSE)/1000000,0)</f>
        <v>34267.368744589978</v>
      </c>
    </row>
    <row r="20" spans="2:5" x14ac:dyDescent="0.25">
      <c r="B20" s="83" t="s">
        <v>29</v>
      </c>
      <c r="C20" s="77">
        <f>VLOOKUP('Fiscal Inst'!B20,'Dinamica Fiscal Inst '!A88:C151,2,FALSE)/1000000</f>
        <v>33257.024285</v>
      </c>
      <c r="D20" s="77">
        <f>IFERROR(VLOOKUP(B20,'Dinamica Fiscal Inst '!A87:C150,3,FALSE)/1000000,0)</f>
        <v>32761.716931999996</v>
      </c>
      <c r="E20" s="77">
        <f>IFERROR(VLOOKUP('Fiscal Inst'!B20,'Dinamica Fiscal Inst '!A13:$B$48,2,FALSE)/1000000,0)</f>
        <v>28049.022962279992</v>
      </c>
    </row>
    <row r="21" spans="2:5" x14ac:dyDescent="0.25">
      <c r="B21" s="83" t="s">
        <v>34</v>
      </c>
      <c r="C21" s="77">
        <f>VLOOKUP('Fiscal Inst'!B21,'Dinamica Fiscal Inst '!A89:C152,2,FALSE)/1000000</f>
        <v>10249.737660000001</v>
      </c>
      <c r="D21" s="77">
        <f>IFERROR(VLOOKUP(B21,'Dinamica Fiscal Inst '!A88:C151,3,FALSE)/1000000,0)</f>
        <v>10292.734526</v>
      </c>
      <c r="E21" s="77">
        <f>IFERROR(VLOOKUP('Fiscal Inst'!B21,'Dinamica Fiscal Inst '!A14:$B$48,2,FALSE)/1000000,0)</f>
        <v>8054.6260333200071</v>
      </c>
    </row>
    <row r="22" spans="2:5" x14ac:dyDescent="0.25">
      <c r="B22" s="83" t="s">
        <v>36</v>
      </c>
      <c r="C22" s="77">
        <f>VLOOKUP('Fiscal Inst'!B22,'Dinamica Fiscal Inst '!A90:C153,2,FALSE)/1000000</f>
        <v>23041.789377000001</v>
      </c>
      <c r="D22" s="77">
        <f>IFERROR(VLOOKUP(B22,'Dinamica Fiscal Inst '!A89:C152,3,FALSE)/1000000,0)</f>
        <v>21833.381659039998</v>
      </c>
      <c r="E22" s="77">
        <f>IFERROR(VLOOKUP('Fiscal Inst'!B22,'Dinamica Fiscal Inst '!A15:$B$48,2,FALSE)/1000000,0)</f>
        <v>17190.360752990022</v>
      </c>
    </row>
    <row r="23" spans="2:5" x14ac:dyDescent="0.25">
      <c r="B23" s="83" t="s">
        <v>38</v>
      </c>
      <c r="C23" s="77">
        <f>VLOOKUP('Fiscal Inst'!B23,'Dinamica Fiscal Inst '!A91:C154,2,FALSE)/1000000</f>
        <v>194523.028716</v>
      </c>
      <c r="D23" s="77">
        <f>IFERROR(VLOOKUP(B23,'Dinamica Fiscal Inst '!A90:C153,3,FALSE)/1000000,0)</f>
        <v>205023.61172399999</v>
      </c>
      <c r="E23" s="77">
        <f>IFERROR(VLOOKUP('Fiscal Inst'!B23,'Dinamica Fiscal Inst '!A16:$B$48,2,FALSE)/1000000,0)</f>
        <v>166840.16745125019</v>
      </c>
    </row>
    <row r="24" spans="2:5" x14ac:dyDescent="0.25">
      <c r="B24" s="83" t="s">
        <v>40</v>
      </c>
      <c r="C24" s="77">
        <f>VLOOKUP('Fiscal Inst'!B24,'Dinamica Fiscal Inst '!A92:C155,2,FALSE)/1000000</f>
        <v>94536.596948000006</v>
      </c>
      <c r="D24" s="77">
        <f>IFERROR(VLOOKUP(B24,'Dinamica Fiscal Inst '!A91:C154,3,FALSE)/1000000,0)</f>
        <v>121146.24254362003</v>
      </c>
      <c r="E24" s="77">
        <f>IFERROR(VLOOKUP('Fiscal Inst'!B24,'Dinamica Fiscal Inst '!A17:$B$48,2,FALSE)/1000000,0)</f>
        <v>91424.873339479862</v>
      </c>
    </row>
    <row r="25" spans="2:5" x14ac:dyDescent="0.25">
      <c r="B25" s="83" t="s">
        <v>97</v>
      </c>
      <c r="C25" s="77">
        <f>VLOOKUP('Fiscal Inst'!B25,'Dinamica Fiscal Inst '!A93:C156,2,FALSE)/1000000</f>
        <v>3000.2369389999999</v>
      </c>
      <c r="D25" s="77">
        <f>IFERROR(VLOOKUP(B25,'Dinamica Fiscal Inst '!A92:C155,3,FALSE)/1000000,0)</f>
        <v>2557.0958500000002</v>
      </c>
      <c r="E25" s="77">
        <f>IFERROR(VLOOKUP('Fiscal Inst'!B25,'Dinamica Fiscal Inst '!A18:$B$48,2,FALSE)/1000000,0)</f>
        <v>1718.5654378600011</v>
      </c>
    </row>
    <row r="26" spans="2:5" x14ac:dyDescent="0.25">
      <c r="B26" s="83" t="s">
        <v>98</v>
      </c>
      <c r="C26" s="77">
        <f>VLOOKUP('Fiscal Inst'!B26,'Dinamica Fiscal Inst '!A94:C157,2,FALSE)/1000000</f>
        <v>2584.9167389999998</v>
      </c>
      <c r="D26" s="77">
        <f>IFERROR(VLOOKUP(B26,'Dinamica Fiscal Inst '!A93:C156,3,FALSE)/1000000,0)</f>
        <v>2377.2573750000001</v>
      </c>
      <c r="E26" s="77">
        <f>IFERROR(VLOOKUP('Fiscal Inst'!B26,'Dinamica Fiscal Inst '!A19:$B$48,2,FALSE)/1000000,0)</f>
        <v>1853.6062437999997</v>
      </c>
    </row>
    <row r="27" spans="2:5" x14ac:dyDescent="0.25">
      <c r="B27" s="83" t="s">
        <v>99</v>
      </c>
      <c r="C27" s="77">
        <f>VLOOKUP('Fiscal Inst'!B27,'Dinamica Fiscal Inst '!A95:C158,2,FALSE)/1000000</f>
        <v>13185.367268</v>
      </c>
      <c r="D27" s="77">
        <f>IFERROR(VLOOKUP(B27,'Dinamica Fiscal Inst '!A94:C157,3,FALSE)/1000000,0)</f>
        <v>12878.212445830002</v>
      </c>
      <c r="E27" s="77">
        <f>IFERROR(VLOOKUP('Fiscal Inst'!B27,'Dinamica Fiscal Inst '!A20:$B$48,2,FALSE)/1000000,0)</f>
        <v>10420.184429209992</v>
      </c>
    </row>
    <row r="28" spans="2:5" x14ac:dyDescent="0.25">
      <c r="B28" s="83" t="s">
        <v>42</v>
      </c>
      <c r="C28" s="77">
        <f>VLOOKUP('Fiscal Inst'!B28,'Dinamica Fiscal Inst '!A96:C159,2,FALSE)/1000000</f>
        <v>43235.726051999998</v>
      </c>
      <c r="D28" s="77">
        <f>IFERROR(VLOOKUP(B28,'Dinamica Fiscal Inst '!A95:C158,3,FALSE)/1000000,0)</f>
        <v>49241.868997999998</v>
      </c>
      <c r="E28" s="77">
        <f>IFERROR(VLOOKUP('Fiscal Inst'!B28,'Dinamica Fiscal Inst '!A21:$B$48,2,FALSE)/1000000,0)</f>
        <v>34834.728058180008</v>
      </c>
    </row>
    <row r="29" spans="2:5" x14ac:dyDescent="0.25">
      <c r="B29" s="83" t="s">
        <v>100</v>
      </c>
      <c r="C29" s="77">
        <f>VLOOKUP('Fiscal Inst'!B29,'Dinamica Fiscal Inst '!A97:C160,2,FALSE)/1000000</f>
        <v>7663.1772490000003</v>
      </c>
      <c r="D29" s="77">
        <f>IFERROR(VLOOKUP(B29,'Dinamica Fiscal Inst '!A96:C159,3,FALSE)/1000000,0)</f>
        <v>6845.7456879999991</v>
      </c>
      <c r="E29" s="77">
        <f>IFERROR(VLOOKUP('Fiscal Inst'!B29,'Dinamica Fiscal Inst '!A22:$B$48,2,FALSE)/1000000,0)</f>
        <v>4981.9287315800066</v>
      </c>
    </row>
    <row r="30" spans="2:5" x14ac:dyDescent="0.25">
      <c r="B30" s="83" t="s">
        <v>101</v>
      </c>
      <c r="C30" s="77">
        <f>VLOOKUP('Fiscal Inst'!B30,'Dinamica Fiscal Inst '!A98:C161,2,FALSE)/1000000</f>
        <v>9117.8563670000003</v>
      </c>
      <c r="D30" s="77">
        <f>IFERROR(VLOOKUP(B30,'Dinamica Fiscal Inst '!A97:C160,3,FALSE)/1000000,0)</f>
        <v>8525.4350180000001</v>
      </c>
      <c r="E30" s="77">
        <f>IFERROR(VLOOKUP('Fiscal Inst'!B30,'Dinamica Fiscal Inst '!A23:$B$48,2,FALSE)/1000000,0)</f>
        <v>5284.3086317099996</v>
      </c>
    </row>
    <row r="31" spans="2:5" x14ac:dyDescent="0.25">
      <c r="B31" s="83" t="s">
        <v>46</v>
      </c>
      <c r="C31" s="77">
        <f>VLOOKUP('Fiscal Inst'!B31,'Dinamica Fiscal Inst '!A99:C162,2,FALSE)/1000000</f>
        <v>11715.033645</v>
      </c>
      <c r="D31" s="77">
        <f>IFERROR(VLOOKUP(B31,'Dinamica Fiscal Inst '!A98:C161,3,FALSE)/1000000,0)</f>
        <v>11715.033645</v>
      </c>
      <c r="E31" s="77">
        <f>IFERROR(VLOOKUP('Fiscal Inst'!B31,'Dinamica Fiscal Inst '!A24:$B$48,2,FALSE)/1000000,0)</f>
        <v>10171.272259820002</v>
      </c>
    </row>
    <row r="32" spans="2:5" x14ac:dyDescent="0.25">
      <c r="B32" s="83" t="s">
        <v>102</v>
      </c>
      <c r="C32" s="77">
        <f>VLOOKUP('Fiscal Inst'!B32,'Dinamica Fiscal Inst '!A100:C163,2,FALSE)/1000000</f>
        <v>808.55102599999998</v>
      </c>
      <c r="D32" s="77">
        <f>IFERROR(VLOOKUP(B32,'Dinamica Fiscal Inst '!A99:C162,3,FALSE)/1000000,0)</f>
        <v>979.13137604999997</v>
      </c>
      <c r="E32" s="77">
        <f>IFERROR(VLOOKUP('Fiscal Inst'!B32,'Dinamica Fiscal Inst '!A25:$B$48,2,FALSE)/1000000,0)</f>
        <v>714.05780252000045</v>
      </c>
    </row>
    <row r="33" spans="2:5" x14ac:dyDescent="0.25">
      <c r="B33" s="83" t="s">
        <v>48</v>
      </c>
      <c r="C33" s="77">
        <f>VLOOKUP('Fiscal Inst'!B33,'Dinamica Fiscal Inst '!A101:C164,2,FALSE)/1000000</f>
        <v>2845.2941040000001</v>
      </c>
      <c r="D33" s="77">
        <f>IFERROR(VLOOKUP(B33,'Dinamica Fiscal Inst '!A100:C163,3,FALSE)/1000000,0)</f>
        <v>2815.8818209999999</v>
      </c>
      <c r="E33" s="77">
        <f>IFERROR(VLOOKUP('Fiscal Inst'!B33,'Dinamica Fiscal Inst '!A26:$B$48,2,FALSE)/1000000,0)</f>
        <v>2080.8707586300006</v>
      </c>
    </row>
    <row r="34" spans="2:5" x14ac:dyDescent="0.25">
      <c r="B34" s="83" t="s">
        <v>50</v>
      </c>
      <c r="C34" s="77">
        <f>VLOOKUP('Fiscal Inst'!B34,'Dinamica Fiscal Inst '!A102:C165,2,FALSE)/1000000</f>
        <v>718.37156100000004</v>
      </c>
      <c r="D34" s="77">
        <f>IFERROR(VLOOKUP(B34,'Dinamica Fiscal Inst '!A101:C164,3,FALSE)/1000000,0)</f>
        <v>788.52294400000017</v>
      </c>
      <c r="E34" s="77">
        <f>IFERROR(VLOOKUP('Fiscal Inst'!B34,'Dinamica Fiscal Inst '!A27:$B$48,2,FALSE)/1000000,0)</f>
        <v>630.43110018999994</v>
      </c>
    </row>
    <row r="35" spans="2:5" x14ac:dyDescent="0.25">
      <c r="B35" s="83" t="s">
        <v>103</v>
      </c>
      <c r="C35" s="77">
        <f>VLOOKUP('Fiscal Inst'!B35,'Dinamica Fiscal Inst '!A103:C166,2,FALSE)/1000000</f>
        <v>15267.251690999999</v>
      </c>
      <c r="D35" s="77">
        <f>IFERROR(VLOOKUP(B35,'Dinamica Fiscal Inst '!A102:C165,3,FALSE)/1000000,0)</f>
        <v>16310.922551</v>
      </c>
      <c r="E35" s="77">
        <f>IFERROR(VLOOKUP('Fiscal Inst'!B35,'Dinamica Fiscal Inst '!A28:$B$48,2,FALSE)/1000000,0)</f>
        <v>10985.989034889997</v>
      </c>
    </row>
    <row r="36" spans="2:5" x14ac:dyDescent="0.25">
      <c r="B36" s="83" t="s">
        <v>52</v>
      </c>
      <c r="C36" s="77">
        <f>VLOOKUP('Fiscal Inst'!B36,'Dinamica Fiscal Inst '!A104:C167,2,FALSE)/1000000</f>
        <v>15813.237287</v>
      </c>
      <c r="D36" s="77">
        <f>IFERROR(VLOOKUP(B36,'Dinamica Fiscal Inst '!A103:C166,3,FALSE)/1000000,0)</f>
        <v>14796.23754808</v>
      </c>
      <c r="E36" s="77">
        <f>IFERROR(VLOOKUP('Fiscal Inst'!B36,'Dinamica Fiscal Inst '!A29:$B$48,2,FALSE)/1000000,0)</f>
        <v>12536.769735100006</v>
      </c>
    </row>
    <row r="37" spans="2:5" x14ac:dyDescent="0.25">
      <c r="B37" s="83" t="s">
        <v>55</v>
      </c>
      <c r="C37" s="77">
        <f>VLOOKUP('Fiscal Inst'!B37,'Dinamica Fiscal Inst '!A105:C168,2,FALSE)/1000000</f>
        <v>4093.4970499999999</v>
      </c>
      <c r="D37" s="77">
        <f>IFERROR(VLOOKUP(B37,'Dinamica Fiscal Inst '!A104:C167,3,FALSE)/1000000,0)</f>
        <v>4044.4822601999995</v>
      </c>
      <c r="E37" s="77">
        <f>IFERROR(VLOOKUP('Fiscal Inst'!B37,'Dinamica Fiscal Inst '!A30:$B$48,2,FALSE)/1000000,0)</f>
        <v>1746.6843643900011</v>
      </c>
    </row>
    <row r="38" spans="2:5" x14ac:dyDescent="0.25">
      <c r="B38" s="83" t="s">
        <v>57</v>
      </c>
      <c r="C38" s="77">
        <f>VLOOKUP('Fiscal Inst'!B38,'Dinamica Fiscal Inst '!A106:C169,2,FALSE)/1000000</f>
        <v>1133.583046</v>
      </c>
      <c r="D38" s="77">
        <f>IFERROR(VLOOKUP(B38,'Dinamica Fiscal Inst '!A105:C168,3,FALSE)/1000000,0)</f>
        <v>1102.9118820000001</v>
      </c>
      <c r="E38" s="77">
        <f>IFERROR(VLOOKUP('Fiscal Inst'!B38,'Dinamica Fiscal Inst '!A31:$B$48,2,FALSE)/1000000,0)</f>
        <v>651.33553210000025</v>
      </c>
    </row>
    <row r="39" spans="2:5" x14ac:dyDescent="0.25">
      <c r="B39" s="83" t="s">
        <v>59</v>
      </c>
      <c r="C39" s="77">
        <f>VLOOKUP('Fiscal Inst'!B39,'Dinamica Fiscal Inst '!A107:C170,2,FALSE)/1000000</f>
        <v>1418.222023</v>
      </c>
      <c r="D39" s="77">
        <f>IFERROR(VLOOKUP(B39,'Dinamica Fiscal Inst '!A106:C169,3,FALSE)/1000000,0)</f>
        <v>1372.93701571</v>
      </c>
      <c r="E39" s="77">
        <f>IFERROR(VLOOKUP('Fiscal Inst'!B39,'Dinamica Fiscal Inst '!A32:$B$48,2,FALSE)/1000000,0)</f>
        <v>1031.20373036</v>
      </c>
    </row>
    <row r="40" spans="2:5" x14ac:dyDescent="0.25">
      <c r="B40" s="83" t="s">
        <v>110</v>
      </c>
      <c r="C40" s="77">
        <f>VLOOKUP('Fiscal Inst'!B40,'Dinamica Fiscal Inst '!A108:C171,2,FALSE)/1000000</f>
        <v>167150.77951299999</v>
      </c>
      <c r="D40" s="77">
        <f>IFERROR(VLOOKUP(B40,'Dinamica Fiscal Inst '!A107:C170,3,FALSE)/1000000,0)</f>
        <v>162588.407209</v>
      </c>
      <c r="E40" s="77">
        <f>IFERROR(VLOOKUP('Fiscal Inst'!B40,'Dinamica Fiscal Inst '!A33:$B$48,2,FALSE)/1000000,0)</f>
        <v>120624.15763758996</v>
      </c>
    </row>
    <row r="41" spans="2:5" x14ac:dyDescent="0.25">
      <c r="B41" s="83" t="s">
        <v>62</v>
      </c>
      <c r="C41" s="77">
        <f>VLOOKUP('Fiscal Inst'!B41,'Dinamica Fiscal Inst '!A109:C172,2,FALSE)/1000000</f>
        <v>68790.001031000007</v>
      </c>
      <c r="D41" s="77">
        <f>IFERROR(VLOOKUP(B41,'Dinamica Fiscal Inst '!A108:C171,3,FALSE)/1000000,0)</f>
        <v>124430.78524028001</v>
      </c>
      <c r="E41" s="77">
        <f>IFERROR(VLOOKUP('Fiscal Inst'!B41,'Dinamica Fiscal Inst '!A34:$B$48,2,FALSE)/1000000,0)</f>
        <v>98982.730918669986</v>
      </c>
    </row>
    <row r="42" spans="2:5" x14ac:dyDescent="0.25">
      <c r="B42" s="84" t="s">
        <v>114</v>
      </c>
      <c r="C42" s="76">
        <f>C43</f>
        <v>8619.2633459999997</v>
      </c>
      <c r="D42" s="76">
        <f t="shared" ref="D42:E42" si="2">D43</f>
        <v>8619.2633459999997</v>
      </c>
      <c r="E42" s="76">
        <f t="shared" si="2"/>
        <v>7900.991370249998</v>
      </c>
    </row>
    <row r="43" spans="2:5" x14ac:dyDescent="0.25">
      <c r="B43" s="82" t="s">
        <v>104</v>
      </c>
      <c r="C43" s="77">
        <f>VLOOKUP('Fiscal Inst'!B43,'Dinamica Fiscal Inst '!A111:C174,2,FALSE)/1000000</f>
        <v>8619.2633459999997</v>
      </c>
      <c r="D43" s="77">
        <f>IFERROR(VLOOKUP(B43,'Dinamica Fiscal Inst '!A110:C173,3,FALSE)/1000000,0)</f>
        <v>8619.2633459999997</v>
      </c>
      <c r="E43" s="77">
        <f>IFERROR(VLOOKUP('Fiscal Inst'!B43,'Dinamica Fiscal Inst '!A36:$B$48,2,FALSE)/1000000,0)</f>
        <v>7900.991370249998</v>
      </c>
    </row>
    <row r="44" spans="2:5" x14ac:dyDescent="0.25">
      <c r="B44" s="80" t="s">
        <v>115</v>
      </c>
      <c r="C44" s="76">
        <f>C45</f>
        <v>10864.798551</v>
      </c>
      <c r="D44" s="76">
        <f t="shared" ref="D44:E44" si="3">D45</f>
        <v>15321.398551</v>
      </c>
      <c r="E44" s="76">
        <f t="shared" si="3"/>
        <v>13455.800287419996</v>
      </c>
    </row>
    <row r="45" spans="2:5" x14ac:dyDescent="0.25">
      <c r="B45" s="83" t="s">
        <v>105</v>
      </c>
      <c r="C45" s="77">
        <f>VLOOKUP('Fiscal Inst'!B45,'Dinamica Fiscal Inst '!A113:C176,2,FALSE)/1000000</f>
        <v>10864.798551</v>
      </c>
      <c r="D45" s="77">
        <f>IFERROR(VLOOKUP(B45,'Dinamica Fiscal Inst '!A112:C175,3,FALSE)/1000000,0)</f>
        <v>15321.398551</v>
      </c>
      <c r="E45" s="77">
        <f>IFERROR(VLOOKUP('Fiscal Inst'!B45,'Dinamica Fiscal Inst '!A38:$B$48,2,FALSE)/1000000,0)</f>
        <v>13455.800287419996</v>
      </c>
    </row>
    <row r="46" spans="2:5" x14ac:dyDescent="0.25">
      <c r="B46" s="80" t="s">
        <v>116</v>
      </c>
      <c r="C46" s="76">
        <f>C47</f>
        <v>974.24808700000006</v>
      </c>
      <c r="D46" s="76">
        <f t="shared" ref="D46:E46" si="4">D47</f>
        <v>974.24808700000006</v>
      </c>
      <c r="E46" s="76">
        <f t="shared" si="4"/>
        <v>892.98754107000082</v>
      </c>
    </row>
    <row r="47" spans="2:5" x14ac:dyDescent="0.25">
      <c r="B47" s="83" t="s">
        <v>106</v>
      </c>
      <c r="C47" s="77">
        <f>VLOOKUP('Fiscal Inst'!B47,'Dinamica Fiscal Inst '!A115:C178,2,FALSE)/1000000</f>
        <v>974.24808700000006</v>
      </c>
      <c r="D47" s="77">
        <f>IFERROR(VLOOKUP(B47,'Dinamica Fiscal Inst '!A114:C177,3,FALSE)/1000000,0)</f>
        <v>974.24808700000006</v>
      </c>
      <c r="E47" s="77">
        <f>IFERROR(VLOOKUP('Fiscal Inst'!B47,'Dinamica Fiscal Inst '!A40:$B$48,2,FALSE)/1000000,0)</f>
        <v>892.98754107000082</v>
      </c>
    </row>
    <row r="48" spans="2:5" x14ac:dyDescent="0.25">
      <c r="B48" s="80" t="s">
        <v>117</v>
      </c>
      <c r="C48" s="76">
        <f>C49</f>
        <v>1175.371875</v>
      </c>
      <c r="D48" s="76">
        <f t="shared" ref="D48:E48" si="5">D49</f>
        <v>1175.371875</v>
      </c>
      <c r="E48" s="76">
        <f t="shared" si="5"/>
        <v>1077.4241831099994</v>
      </c>
    </row>
    <row r="49" spans="2:5" x14ac:dyDescent="0.25">
      <c r="B49" s="83" t="s">
        <v>107</v>
      </c>
      <c r="C49" s="77">
        <f>VLOOKUP('Fiscal Inst'!B49,'Dinamica Fiscal Inst '!A117:C180,2,FALSE)/1000000</f>
        <v>1175.371875</v>
      </c>
      <c r="D49" s="77">
        <f>IFERROR(VLOOKUP(B49,'Dinamica Fiscal Inst '!A116:C179,3,FALSE)/1000000,0)</f>
        <v>1175.371875</v>
      </c>
      <c r="E49" s="77">
        <f>IFERROR(VLOOKUP('Fiscal Inst'!B49,'Dinamica Fiscal Inst '!A42:$B$48,2,FALSE)/1000000,0)</f>
        <v>1077.4241831099994</v>
      </c>
    </row>
    <row r="50" spans="2:5" x14ac:dyDescent="0.25">
      <c r="B50" s="80" t="s">
        <v>118</v>
      </c>
      <c r="C50" s="76">
        <f>C51</f>
        <v>165.328228</v>
      </c>
      <c r="D50" s="76">
        <f t="shared" ref="D50:E50" si="6">D51</f>
        <v>165.328228</v>
      </c>
      <c r="E50" s="76">
        <f t="shared" si="6"/>
        <v>151.5</v>
      </c>
    </row>
    <row r="51" spans="2:5" x14ac:dyDescent="0.25">
      <c r="B51" s="83" t="s">
        <v>108</v>
      </c>
      <c r="C51" s="77">
        <f>VLOOKUP('Fiscal Inst'!B51,'Dinamica Fiscal Inst '!A119:C182,2,FALSE)/1000000</f>
        <v>165.328228</v>
      </c>
      <c r="D51" s="77">
        <f>IFERROR(VLOOKUP(B51,'Dinamica Fiscal Inst '!A118:C181,3,FALSE)/1000000,0)</f>
        <v>165.328228</v>
      </c>
      <c r="E51" s="77">
        <f>IFERROR(VLOOKUP('Fiscal Inst'!B51,'Dinamica Fiscal Inst '!A44:$B$48,2,FALSE)/1000000,0)</f>
        <v>151.5</v>
      </c>
    </row>
    <row r="52" spans="2:5" x14ac:dyDescent="0.25">
      <c r="B52" s="80" t="s">
        <v>119</v>
      </c>
      <c r="C52" s="76">
        <f>C53</f>
        <v>601.38166899999999</v>
      </c>
      <c r="D52" s="76">
        <f t="shared" ref="D52:E52" si="7">D53</f>
        <v>601.38166899999999</v>
      </c>
      <c r="E52" s="76">
        <f t="shared" si="7"/>
        <v>551.26651799999968</v>
      </c>
    </row>
    <row r="53" spans="2:5" x14ac:dyDescent="0.25">
      <c r="B53" s="83" t="s">
        <v>109</v>
      </c>
      <c r="C53" s="77">
        <f>VLOOKUP('Fiscal Inst'!B53,'Dinamica Fiscal Inst '!A121:C184,2,FALSE)/1000000</f>
        <v>601.38166899999999</v>
      </c>
      <c r="D53" s="77">
        <f>IFERROR(VLOOKUP(B53,'Dinamica Fiscal Inst '!A120:C183,3,FALSE)/1000000,0)</f>
        <v>601.38166899999999</v>
      </c>
      <c r="E53" s="77">
        <f>IFERROR(VLOOKUP('Fiscal Inst'!B53,'Dinamica Fiscal Inst '!A46:$B$48,2,FALSE)/1000000,0)</f>
        <v>551.26651799999968</v>
      </c>
    </row>
    <row r="54" spans="2:5" x14ac:dyDescent="0.25">
      <c r="B54" s="73" t="s">
        <v>73</v>
      </c>
      <c r="C54" s="75">
        <f>C55+C73</f>
        <v>136044.79999999999</v>
      </c>
      <c r="D54" s="75">
        <f>D55+D73</f>
        <v>180827.385286</v>
      </c>
      <c r="E54" s="75">
        <f>E55+E73</f>
        <v>146803.96354872003</v>
      </c>
    </row>
    <row r="55" spans="2:5" x14ac:dyDescent="0.25">
      <c r="B55" s="80" t="s">
        <v>113</v>
      </c>
      <c r="C55" s="78">
        <f>SUM(C56:C72)</f>
        <v>135941.79999999999</v>
      </c>
      <c r="D55" s="78">
        <f t="shared" ref="D55:E55" si="8">SUM(D56:D72)</f>
        <v>180724.385286</v>
      </c>
      <c r="E55" s="78">
        <f t="shared" si="8"/>
        <v>146709.54688572002</v>
      </c>
    </row>
    <row r="56" spans="2:5" x14ac:dyDescent="0.25">
      <c r="B56" s="81" t="s">
        <v>15</v>
      </c>
      <c r="C56" s="77">
        <f>VLOOKUP('Fiscal Inst'!B56,'Dinamica Fiscal Inst '!A124:C187,2,FALSE)/1000000</f>
        <v>1625.734868</v>
      </c>
      <c r="D56" s="77">
        <f>IFERROR(VLOOKUP(B56,'Dinamica Fiscal Inst '!A123:C186,3,FALSE)/1000000,0)</f>
        <v>3843.734868</v>
      </c>
      <c r="E56" s="77">
        <f>IFERROR(VLOOKUP(B56,'Dinamica Fiscal Inst '!A$49:B$70,2,FALSE)/1000000,0)</f>
        <v>3268.9695218400002</v>
      </c>
    </row>
    <row r="57" spans="2:5" x14ac:dyDescent="0.25">
      <c r="B57" s="81" t="s">
        <v>25</v>
      </c>
      <c r="C57" s="77">
        <f>VLOOKUP('Fiscal Inst'!B57,'Dinamica Fiscal Inst '!A125:C188,2,FALSE)/1000000</f>
        <v>313.73304400000001</v>
      </c>
      <c r="D57" s="77">
        <f>IFERROR(VLOOKUP(B57,'Dinamica Fiscal Inst '!A124:C187,3,FALSE)/1000000,0)</f>
        <v>313.73304400000001</v>
      </c>
      <c r="E57" s="77">
        <f>IFERROR(VLOOKUP(B57,'Dinamica Fiscal Inst '!A$49:B$70,2,FALSE)/1000000,0)</f>
        <v>68.41839453</v>
      </c>
    </row>
    <row r="58" spans="2:5" x14ac:dyDescent="0.25">
      <c r="B58" s="81" t="s">
        <v>29</v>
      </c>
      <c r="C58" s="77">
        <f>VLOOKUP('Fiscal Inst'!B58,'Dinamica Fiscal Inst '!A126:C189,2,FALSE)/1000000</f>
        <v>144.46750700000001</v>
      </c>
      <c r="D58" s="77">
        <f>IFERROR(VLOOKUP(B58,'Dinamica Fiscal Inst '!A125:C188,3,FALSE)/1000000,0)</f>
        <v>144.46750700000001</v>
      </c>
      <c r="E58" s="77">
        <f>IFERROR(VLOOKUP(B58,'Dinamica Fiscal Inst '!A$49:B$70,2,FALSE)/1000000,0)</f>
        <v>54.370695329999997</v>
      </c>
    </row>
    <row r="59" spans="2:5" x14ac:dyDescent="0.25">
      <c r="B59" s="81" t="s">
        <v>34</v>
      </c>
      <c r="C59" s="77">
        <f>VLOOKUP('Fiscal Inst'!B59,'Dinamica Fiscal Inst '!A127:C190,2,FALSE)/1000000</f>
        <v>200.05699999999999</v>
      </c>
      <c r="D59" s="77">
        <f>IFERROR(VLOOKUP(B59,'Dinamica Fiscal Inst '!A126:C189,3,FALSE)/1000000,0)</f>
        <v>200.05699999999999</v>
      </c>
      <c r="E59" s="77">
        <f>IFERROR(VLOOKUP(B59,'Dinamica Fiscal Inst '!A$49:B$70,2,FALSE)/1000000,0)</f>
        <v>88.848868779999989</v>
      </c>
    </row>
    <row r="60" spans="2:5" x14ac:dyDescent="0.25">
      <c r="B60" s="81" t="s">
        <v>36</v>
      </c>
      <c r="C60" s="77">
        <f>VLOOKUP('Fiscal Inst'!B60,'Dinamica Fiscal Inst '!A128:C191,2,FALSE)/1000000</f>
        <v>296.42974099999998</v>
      </c>
      <c r="D60" s="77">
        <f>IFERROR(VLOOKUP(B60,'Dinamica Fiscal Inst '!A127:C190,3,FALSE)/1000000,0)</f>
        <v>296.42974099999998</v>
      </c>
      <c r="E60" s="77">
        <f>IFERROR(VLOOKUP(B60,'Dinamica Fiscal Inst '!A$49:B$70,2,FALSE)/1000000,0)</f>
        <v>162.9361566</v>
      </c>
    </row>
    <row r="61" spans="2:5" x14ac:dyDescent="0.25">
      <c r="B61" s="81" t="s">
        <v>38</v>
      </c>
      <c r="C61" s="77">
        <f>VLOOKUP('Fiscal Inst'!B61,'Dinamica Fiscal Inst '!A129:C192,2,FALSE)/1000000</f>
        <v>0</v>
      </c>
      <c r="D61" s="77">
        <f>IFERROR(VLOOKUP(B61,'Dinamica Fiscal Inst '!A128:C191,3,FALSE)/1000000,0)</f>
        <v>298.81915700000002</v>
      </c>
      <c r="E61" s="77">
        <f>IFERROR(VLOOKUP(B61,'Dinamica Fiscal Inst '!A$49:B$70,2,FALSE)/1000000,0)</f>
        <v>5.6258248699999989</v>
      </c>
    </row>
    <row r="62" spans="2:5" x14ac:dyDescent="0.25">
      <c r="B62" s="81" t="s">
        <v>40</v>
      </c>
      <c r="C62" s="77">
        <f>VLOOKUP('Fiscal Inst'!B62,'Dinamica Fiscal Inst '!A130:C193,2,FALSE)/1000000</f>
        <v>300</v>
      </c>
      <c r="D62" s="77">
        <f>IFERROR(VLOOKUP(B62,'Dinamica Fiscal Inst '!A129:C192,3,FALSE)/1000000,0)</f>
        <v>300</v>
      </c>
      <c r="E62" s="77">
        <f>IFERROR(VLOOKUP(B62,'Dinamica Fiscal Inst '!A$49:B$70,2,FALSE)/1000000,0)</f>
        <v>46.916665860000002</v>
      </c>
    </row>
    <row r="63" spans="2:5" x14ac:dyDescent="0.25">
      <c r="B63" s="81" t="s">
        <v>97</v>
      </c>
      <c r="C63" s="77">
        <f>VLOOKUP('Fiscal Inst'!B63,'Dinamica Fiscal Inst '!A131:C194,2,FALSE)/1000000</f>
        <v>15</v>
      </c>
      <c r="D63" s="77">
        <f>IFERROR(VLOOKUP(B63,'Dinamica Fiscal Inst '!A130:C193,3,FALSE)/1000000,0)</f>
        <v>15</v>
      </c>
      <c r="E63" s="77">
        <f>IFERROR(VLOOKUP(B63,'Dinamica Fiscal Inst '!A$49:B$70,2,FALSE)/1000000,0)</f>
        <v>0</v>
      </c>
    </row>
    <row r="64" spans="2:5" x14ac:dyDescent="0.25">
      <c r="B64" s="81" t="s">
        <v>98</v>
      </c>
      <c r="C64" s="77">
        <f>VLOOKUP('Fiscal Inst'!B64,'Dinamica Fiscal Inst '!A132:C195,2,FALSE)/1000000</f>
        <v>0</v>
      </c>
      <c r="D64" s="77">
        <f>IFERROR(VLOOKUP(B64,'Dinamica Fiscal Inst '!A131:C194,3,FALSE)/1000000,0)</f>
        <v>0</v>
      </c>
      <c r="E64" s="77">
        <f>IFERROR(VLOOKUP(B64,'Dinamica Fiscal Inst '!A$49:B$70,2,FALSE)/1000000,0)</f>
        <v>0</v>
      </c>
    </row>
    <row r="65" spans="2:7" x14ac:dyDescent="0.25">
      <c r="B65" s="81" t="s">
        <v>99</v>
      </c>
      <c r="C65" s="77">
        <f>VLOOKUP('Fiscal Inst'!B65,'Dinamica Fiscal Inst '!A133:C196,2,FALSE)/1000000</f>
        <v>2198.790184</v>
      </c>
      <c r="D65" s="77">
        <f>IFERROR(VLOOKUP(B65,'Dinamica Fiscal Inst '!A132:C195,3,FALSE)/1000000,0)</f>
        <v>7198.7901840000004</v>
      </c>
      <c r="E65" s="77">
        <f>IFERROR(VLOOKUP(B65,'Dinamica Fiscal Inst '!A$49:B$70,2,FALSE)/1000000,0)</f>
        <v>7021.2362169099997</v>
      </c>
    </row>
    <row r="66" spans="2:7" x14ac:dyDescent="0.25">
      <c r="B66" s="81" t="s">
        <v>42</v>
      </c>
      <c r="C66" s="77">
        <f>VLOOKUP('Fiscal Inst'!B66,'Dinamica Fiscal Inst '!A134:C197,2,FALSE)/1000000</f>
        <v>8070.7574240000004</v>
      </c>
      <c r="D66" s="77">
        <f>IFERROR(VLOOKUP(B66,'Dinamica Fiscal Inst '!A133:C196,3,FALSE)/1000000,0)</f>
        <v>17937.778546000001</v>
      </c>
      <c r="E66" s="77">
        <f>IFERROR(VLOOKUP(B66,'Dinamica Fiscal Inst '!A$49:B$70,2,FALSE)/1000000,0)</f>
        <v>14750.76537906</v>
      </c>
    </row>
    <row r="67" spans="2:7" x14ac:dyDescent="0.25">
      <c r="B67" s="81" t="s">
        <v>46</v>
      </c>
      <c r="C67" s="77">
        <f>VLOOKUP('Fiscal Inst'!B67,'Dinamica Fiscal Inst '!A135:C198,2,FALSE)/1000000</f>
        <v>0</v>
      </c>
      <c r="D67" s="77">
        <f>IFERROR(VLOOKUP(B67,'Dinamica Fiscal Inst '!A134:C197,3,FALSE)/1000000,0)</f>
        <v>0</v>
      </c>
      <c r="E67" s="77">
        <f>IFERROR(VLOOKUP(B67,'Dinamica Fiscal Inst '!A$49:B$70,2,FALSE)/1000000,0)</f>
        <v>0</v>
      </c>
    </row>
    <row r="68" spans="2:7" x14ac:dyDescent="0.25">
      <c r="B68" s="81" t="s">
        <v>103</v>
      </c>
      <c r="C68" s="77">
        <f>VLOOKUP('Fiscal Inst'!B68,'Dinamica Fiscal Inst '!A136:C199,2,FALSE)/1000000</f>
        <v>7.2</v>
      </c>
      <c r="D68" s="77">
        <f>IFERROR(VLOOKUP(B68,'Dinamica Fiscal Inst '!A135:C198,3,FALSE)/1000000,0)</f>
        <v>7.2</v>
      </c>
      <c r="E68" s="77">
        <f>IFERROR(VLOOKUP(B68,'Dinamica Fiscal Inst '!A$49:B$70,2,FALSE)/1000000,0)</f>
        <v>0</v>
      </c>
    </row>
    <row r="69" spans="2:7" x14ac:dyDescent="0.25">
      <c r="B69" s="81" t="s">
        <v>52</v>
      </c>
      <c r="C69" s="77">
        <f>VLOOKUP('Fiscal Inst'!B69,'Dinamica Fiscal Inst '!A137:C200,2,FALSE)/1000000</f>
        <v>300</v>
      </c>
      <c r="D69" s="77">
        <f>IFERROR(VLOOKUP(B69,'Dinamica Fiscal Inst '!A136:C199,3,FALSE)/1000000,0)</f>
        <v>300</v>
      </c>
      <c r="E69" s="77">
        <f>IFERROR(VLOOKUP(B69,'Dinamica Fiscal Inst '!A$49:B$70,2,FALSE)/1000000,0)</f>
        <v>111.17903834999998</v>
      </c>
    </row>
    <row r="70" spans="2:7" x14ac:dyDescent="0.25">
      <c r="B70" s="81" t="s">
        <v>55</v>
      </c>
      <c r="C70" s="77">
        <f>VLOOKUP('Fiscal Inst'!B70,'Dinamica Fiscal Inst '!A138:C201,2,FALSE)/1000000</f>
        <v>37.769500000000001</v>
      </c>
      <c r="D70" s="77">
        <f>IFERROR(VLOOKUP(B70,'Dinamica Fiscal Inst '!A137:C200,3,FALSE)/1000000,0)</f>
        <v>37.769500000000001</v>
      </c>
      <c r="E70" s="77">
        <f>IFERROR(VLOOKUP(B70,'Dinamica Fiscal Inst '!A$49:B$70,2,FALSE)/1000000,0)</f>
        <v>37.769500000000001</v>
      </c>
    </row>
    <row r="71" spans="2:7" x14ac:dyDescent="0.25">
      <c r="B71" s="81" t="s">
        <v>110</v>
      </c>
      <c r="C71" s="77">
        <f>VLOOKUP('Fiscal Inst'!B71,'Dinamica Fiscal Inst '!A139:C202,2,FALSE)/1000000</f>
        <v>87744.442255999995</v>
      </c>
      <c r="D71" s="77">
        <f>IFERROR(VLOOKUP(B71,'Dinamica Fiscal Inst '!A138:C201,3,FALSE)/1000000,0)</f>
        <v>84946.187263</v>
      </c>
      <c r="E71" s="77">
        <f>IFERROR(VLOOKUP(B71,'Dinamica Fiscal Inst '!A$49:B$70,2,FALSE)/1000000,0)</f>
        <v>74117.177669610013</v>
      </c>
      <c r="F71" s="35"/>
      <c r="G71" s="44"/>
    </row>
    <row r="72" spans="2:7" x14ac:dyDescent="0.25">
      <c r="B72" s="81" t="s">
        <v>62</v>
      </c>
      <c r="C72" s="77">
        <f>VLOOKUP('Fiscal Inst'!B72,'Dinamica Fiscal Inst '!A140:C203,2,FALSE)/1000000</f>
        <v>34687.418475999999</v>
      </c>
      <c r="D72" s="77">
        <f>IFERROR(VLOOKUP(B72,'Dinamica Fiscal Inst '!A139:C202,3,FALSE)/1000000,0)</f>
        <v>64884.418475999999</v>
      </c>
      <c r="E72" s="77">
        <f>IFERROR(VLOOKUP(B72,'Dinamica Fiscal Inst '!A$49:B$70,2,FALSE)/1000000,0)</f>
        <v>46975.332953979996</v>
      </c>
      <c r="F72" s="35"/>
      <c r="G72" s="44"/>
    </row>
    <row r="73" spans="2:7" x14ac:dyDescent="0.25">
      <c r="B73" s="80" t="s">
        <v>114</v>
      </c>
      <c r="C73" s="78">
        <f>C74</f>
        <v>103</v>
      </c>
      <c r="D73" s="78">
        <f t="shared" ref="D73:E73" si="9">D74</f>
        <v>103</v>
      </c>
      <c r="E73" s="78">
        <f t="shared" si="9"/>
        <v>94.416663</v>
      </c>
      <c r="F73" s="35"/>
      <c r="G73" s="44"/>
    </row>
    <row r="74" spans="2:7" x14ac:dyDescent="0.25">
      <c r="B74" s="81" t="s">
        <v>104</v>
      </c>
      <c r="C74" s="77">
        <f>VLOOKUP('Fiscal Inst'!B74,'Dinamica Fiscal Inst '!A142:C205,2,FALSE)/1000000</f>
        <v>103</v>
      </c>
      <c r="D74" s="77">
        <f>IFERROR(VLOOKUP(B74,'Dinamica Fiscal Inst '!A141:C204,3,FALSE)/1000000,0)</f>
        <v>103</v>
      </c>
      <c r="E74" s="77">
        <f>IFERROR(VLOOKUP(B74,'Dinamica Fiscal Inst '!A$49:B$70,2,FALSE)/1000000,0)</f>
        <v>94.416663</v>
      </c>
      <c r="F74" s="35"/>
      <c r="G74" s="44"/>
    </row>
    <row r="75" spans="2:7" x14ac:dyDescent="0.25">
      <c r="B75" s="85" t="s">
        <v>237</v>
      </c>
      <c r="C75" s="79">
        <f>C13+C54</f>
        <v>997119.17294299998</v>
      </c>
      <c r="D75" s="79">
        <f>D13+D54</f>
        <v>1212584.1810592299</v>
      </c>
      <c r="E75" s="79">
        <f>E13+E54</f>
        <v>959561.85627606011</v>
      </c>
    </row>
    <row r="76" spans="2:7" x14ac:dyDescent="0.25">
      <c r="B76" s="52" t="s">
        <v>188</v>
      </c>
      <c r="C76" s="52"/>
      <c r="D76" s="53"/>
      <c r="E76" s="53"/>
    </row>
    <row r="77" spans="2:7" ht="36.75" customHeight="1" x14ac:dyDescent="0.25">
      <c r="B77" s="145" t="s">
        <v>337</v>
      </c>
      <c r="C77" s="145"/>
      <c r="D77" s="145"/>
      <c r="E77" s="145"/>
    </row>
    <row r="78" spans="2:7" ht="23.25" customHeight="1" x14ac:dyDescent="0.25">
      <c r="B78" s="145" t="s">
        <v>246</v>
      </c>
      <c r="C78" s="145"/>
      <c r="D78" s="145"/>
      <c r="E78" s="145"/>
    </row>
    <row r="79" spans="2:7" x14ac:dyDescent="0.25">
      <c r="B79" s="52" t="s">
        <v>3</v>
      </c>
      <c r="C79" s="52"/>
      <c r="D79" s="53"/>
      <c r="E79" s="53"/>
    </row>
    <row r="80" spans="2:7" x14ac:dyDescent="0.25">
      <c r="C80" s="52"/>
      <c r="D80" s="54"/>
      <c r="E80" s="54"/>
    </row>
    <row r="81" spans="2:6" x14ac:dyDescent="0.25">
      <c r="B81" s="151"/>
      <c r="C81" s="151"/>
      <c r="D81" s="151"/>
      <c r="E81" s="151"/>
    </row>
    <row r="82" spans="2:6" x14ac:dyDescent="0.25">
      <c r="B82" s="151"/>
      <c r="C82" s="151"/>
      <c r="D82" s="151"/>
      <c r="E82" s="151"/>
    </row>
    <row r="83" spans="2:6" x14ac:dyDescent="0.25">
      <c r="B83" s="151"/>
      <c r="C83" s="151"/>
      <c r="D83" s="151"/>
      <c r="E83" s="151"/>
    </row>
    <row r="87" spans="2:6" x14ac:dyDescent="0.25">
      <c r="F87" s="42"/>
    </row>
    <row r="88" spans="2:6" x14ac:dyDescent="0.25">
      <c r="F88" s="43"/>
    </row>
  </sheetData>
  <mergeCells count="16">
    <mergeCell ref="B81:E81"/>
    <mergeCell ref="B82:E82"/>
    <mergeCell ref="B83:E83"/>
    <mergeCell ref="A3:F3"/>
    <mergeCell ref="A5:F5"/>
    <mergeCell ref="A7:F7"/>
    <mergeCell ref="A8:F8"/>
    <mergeCell ref="E11:E12"/>
    <mergeCell ref="B78:E78"/>
    <mergeCell ref="B77:E77"/>
    <mergeCell ref="A1:F1"/>
    <mergeCell ref="A2:F2"/>
    <mergeCell ref="B11:B12"/>
    <mergeCell ref="C11:C12"/>
    <mergeCell ref="D11:D12"/>
    <mergeCell ref="A6:F6"/>
  </mergeCells>
  <pageMargins left="0.7" right="0.7" top="0.75" bottom="0.75" header="0.3" footer="0.3"/>
  <pageSetup orientation="portrait" r:id="rId1"/>
  <ignoredErrors>
    <ignoredError sqref="E43:E52 E73 C43:D5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4" tint="0.59999389629810485"/>
  </sheetPr>
  <dimension ref="A1:E145"/>
  <sheetViews>
    <sheetView zoomScale="90" zoomScaleNormal="90" workbookViewId="0">
      <selection activeCell="C4" sqref="C4"/>
    </sheetView>
  </sheetViews>
  <sheetFormatPr baseColWidth="10" defaultColWidth="11.42578125" defaultRowHeight="15" x14ac:dyDescent="0.25"/>
  <cols>
    <col min="1" max="1" width="68.5703125" bestFit="1" customWidth="1"/>
    <col min="2" max="2" width="33.28515625" bestFit="1" customWidth="1"/>
    <col min="3" max="3" width="20.28515625" customWidth="1"/>
    <col min="4" max="5" width="18.85546875" bestFit="1" customWidth="1"/>
  </cols>
  <sheetData>
    <row r="1" spans="1:2" x14ac:dyDescent="0.25">
      <c r="A1" t="s">
        <v>192</v>
      </c>
    </row>
    <row r="3" spans="1:2" x14ac:dyDescent="0.25">
      <c r="A3" s="36" t="s">
        <v>111</v>
      </c>
      <c r="B3" t="s" vm="2">
        <v>94</v>
      </c>
    </row>
    <row r="4" spans="1:2" x14ac:dyDescent="0.25">
      <c r="A4" s="36" t="s">
        <v>70</v>
      </c>
      <c r="B4" t="s" vm="6">
        <v>93</v>
      </c>
    </row>
    <row r="5" spans="1:2" x14ac:dyDescent="0.25">
      <c r="A5" s="36" t="s">
        <v>68</v>
      </c>
      <c r="B5" t="s" vm="7">
        <v>93</v>
      </c>
    </row>
    <row r="7" spans="1:2" x14ac:dyDescent="0.25">
      <c r="A7" s="36" t="s">
        <v>71</v>
      </c>
      <c r="B7" t="s">
        <v>67</v>
      </c>
    </row>
    <row r="8" spans="1:2" x14ac:dyDescent="0.25">
      <c r="A8" s="37" t="s">
        <v>72</v>
      </c>
      <c r="B8" s="130">
        <v>812757892727.33997</v>
      </c>
    </row>
    <row r="9" spans="1:2" x14ac:dyDescent="0.25">
      <c r="A9" s="38" t="s">
        <v>112</v>
      </c>
      <c r="B9" s="130">
        <v>7851488166.989996</v>
      </c>
    </row>
    <row r="10" spans="1:2" x14ac:dyDescent="0.25">
      <c r="A10" s="39" t="s">
        <v>95</v>
      </c>
      <c r="B10" s="130">
        <v>2524464164.6300001</v>
      </c>
    </row>
    <row r="11" spans="1:2" x14ac:dyDescent="0.25">
      <c r="A11" s="39" t="s">
        <v>96</v>
      </c>
      <c r="B11" s="130">
        <v>5327024002.3599958</v>
      </c>
    </row>
    <row r="12" spans="1:2" x14ac:dyDescent="0.25">
      <c r="A12" s="38" t="s">
        <v>113</v>
      </c>
      <c r="B12" s="130">
        <v>780876434660.49988</v>
      </c>
    </row>
    <row r="13" spans="1:2" x14ac:dyDescent="0.25">
      <c r="A13" s="39" t="s">
        <v>15</v>
      </c>
      <c r="B13" s="130">
        <v>115801190969.98996</v>
      </c>
    </row>
    <row r="14" spans="1:2" x14ac:dyDescent="0.25">
      <c r="A14" s="39" t="s">
        <v>25</v>
      </c>
      <c r="B14" s="130">
        <v>34267368744.589981</v>
      </c>
    </row>
    <row r="15" spans="1:2" x14ac:dyDescent="0.25">
      <c r="A15" s="39" t="s">
        <v>29</v>
      </c>
      <c r="B15" s="130">
        <v>28049022962.279991</v>
      </c>
    </row>
    <row r="16" spans="1:2" x14ac:dyDescent="0.25">
      <c r="A16" s="39" t="s">
        <v>34</v>
      </c>
      <c r="B16" s="130">
        <v>8054626033.3200073</v>
      </c>
    </row>
    <row r="17" spans="1:2" x14ac:dyDescent="0.25">
      <c r="A17" s="39" t="s">
        <v>36</v>
      </c>
      <c r="B17" s="130">
        <v>17190360752.990021</v>
      </c>
    </row>
    <row r="18" spans="1:2" x14ac:dyDescent="0.25">
      <c r="A18" s="39" t="s">
        <v>38</v>
      </c>
      <c r="B18" s="130">
        <v>166840167451.25018</v>
      </c>
    </row>
    <row r="19" spans="1:2" x14ac:dyDescent="0.25">
      <c r="A19" s="39" t="s">
        <v>40</v>
      </c>
      <c r="B19" s="130">
        <v>91424873339.479858</v>
      </c>
    </row>
    <row r="20" spans="1:2" x14ac:dyDescent="0.25">
      <c r="A20" s="39" t="s">
        <v>97</v>
      </c>
      <c r="B20" s="130">
        <v>1718565437.8600011</v>
      </c>
    </row>
    <row r="21" spans="1:2" x14ac:dyDescent="0.25">
      <c r="A21" s="39" t="s">
        <v>98</v>
      </c>
      <c r="B21" s="130">
        <v>1853606243.7999997</v>
      </c>
    </row>
    <row r="22" spans="1:2" x14ac:dyDescent="0.25">
      <c r="A22" s="39" t="s">
        <v>99</v>
      </c>
      <c r="B22" s="130">
        <v>10420184429.209991</v>
      </c>
    </row>
    <row r="23" spans="1:2" x14ac:dyDescent="0.25">
      <c r="A23" s="39" t="s">
        <v>42</v>
      </c>
      <c r="B23" s="130">
        <v>34834728058.180008</v>
      </c>
    </row>
    <row r="24" spans="1:2" x14ac:dyDescent="0.25">
      <c r="A24" s="39" t="s">
        <v>100</v>
      </c>
      <c r="B24" s="130">
        <v>4981928731.5800066</v>
      </c>
    </row>
    <row r="25" spans="1:2" x14ac:dyDescent="0.25">
      <c r="A25" s="39" t="s">
        <v>101</v>
      </c>
      <c r="B25" s="130">
        <v>5284308631.71</v>
      </c>
    </row>
    <row r="26" spans="1:2" x14ac:dyDescent="0.25">
      <c r="A26" s="39" t="s">
        <v>46</v>
      </c>
      <c r="B26" s="130">
        <v>10171272259.820002</v>
      </c>
    </row>
    <row r="27" spans="1:2" x14ac:dyDescent="0.25">
      <c r="A27" s="39" t="s">
        <v>102</v>
      </c>
      <c r="B27" s="130">
        <v>714057802.52000046</v>
      </c>
    </row>
    <row r="28" spans="1:2" x14ac:dyDescent="0.25">
      <c r="A28" s="39" t="s">
        <v>48</v>
      </c>
      <c r="B28" s="130">
        <v>2080870758.6300008</v>
      </c>
    </row>
    <row r="29" spans="1:2" x14ac:dyDescent="0.25">
      <c r="A29" s="39" t="s">
        <v>50</v>
      </c>
      <c r="B29" s="130">
        <v>630431100.18999994</v>
      </c>
    </row>
    <row r="30" spans="1:2" x14ac:dyDescent="0.25">
      <c r="A30" s="39" t="s">
        <v>103</v>
      </c>
      <c r="B30" s="130">
        <v>10985989034.889997</v>
      </c>
    </row>
    <row r="31" spans="1:2" x14ac:dyDescent="0.25">
      <c r="A31" s="39" t="s">
        <v>52</v>
      </c>
      <c r="B31" s="130">
        <v>12536769735.100006</v>
      </c>
    </row>
    <row r="32" spans="1:2" x14ac:dyDescent="0.25">
      <c r="A32" s="39" t="s">
        <v>55</v>
      </c>
      <c r="B32" s="130">
        <v>1746684364.3900011</v>
      </c>
    </row>
    <row r="33" spans="1:2" x14ac:dyDescent="0.25">
      <c r="A33" s="39" t="s">
        <v>57</v>
      </c>
      <c r="B33" s="130">
        <v>651335532.10000026</v>
      </c>
    </row>
    <row r="34" spans="1:2" x14ac:dyDescent="0.25">
      <c r="A34" s="39" t="s">
        <v>59</v>
      </c>
      <c r="B34" s="130">
        <v>1031203730.3599999</v>
      </c>
    </row>
    <row r="35" spans="1:2" x14ac:dyDescent="0.25">
      <c r="A35" s="39" t="s">
        <v>110</v>
      </c>
      <c r="B35" s="130">
        <v>120624157637.58997</v>
      </c>
    </row>
    <row r="36" spans="1:2" x14ac:dyDescent="0.25">
      <c r="A36" s="39" t="s">
        <v>62</v>
      </c>
      <c r="B36" s="130">
        <v>98982730918.669983</v>
      </c>
    </row>
    <row r="37" spans="1:2" x14ac:dyDescent="0.25">
      <c r="A37" s="38" t="s">
        <v>114</v>
      </c>
      <c r="B37" s="130">
        <v>7900991370.2499981</v>
      </c>
    </row>
    <row r="38" spans="1:2" x14ac:dyDescent="0.25">
      <c r="A38" s="39" t="s">
        <v>104</v>
      </c>
      <c r="B38" s="130">
        <v>7900991370.2499981</v>
      </c>
    </row>
    <row r="39" spans="1:2" x14ac:dyDescent="0.25">
      <c r="A39" s="38" t="s">
        <v>115</v>
      </c>
      <c r="B39" s="130">
        <v>13455800287.419996</v>
      </c>
    </row>
    <row r="40" spans="1:2" x14ac:dyDescent="0.25">
      <c r="A40" s="39" t="s">
        <v>105</v>
      </c>
      <c r="B40" s="130">
        <v>13455800287.419996</v>
      </c>
    </row>
    <row r="41" spans="1:2" x14ac:dyDescent="0.25">
      <c r="A41" s="38" t="s">
        <v>116</v>
      </c>
      <c r="B41" s="130">
        <v>892987541.07000077</v>
      </c>
    </row>
    <row r="42" spans="1:2" x14ac:dyDescent="0.25">
      <c r="A42" s="39" t="s">
        <v>106</v>
      </c>
      <c r="B42" s="130">
        <v>892987541.07000077</v>
      </c>
    </row>
    <row r="43" spans="1:2" x14ac:dyDescent="0.25">
      <c r="A43" s="38" t="s">
        <v>117</v>
      </c>
      <c r="B43" s="130">
        <v>1077424183.1099994</v>
      </c>
    </row>
    <row r="44" spans="1:2" x14ac:dyDescent="0.25">
      <c r="A44" s="39" t="s">
        <v>107</v>
      </c>
      <c r="B44" s="130">
        <v>1077424183.1099994</v>
      </c>
    </row>
    <row r="45" spans="1:2" x14ac:dyDescent="0.25">
      <c r="A45" s="38" t="s">
        <v>118</v>
      </c>
      <c r="B45" s="130">
        <v>151500000</v>
      </c>
    </row>
    <row r="46" spans="1:2" x14ac:dyDescent="0.25">
      <c r="A46" s="39" t="s">
        <v>108</v>
      </c>
      <c r="B46" s="130">
        <v>151500000</v>
      </c>
    </row>
    <row r="47" spans="1:2" x14ac:dyDescent="0.25">
      <c r="A47" s="38" t="s">
        <v>119</v>
      </c>
      <c r="B47" s="130">
        <v>551266517.99999964</v>
      </c>
    </row>
    <row r="48" spans="1:2" x14ac:dyDescent="0.25">
      <c r="A48" s="39" t="s">
        <v>109</v>
      </c>
      <c r="B48" s="130">
        <v>551266517.99999964</v>
      </c>
    </row>
    <row r="49" spans="1:3" x14ac:dyDescent="0.25">
      <c r="A49" s="37" t="s">
        <v>73</v>
      </c>
      <c r="B49" s="130">
        <v>146803963548.72</v>
      </c>
    </row>
    <row r="50" spans="1:3" x14ac:dyDescent="0.25">
      <c r="A50" s="38" t="s">
        <v>113</v>
      </c>
      <c r="B50" s="130">
        <v>146709546885.72</v>
      </c>
    </row>
    <row r="51" spans="1:3" x14ac:dyDescent="0.25">
      <c r="A51" s="39" t="s">
        <v>15</v>
      </c>
      <c r="B51" s="130">
        <v>3268969521.8400002</v>
      </c>
      <c r="C51" s="104"/>
    </row>
    <row r="52" spans="1:3" x14ac:dyDescent="0.25">
      <c r="A52" s="39" t="s">
        <v>25</v>
      </c>
      <c r="B52" s="130">
        <v>68418394.530000001</v>
      </c>
    </row>
    <row r="53" spans="1:3" x14ac:dyDescent="0.25">
      <c r="A53" s="39" t="s">
        <v>29</v>
      </c>
      <c r="B53" s="130">
        <v>54370695.329999998</v>
      </c>
    </row>
    <row r="54" spans="1:3" x14ac:dyDescent="0.25">
      <c r="A54" s="39" t="s">
        <v>34</v>
      </c>
      <c r="B54" s="130">
        <v>88848868.779999986</v>
      </c>
    </row>
    <row r="55" spans="1:3" x14ac:dyDescent="0.25">
      <c r="A55" s="39" t="s">
        <v>36</v>
      </c>
      <c r="B55" s="130">
        <v>162936156.59999999</v>
      </c>
    </row>
    <row r="56" spans="1:3" x14ac:dyDescent="0.25">
      <c r="A56" s="39" t="s">
        <v>38</v>
      </c>
      <c r="B56" s="130">
        <v>5625824.8699999992</v>
      </c>
    </row>
    <row r="57" spans="1:3" x14ac:dyDescent="0.25">
      <c r="A57" s="39" t="s">
        <v>40</v>
      </c>
      <c r="B57" s="130">
        <v>46916665.859999999</v>
      </c>
    </row>
    <row r="58" spans="1:3" x14ac:dyDescent="0.25">
      <c r="A58" s="39" t="s">
        <v>97</v>
      </c>
      <c r="B58" s="130">
        <v>0</v>
      </c>
    </row>
    <row r="59" spans="1:3" x14ac:dyDescent="0.25">
      <c r="A59" s="39" t="s">
        <v>98</v>
      </c>
      <c r="B59" s="130">
        <v>0</v>
      </c>
    </row>
    <row r="60" spans="1:3" x14ac:dyDescent="0.25">
      <c r="A60" s="39" t="s">
        <v>99</v>
      </c>
      <c r="B60" s="130">
        <v>7021236216.9099998</v>
      </c>
    </row>
    <row r="61" spans="1:3" x14ac:dyDescent="0.25">
      <c r="A61" s="39" t="s">
        <v>42</v>
      </c>
      <c r="B61" s="130">
        <v>14750765379.059999</v>
      </c>
    </row>
    <row r="62" spans="1:3" x14ac:dyDescent="0.25">
      <c r="A62" s="39" t="s">
        <v>46</v>
      </c>
      <c r="B62" s="130">
        <v>0</v>
      </c>
    </row>
    <row r="63" spans="1:3" x14ac:dyDescent="0.25">
      <c r="A63" s="39" t="s">
        <v>103</v>
      </c>
      <c r="B63" s="130">
        <v>0</v>
      </c>
    </row>
    <row r="64" spans="1:3" x14ac:dyDescent="0.25">
      <c r="A64" s="39" t="s">
        <v>52</v>
      </c>
      <c r="B64" s="130">
        <v>111179038.34999998</v>
      </c>
    </row>
    <row r="65" spans="1:2" x14ac:dyDescent="0.25">
      <c r="A65" s="39" t="s">
        <v>55</v>
      </c>
      <c r="B65" s="130">
        <v>37769500</v>
      </c>
    </row>
    <row r="66" spans="1:2" x14ac:dyDescent="0.25">
      <c r="A66" s="39" t="s">
        <v>110</v>
      </c>
      <c r="B66" s="130">
        <v>74117177669.610016</v>
      </c>
    </row>
    <row r="67" spans="1:2" x14ac:dyDescent="0.25">
      <c r="A67" s="39" t="s">
        <v>62</v>
      </c>
      <c r="B67" s="130">
        <v>46975332953.979996</v>
      </c>
    </row>
    <row r="68" spans="1:2" x14ac:dyDescent="0.25">
      <c r="A68" s="38" t="s">
        <v>114</v>
      </c>
      <c r="B68" s="130">
        <v>94416663</v>
      </c>
    </row>
    <row r="69" spans="1:2" x14ac:dyDescent="0.25">
      <c r="A69" s="39" t="s">
        <v>104</v>
      </c>
      <c r="B69" s="130">
        <v>94416663</v>
      </c>
    </row>
    <row r="70" spans="1:2" x14ac:dyDescent="0.25">
      <c r="A70" s="37" t="s">
        <v>74</v>
      </c>
      <c r="B70" s="130">
        <v>959561856276.05994</v>
      </c>
    </row>
    <row r="71" spans="1:2" x14ac:dyDescent="0.25">
      <c r="A71" s="37"/>
      <c r="B71" s="92"/>
    </row>
    <row r="72" spans="1:2" x14ac:dyDescent="0.25">
      <c r="A72" s="37"/>
      <c r="B72" s="92"/>
    </row>
    <row r="77" spans="1:2" x14ac:dyDescent="0.25">
      <c r="A77" s="36" t="s">
        <v>92</v>
      </c>
      <c r="B77" t="s" vm="1">
        <v>69</v>
      </c>
    </row>
    <row r="78" spans="1:2" x14ac:dyDescent="0.25">
      <c r="A78" s="36" t="s">
        <v>111</v>
      </c>
      <c r="B78" t="s" vm="2">
        <v>94</v>
      </c>
    </row>
    <row r="79" spans="1:2" x14ac:dyDescent="0.25">
      <c r="A79" s="36" t="s">
        <v>70</v>
      </c>
      <c r="B79" t="s" vm="4">
        <v>124</v>
      </c>
    </row>
    <row r="80" spans="1:2" x14ac:dyDescent="0.25">
      <c r="A80" s="36" t="s">
        <v>68</v>
      </c>
      <c r="B80" t="s" vm="5">
        <v>124</v>
      </c>
    </row>
    <row r="82" spans="1:3" x14ac:dyDescent="0.25">
      <c r="A82" s="36" t="s">
        <v>71</v>
      </c>
      <c r="B82" t="s">
        <v>66</v>
      </c>
      <c r="C82" t="s">
        <v>223</v>
      </c>
    </row>
    <row r="83" spans="1:3" x14ac:dyDescent="0.25">
      <c r="A83" s="37" t="s">
        <v>72</v>
      </c>
      <c r="B83" s="130">
        <v>861074372943</v>
      </c>
      <c r="C83" s="130">
        <v>1031756795773.23</v>
      </c>
    </row>
    <row r="84" spans="1:3" x14ac:dyDescent="0.25">
      <c r="A84" s="38" t="s">
        <v>112</v>
      </c>
      <c r="B84" s="130">
        <v>7792538581</v>
      </c>
      <c r="C84" s="130">
        <v>8492538581</v>
      </c>
    </row>
    <row r="85" spans="1:3" x14ac:dyDescent="0.25">
      <c r="A85" s="39" t="s">
        <v>95</v>
      </c>
      <c r="B85" s="130">
        <v>2635779124</v>
      </c>
      <c r="C85" s="130">
        <v>2735779124</v>
      </c>
    </row>
    <row r="86" spans="1:3" x14ac:dyDescent="0.25">
      <c r="A86" s="39" t="s">
        <v>96</v>
      </c>
      <c r="B86" s="130">
        <v>5156759457</v>
      </c>
      <c r="C86" s="130">
        <v>5756759457</v>
      </c>
    </row>
    <row r="87" spans="1:3" x14ac:dyDescent="0.25">
      <c r="A87" s="38" t="s">
        <v>113</v>
      </c>
      <c r="B87" s="130">
        <v>830881442606</v>
      </c>
      <c r="C87" s="130">
        <v>996407265436.22998</v>
      </c>
    </row>
    <row r="88" spans="1:3" x14ac:dyDescent="0.25">
      <c r="A88" s="39" t="s">
        <v>15</v>
      </c>
      <c r="B88" s="130">
        <v>67553913169</v>
      </c>
      <c r="C88" s="130">
        <v>141961666256.09</v>
      </c>
    </row>
    <row r="89" spans="1:3" x14ac:dyDescent="0.25">
      <c r="A89" s="39" t="s">
        <v>25</v>
      </c>
      <c r="B89" s="130">
        <v>39178249860</v>
      </c>
      <c r="C89" s="130">
        <v>40017042928.329994</v>
      </c>
    </row>
    <row r="90" spans="1:3" x14ac:dyDescent="0.25">
      <c r="A90" s="39" t="s">
        <v>29</v>
      </c>
      <c r="B90" s="130">
        <v>33257024285</v>
      </c>
      <c r="C90" s="130">
        <v>32761716931.999996</v>
      </c>
    </row>
    <row r="91" spans="1:3" x14ac:dyDescent="0.25">
      <c r="A91" s="39" t="s">
        <v>34</v>
      </c>
      <c r="B91" s="130">
        <v>10249737660</v>
      </c>
      <c r="C91" s="130">
        <v>10292734526</v>
      </c>
    </row>
    <row r="92" spans="1:3" x14ac:dyDescent="0.25">
      <c r="A92" s="39" t="s">
        <v>36</v>
      </c>
      <c r="B92" s="130">
        <v>23041789377</v>
      </c>
      <c r="C92" s="130">
        <v>21833381659.039997</v>
      </c>
    </row>
    <row r="93" spans="1:3" x14ac:dyDescent="0.25">
      <c r="A93" s="39" t="s">
        <v>38</v>
      </c>
      <c r="B93" s="130">
        <v>194523028716</v>
      </c>
      <c r="C93" s="130">
        <v>205023611724</v>
      </c>
    </row>
    <row r="94" spans="1:3" x14ac:dyDescent="0.25">
      <c r="A94" s="39" t="s">
        <v>40</v>
      </c>
      <c r="B94" s="130">
        <v>94536596948</v>
      </c>
      <c r="C94" s="130">
        <v>121146242543.62003</v>
      </c>
    </row>
    <row r="95" spans="1:3" x14ac:dyDescent="0.25">
      <c r="A95" s="39" t="s">
        <v>97</v>
      </c>
      <c r="B95" s="130">
        <v>3000236939</v>
      </c>
      <c r="C95" s="130">
        <v>2557095850</v>
      </c>
    </row>
    <row r="96" spans="1:3" x14ac:dyDescent="0.25">
      <c r="A96" s="39" t="s">
        <v>98</v>
      </c>
      <c r="B96" s="130">
        <v>2584916739</v>
      </c>
      <c r="C96" s="130">
        <v>2377257375</v>
      </c>
    </row>
    <row r="97" spans="1:3" x14ac:dyDescent="0.25">
      <c r="A97" s="39" t="s">
        <v>99</v>
      </c>
      <c r="B97" s="130">
        <v>13185367268</v>
      </c>
      <c r="C97" s="130">
        <v>12878212445.830002</v>
      </c>
    </row>
    <row r="98" spans="1:3" x14ac:dyDescent="0.25">
      <c r="A98" s="39" t="s">
        <v>42</v>
      </c>
      <c r="B98" s="130">
        <v>43235726052</v>
      </c>
      <c r="C98" s="130">
        <v>49241868998</v>
      </c>
    </row>
    <row r="99" spans="1:3" x14ac:dyDescent="0.25">
      <c r="A99" s="39" t="s">
        <v>100</v>
      </c>
      <c r="B99" s="130">
        <v>7663177249</v>
      </c>
      <c r="C99" s="130">
        <v>6845745687.999999</v>
      </c>
    </row>
    <row r="100" spans="1:3" x14ac:dyDescent="0.25">
      <c r="A100" s="39" t="s">
        <v>101</v>
      </c>
      <c r="B100" s="130">
        <v>9117856367</v>
      </c>
      <c r="C100" s="130">
        <v>8525435018</v>
      </c>
    </row>
    <row r="101" spans="1:3" x14ac:dyDescent="0.25">
      <c r="A101" s="39" t="s">
        <v>46</v>
      </c>
      <c r="B101" s="130">
        <v>11715033645</v>
      </c>
      <c r="C101" s="130">
        <v>11715033645</v>
      </c>
    </row>
    <row r="102" spans="1:3" x14ac:dyDescent="0.25">
      <c r="A102" s="39" t="s">
        <v>102</v>
      </c>
      <c r="B102" s="130">
        <v>808551026</v>
      </c>
      <c r="C102" s="130">
        <v>979131376.04999995</v>
      </c>
    </row>
    <row r="103" spans="1:3" x14ac:dyDescent="0.25">
      <c r="A103" s="39" t="s">
        <v>48</v>
      </c>
      <c r="B103" s="130">
        <v>2845294104</v>
      </c>
      <c r="C103" s="130">
        <v>2815881821</v>
      </c>
    </row>
    <row r="104" spans="1:3" x14ac:dyDescent="0.25">
      <c r="A104" s="39" t="s">
        <v>50</v>
      </c>
      <c r="B104" s="130">
        <v>718371561</v>
      </c>
      <c r="C104" s="130">
        <v>788522944.00000012</v>
      </c>
    </row>
    <row r="105" spans="1:3" x14ac:dyDescent="0.25">
      <c r="A105" s="39" t="s">
        <v>103</v>
      </c>
      <c r="B105" s="130">
        <v>15267251691</v>
      </c>
      <c r="C105" s="130">
        <v>16310922551</v>
      </c>
    </row>
    <row r="106" spans="1:3" x14ac:dyDescent="0.25">
      <c r="A106" s="39" t="s">
        <v>52</v>
      </c>
      <c r="B106" s="130">
        <v>15813237287</v>
      </c>
      <c r="C106" s="130">
        <v>14796237548.08</v>
      </c>
    </row>
    <row r="107" spans="1:3" x14ac:dyDescent="0.25">
      <c r="A107" s="39" t="s">
        <v>55</v>
      </c>
      <c r="B107" s="130">
        <v>4093497050</v>
      </c>
      <c r="C107" s="130">
        <v>4044482260.1999993</v>
      </c>
    </row>
    <row r="108" spans="1:3" x14ac:dyDescent="0.25">
      <c r="A108" s="39" t="s">
        <v>57</v>
      </c>
      <c r="B108" s="130">
        <v>1133583046</v>
      </c>
      <c r="C108" s="130">
        <v>1102911882</v>
      </c>
    </row>
    <row r="109" spans="1:3" x14ac:dyDescent="0.25">
      <c r="A109" s="39" t="s">
        <v>59</v>
      </c>
      <c r="B109" s="130">
        <v>1418222023</v>
      </c>
      <c r="C109" s="130">
        <v>1372937015.71</v>
      </c>
    </row>
    <row r="110" spans="1:3" x14ac:dyDescent="0.25">
      <c r="A110" s="39" t="s">
        <v>110</v>
      </c>
      <c r="B110" s="130">
        <v>167150779513</v>
      </c>
      <c r="C110" s="130">
        <v>162588407209</v>
      </c>
    </row>
    <row r="111" spans="1:3" x14ac:dyDescent="0.25">
      <c r="A111" s="39" t="s">
        <v>62</v>
      </c>
      <c r="B111" s="130">
        <v>68790001031</v>
      </c>
      <c r="C111" s="130">
        <v>124430785240.28</v>
      </c>
    </row>
    <row r="112" spans="1:3" x14ac:dyDescent="0.25">
      <c r="A112" s="38" t="s">
        <v>114</v>
      </c>
      <c r="B112" s="130">
        <v>8619263346</v>
      </c>
      <c r="C112" s="130">
        <v>8619263346</v>
      </c>
    </row>
    <row r="113" spans="1:5" x14ac:dyDescent="0.25">
      <c r="A113" s="39" t="s">
        <v>104</v>
      </c>
      <c r="B113" s="130">
        <v>8619263346</v>
      </c>
      <c r="C113" s="130">
        <v>8619263346</v>
      </c>
    </row>
    <row r="114" spans="1:5" x14ac:dyDescent="0.25">
      <c r="A114" s="38" t="s">
        <v>115</v>
      </c>
      <c r="B114" s="130">
        <v>10864798551</v>
      </c>
      <c r="C114" s="130">
        <v>15321398551</v>
      </c>
    </row>
    <row r="115" spans="1:5" x14ac:dyDescent="0.25">
      <c r="A115" s="39" t="s">
        <v>105</v>
      </c>
      <c r="B115" s="130">
        <v>10864798551</v>
      </c>
      <c r="C115" s="130">
        <v>15321398551</v>
      </c>
    </row>
    <row r="116" spans="1:5" x14ac:dyDescent="0.25">
      <c r="A116" s="38" t="s">
        <v>116</v>
      </c>
      <c r="B116" s="130">
        <v>974248087</v>
      </c>
      <c r="C116" s="130">
        <v>974248087</v>
      </c>
    </row>
    <row r="117" spans="1:5" x14ac:dyDescent="0.25">
      <c r="A117" s="39" t="s">
        <v>106</v>
      </c>
      <c r="B117" s="130">
        <v>974248087</v>
      </c>
      <c r="C117" s="130">
        <v>974248087</v>
      </c>
    </row>
    <row r="118" spans="1:5" x14ac:dyDescent="0.25">
      <c r="A118" s="38" t="s">
        <v>117</v>
      </c>
      <c r="B118" s="130">
        <v>1175371875</v>
      </c>
      <c r="C118" s="130">
        <v>1175371875</v>
      </c>
    </row>
    <row r="119" spans="1:5" x14ac:dyDescent="0.25">
      <c r="A119" s="39" t="s">
        <v>107</v>
      </c>
      <c r="B119" s="130">
        <v>1175371875</v>
      </c>
      <c r="C119" s="130">
        <v>1175371875</v>
      </c>
    </row>
    <row r="120" spans="1:5" x14ac:dyDescent="0.25">
      <c r="A120" s="38" t="s">
        <v>118</v>
      </c>
      <c r="B120" s="130">
        <v>165328228</v>
      </c>
      <c r="C120" s="130">
        <v>165328228</v>
      </c>
    </row>
    <row r="121" spans="1:5" x14ac:dyDescent="0.25">
      <c r="A121" s="39" t="s">
        <v>108</v>
      </c>
      <c r="B121" s="130">
        <v>165328228</v>
      </c>
      <c r="C121" s="130">
        <v>165328228</v>
      </c>
    </row>
    <row r="122" spans="1:5" x14ac:dyDescent="0.25">
      <c r="A122" s="38" t="s">
        <v>119</v>
      </c>
      <c r="B122" s="130">
        <v>601381669</v>
      </c>
      <c r="C122" s="130">
        <v>601381669</v>
      </c>
    </row>
    <row r="123" spans="1:5" x14ac:dyDescent="0.25">
      <c r="A123" s="39" t="s">
        <v>109</v>
      </c>
      <c r="B123" s="130">
        <v>601381669</v>
      </c>
      <c r="C123" s="130">
        <v>601381669</v>
      </c>
    </row>
    <row r="124" spans="1:5" x14ac:dyDescent="0.25">
      <c r="A124" s="37" t="s">
        <v>73</v>
      </c>
      <c r="B124" s="130">
        <v>136044800000</v>
      </c>
      <c r="C124" s="130">
        <v>180827385286</v>
      </c>
      <c r="D124" t="s">
        <v>243</v>
      </c>
      <c r="E124" t="s">
        <v>244</v>
      </c>
    </row>
    <row r="125" spans="1:5" x14ac:dyDescent="0.25">
      <c r="A125" s="38" t="s">
        <v>113</v>
      </c>
      <c r="B125" s="130">
        <v>135941800000</v>
      </c>
      <c r="C125" s="130">
        <v>180724385286</v>
      </c>
    </row>
    <row r="126" spans="1:5" x14ac:dyDescent="0.25">
      <c r="A126" s="39" t="s">
        <v>15</v>
      </c>
      <c r="B126" s="130">
        <v>1625734868</v>
      </c>
      <c r="C126" s="130">
        <v>3843734868</v>
      </c>
      <c r="D126" s="104">
        <v>2168000000</v>
      </c>
      <c r="E126" s="45">
        <f>GETPIVOTDATA("[Measures].[VIGENTE]",$A$82,"[CLASIFICADOR ECONOMICO].[1 - Tipo]","[CLASIFICADOR ECONOMICO].[1 - Tipo].&amp;[3 - FINANCIAMIENTO]","[CLASIFICADOR POR CAPITULO].[1 - Capitulo]","[CLASIFICADOR POR CAPITULO].[1 - Capitulo].&amp;[0201 - PRESIDENCIA DE LA REPÚBLICA]","[CLASIFICADOR INSTITUCIONAL].[2 - Poder y Organismo]","[CLASIFICADOR INSTITUCIONAL].[2 - Poder y Organismo].&amp;[1.1.1.1.1 - Administración central]&amp;[2 - Poder Ejecutivo]")+D126</f>
        <v>6011734868</v>
      </c>
    </row>
    <row r="127" spans="1:5" x14ac:dyDescent="0.25">
      <c r="A127" s="39" t="s">
        <v>25</v>
      </c>
      <c r="B127" s="130">
        <v>313733044</v>
      </c>
      <c r="C127" s="130">
        <v>313733044</v>
      </c>
    </row>
    <row r="128" spans="1:5" x14ac:dyDescent="0.25">
      <c r="A128" s="39" t="s">
        <v>29</v>
      </c>
      <c r="B128" s="130">
        <v>144467507</v>
      </c>
      <c r="C128" s="130">
        <v>144467507</v>
      </c>
    </row>
    <row r="129" spans="1:5" x14ac:dyDescent="0.25">
      <c r="A129" s="39" t="s">
        <v>34</v>
      </c>
      <c r="B129" s="130">
        <v>200057000</v>
      </c>
      <c r="C129" s="130">
        <v>200057000</v>
      </c>
    </row>
    <row r="130" spans="1:5" x14ac:dyDescent="0.25">
      <c r="A130" s="39" t="s">
        <v>36</v>
      </c>
      <c r="B130" s="130">
        <v>296429741</v>
      </c>
      <c r="C130" s="130">
        <v>296429741</v>
      </c>
    </row>
    <row r="131" spans="1:5" x14ac:dyDescent="0.25">
      <c r="A131" s="39" t="s">
        <v>38</v>
      </c>
      <c r="B131" s="130">
        <v>0</v>
      </c>
      <c r="C131" s="130">
        <v>298819157</v>
      </c>
    </row>
    <row r="132" spans="1:5" x14ac:dyDescent="0.25">
      <c r="A132" s="39" t="s">
        <v>40</v>
      </c>
      <c r="B132" s="130">
        <v>300000000</v>
      </c>
      <c r="C132" s="130">
        <v>300000000</v>
      </c>
    </row>
    <row r="133" spans="1:5" x14ac:dyDescent="0.25">
      <c r="A133" s="39" t="s">
        <v>97</v>
      </c>
      <c r="B133" s="130">
        <v>15000000</v>
      </c>
      <c r="C133" s="130">
        <v>15000000</v>
      </c>
    </row>
    <row r="134" spans="1:5" x14ac:dyDescent="0.25">
      <c r="A134" s="39" t="s">
        <v>98</v>
      </c>
      <c r="B134" s="130">
        <v>0</v>
      </c>
      <c r="C134" s="130">
        <v>0</v>
      </c>
    </row>
    <row r="135" spans="1:5" x14ac:dyDescent="0.25">
      <c r="A135" s="39" t="s">
        <v>99</v>
      </c>
      <c r="B135" s="130">
        <v>2198790184</v>
      </c>
      <c r="C135" s="130">
        <v>7198790184</v>
      </c>
      <c r="D135" s="104">
        <v>5000000000</v>
      </c>
      <c r="E135" s="45">
        <f>GETPIVOTDATA("[Measures].[VIGENTE]",$A$82,"[CLASIFICADOR ECONOMICO].[1 - Tipo]","[CLASIFICADOR ECONOMICO].[1 - Tipo].&amp;[3 - FINANCIAMIENTO]","[CLASIFICADOR POR CAPITULO].[1 - Capitulo]","[CLASIFICADOR POR CAPITULO].[1 - Capitulo].&amp;[0210 - MINISTERIO DE AGRICULTURA]","[CLASIFICADOR INSTITUCIONAL].[2 - Poder y Organismo]","[CLASIFICADOR INSTITUCIONAL].[2 - Poder y Organismo].&amp;[1.1.1.1.1 - Administración central]&amp;[2 - Poder Ejecutivo]")+D135</f>
        <v>12198790184</v>
      </c>
    </row>
    <row r="136" spans="1:5" x14ac:dyDescent="0.25">
      <c r="A136" s="39" t="s">
        <v>42</v>
      </c>
      <c r="B136" s="130">
        <v>8070757424</v>
      </c>
      <c r="C136" s="130">
        <v>17937778546</v>
      </c>
    </row>
    <row r="137" spans="1:5" x14ac:dyDescent="0.25">
      <c r="A137" s="39" t="s">
        <v>46</v>
      </c>
      <c r="B137" s="130">
        <v>0</v>
      </c>
      <c r="C137" s="130">
        <v>0</v>
      </c>
    </row>
    <row r="138" spans="1:5" x14ac:dyDescent="0.25">
      <c r="A138" s="39" t="s">
        <v>103</v>
      </c>
      <c r="B138" s="130">
        <v>7200000</v>
      </c>
      <c r="C138" s="130">
        <v>7200000</v>
      </c>
    </row>
    <row r="139" spans="1:5" x14ac:dyDescent="0.25">
      <c r="A139" s="39" t="s">
        <v>52</v>
      </c>
      <c r="B139" s="130">
        <v>300000000</v>
      </c>
      <c r="C139" s="130">
        <v>300000000</v>
      </c>
    </row>
    <row r="140" spans="1:5" x14ac:dyDescent="0.25">
      <c r="A140" s="39" t="s">
        <v>55</v>
      </c>
      <c r="B140" s="130">
        <v>37769500</v>
      </c>
      <c r="C140" s="130">
        <v>37769500</v>
      </c>
    </row>
    <row r="141" spans="1:5" x14ac:dyDescent="0.25">
      <c r="A141" s="39" t="s">
        <v>110</v>
      </c>
      <c r="B141" s="130">
        <v>87744442256</v>
      </c>
      <c r="C141" s="130">
        <v>84946187263</v>
      </c>
    </row>
    <row r="142" spans="1:5" x14ac:dyDescent="0.25">
      <c r="A142" s="39" t="s">
        <v>62</v>
      </c>
      <c r="B142" s="130">
        <v>34687418476</v>
      </c>
      <c r="C142" s="130">
        <v>64884418476</v>
      </c>
      <c r="D142" s="104">
        <v>10050000000</v>
      </c>
      <c r="E142" s="45">
        <f>GETPIVOTDATA("[Measures].[VIGENTE]",$A$82,"[CLASIFICADOR ECONOMICO].[1 - Tipo]","[CLASIFICADOR ECONOMICO].[1 - Tipo].&amp;[3 - FINANCIAMIENTO]","[CLASIFICADOR POR CAPITULO].[1 - Capitulo]","[CLASIFICADOR POR CAPITULO].[1 - Capitulo].&amp;[0999 - ADMINISTRACION DE OBLIGACIONES DEL TESORO NACIONAL]","[CLASIFICADOR INSTITUCIONAL].[2 - Poder y Organismo]","[CLASIFICADOR INSTITUCIONAL].[2 - Poder y Organismo].&amp;[1.1.1.1.1 - Administración central]&amp;[2 - Poder Ejecutivo]")+D142</f>
        <v>74934418476</v>
      </c>
    </row>
    <row r="143" spans="1:5" x14ac:dyDescent="0.25">
      <c r="A143" s="38" t="s">
        <v>114</v>
      </c>
      <c r="B143" s="130">
        <v>103000000</v>
      </c>
      <c r="C143" s="130">
        <v>103000000</v>
      </c>
    </row>
    <row r="144" spans="1:5" x14ac:dyDescent="0.25">
      <c r="A144" s="39" t="s">
        <v>104</v>
      </c>
      <c r="B144" s="130">
        <v>103000000</v>
      </c>
      <c r="C144" s="130">
        <v>103000000</v>
      </c>
    </row>
    <row r="145" spans="1:3" x14ac:dyDescent="0.25">
      <c r="A145" s="37" t="s">
        <v>74</v>
      </c>
      <c r="B145" s="130">
        <v>997119172943</v>
      </c>
      <c r="C145" s="130">
        <v>1212584181059.2295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34"/>
  <sheetViews>
    <sheetView showGridLines="0" zoomScaleNormal="100" workbookViewId="0">
      <selection activeCell="B127" sqref="B127"/>
    </sheetView>
  </sheetViews>
  <sheetFormatPr baseColWidth="10" defaultColWidth="11.42578125" defaultRowHeight="15" x14ac:dyDescent="0.25"/>
  <cols>
    <col min="1" max="1" width="15.140625" customWidth="1"/>
    <col min="2" max="2" width="89.140625" customWidth="1"/>
    <col min="3" max="3" width="12.5703125" customWidth="1"/>
    <col min="4" max="4" width="11.85546875" customWidth="1"/>
    <col min="5" max="5" width="12.5703125" customWidth="1"/>
    <col min="6" max="6" width="15.42578125" customWidth="1"/>
  </cols>
  <sheetData>
    <row r="1" spans="1:8" ht="28.5" customHeight="1" x14ac:dyDescent="0.25">
      <c r="A1" s="140" t="s">
        <v>0</v>
      </c>
      <c r="B1" s="140"/>
      <c r="C1" s="140"/>
      <c r="D1" s="140"/>
      <c r="E1" s="140"/>
      <c r="F1" s="140"/>
      <c r="G1" s="28"/>
      <c r="H1" s="28"/>
    </row>
    <row r="2" spans="1:8" ht="21" customHeight="1" x14ac:dyDescent="0.25">
      <c r="A2" s="139" t="s">
        <v>1</v>
      </c>
      <c r="B2" s="139"/>
      <c r="C2" s="139"/>
      <c r="D2" s="139"/>
      <c r="E2" s="139"/>
      <c r="F2" s="139"/>
      <c r="G2" s="27"/>
      <c r="H2" s="27"/>
    </row>
    <row r="3" spans="1:8" ht="15" customHeight="1" x14ac:dyDescent="0.25">
      <c r="A3" s="146" t="s">
        <v>247</v>
      </c>
      <c r="B3" s="146"/>
      <c r="C3" s="146"/>
      <c r="D3" s="146"/>
      <c r="E3" s="146"/>
      <c r="F3" s="146"/>
      <c r="G3" s="26"/>
      <c r="H3" s="26"/>
    </row>
    <row r="5" spans="1:8" ht="18.75" customHeight="1" x14ac:dyDescent="0.3">
      <c r="A5" s="147" t="s">
        <v>233</v>
      </c>
      <c r="B5" s="147"/>
      <c r="C5" s="147"/>
      <c r="D5" s="147"/>
      <c r="E5" s="147"/>
      <c r="F5" s="147"/>
      <c r="G5" s="29"/>
      <c r="H5" s="29"/>
    </row>
    <row r="6" spans="1:8" ht="18.75" customHeight="1" x14ac:dyDescent="0.3">
      <c r="A6" s="147" t="s">
        <v>236</v>
      </c>
      <c r="B6" s="147"/>
      <c r="C6" s="147"/>
      <c r="D6" s="147"/>
      <c r="E6" s="147"/>
      <c r="F6" s="147"/>
      <c r="G6" s="30"/>
      <c r="H6" s="30"/>
    </row>
    <row r="7" spans="1:8" ht="18.75" x14ac:dyDescent="0.3">
      <c r="A7" s="153" t="s">
        <v>336</v>
      </c>
      <c r="B7" s="153"/>
      <c r="C7" s="153"/>
      <c r="D7" s="153"/>
      <c r="E7" s="153"/>
      <c r="F7" s="153"/>
      <c r="G7" s="30"/>
      <c r="H7" s="30"/>
    </row>
    <row r="8" spans="1:8" ht="15.75" x14ac:dyDescent="0.25">
      <c r="A8" s="150" t="s">
        <v>5</v>
      </c>
      <c r="B8" s="150"/>
      <c r="C8" s="150"/>
      <c r="D8" s="150"/>
      <c r="E8" s="150"/>
      <c r="F8" s="150"/>
      <c r="G8" s="31"/>
      <c r="H8" s="31"/>
    </row>
    <row r="11" spans="1:8" ht="15" customHeight="1" x14ac:dyDescent="0.25">
      <c r="B11" s="148" t="s">
        <v>2</v>
      </c>
      <c r="C11" s="149" t="s">
        <v>224</v>
      </c>
      <c r="D11" s="149" t="s">
        <v>248</v>
      </c>
      <c r="E11" s="149" t="s">
        <v>192</v>
      </c>
    </row>
    <row r="12" spans="1:8" x14ac:dyDescent="0.25">
      <c r="B12" s="148"/>
      <c r="C12" s="149"/>
      <c r="D12" s="149"/>
      <c r="E12" s="149"/>
    </row>
    <row r="13" spans="1:8" x14ac:dyDescent="0.25">
      <c r="B13" s="69" t="s">
        <v>72</v>
      </c>
      <c r="C13" s="63">
        <f>C14+C34+C63+C70+C111</f>
        <v>861074.37294299994</v>
      </c>
      <c r="D13" s="63">
        <f>D14+D34+D63+D70+D111</f>
        <v>1031756.79577323</v>
      </c>
      <c r="E13" s="63">
        <f>E14+E34+E63+E70+E111</f>
        <v>812757.89272733964</v>
      </c>
    </row>
    <row r="14" spans="1:8" s="32" customFormat="1" x14ac:dyDescent="0.25">
      <c r="B14" s="116" t="s">
        <v>194</v>
      </c>
      <c r="C14" s="86">
        <f>C15+C20+C23+C27</f>
        <v>165745.87302799997</v>
      </c>
      <c r="D14" s="86">
        <f>D15+D20+D23+D27</f>
        <v>169644.83805637</v>
      </c>
      <c r="E14" s="86">
        <f t="shared" ref="E14" si="0">E15+E20+E23+E27</f>
        <v>138990.90458515997</v>
      </c>
    </row>
    <row r="15" spans="1:8" s="32" customFormat="1" x14ac:dyDescent="0.25">
      <c r="B15" s="70" t="s">
        <v>200</v>
      </c>
      <c r="C15" s="88">
        <f>SUM(C16:C19)</f>
        <v>82639.750288999989</v>
      </c>
      <c r="D15" s="88">
        <f>SUM(D16:D19)</f>
        <v>85664.099406750014</v>
      </c>
      <c r="E15" s="88">
        <f>SUM(E16:E19)</f>
        <v>69497.613583079976</v>
      </c>
    </row>
    <row r="16" spans="1:8" s="32" customFormat="1" x14ac:dyDescent="0.25">
      <c r="B16" s="71" t="s">
        <v>250</v>
      </c>
      <c r="C16" s="77">
        <f>IFERROR(VLOOKUP(Funcional!B16,'Dinamica Funcional'!$A$129:$C$230,2,FALSE)/1000000,0)</f>
        <v>7318.6674599999997</v>
      </c>
      <c r="D16" s="87">
        <f>IFERROR(VLOOKUP(Funcional!B16,'Dinamica Funcional'!$A$129:$C$230,3,FALSE)/1000000,0)</f>
        <v>8131.8714600000003</v>
      </c>
      <c r="E16" s="77">
        <f>IFERROR(VLOOKUP(B16,'Dinamica Funcional'!$A$7:$B$108,2,FALSE)/1000000,0)</f>
        <v>7422.909810299996</v>
      </c>
    </row>
    <row r="17" spans="2:5" s="32" customFormat="1" x14ac:dyDescent="0.25">
      <c r="B17" s="71" t="s">
        <v>251</v>
      </c>
      <c r="C17" s="77">
        <f>IFERROR(VLOOKUP(Funcional!B17,'Dinamica Funcional'!$A$129:$C$230,2,FALSE)/1000000,0)</f>
        <v>44543.425907999997</v>
      </c>
      <c r="D17" s="87">
        <f>IFERROR(VLOOKUP(Funcional!B17,'Dinamica Funcional'!$A$129:$C$230,3,FALSE)/1000000,0)</f>
        <v>41987.492706950005</v>
      </c>
      <c r="E17" s="77">
        <f>IFERROR(VLOOKUP(B17,'Dinamica Funcional'!$A$7:$B$108,2,FALSE)/1000000,0)</f>
        <v>30106.60760467999</v>
      </c>
    </row>
    <row r="18" spans="2:5" s="32" customFormat="1" x14ac:dyDescent="0.25">
      <c r="B18" s="71" t="s">
        <v>252</v>
      </c>
      <c r="C18" s="77">
        <f>IFERROR(VLOOKUP(Funcional!B18,'Dinamica Funcional'!$A$129:$C$230,2,FALSE)/1000000,0)</f>
        <v>19311.476701</v>
      </c>
      <c r="D18" s="87">
        <f>IFERROR(VLOOKUP(Funcional!B18,'Dinamica Funcional'!$A$129:$C$230,3,FALSE)/1000000,0)</f>
        <v>19621.955019800007</v>
      </c>
      <c r="E18" s="77">
        <f>IFERROR(VLOOKUP(B18,'Dinamica Funcional'!$A$7:$B$108,2,FALSE)/1000000,0)</f>
        <v>17961.029362680001</v>
      </c>
    </row>
    <row r="19" spans="2:5" s="32" customFormat="1" x14ac:dyDescent="0.25">
      <c r="B19" s="71" t="s">
        <v>253</v>
      </c>
      <c r="C19" s="77">
        <f>IFERROR(VLOOKUP(Funcional!B19,'Dinamica Funcional'!$A$129:$C$230,2,FALSE)/1000000,0)</f>
        <v>11466.18022</v>
      </c>
      <c r="D19" s="87">
        <f>IFERROR(VLOOKUP(Funcional!B19,'Dinamica Funcional'!$A$129:$C$230,3,FALSE)/1000000,0)</f>
        <v>15922.780220000001</v>
      </c>
      <c r="E19" s="77">
        <f>IFERROR(VLOOKUP(B19,'Dinamica Funcional'!$A$7:$B$108,2,FALSE)/1000000,0)</f>
        <v>14007.06680541999</v>
      </c>
    </row>
    <row r="20" spans="2:5" s="32" customFormat="1" x14ac:dyDescent="0.25">
      <c r="B20" s="70" t="s">
        <v>201</v>
      </c>
      <c r="C20" s="88">
        <f>SUM(C21:C22)</f>
        <v>10210.395232999999</v>
      </c>
      <c r="D20" s="88">
        <f t="shared" ref="D20" si="1">SUM(D21:D22)</f>
        <v>10283.557518000001</v>
      </c>
      <c r="E20" s="88">
        <f>SUM(E21:E22)</f>
        <v>8082.5917446699987</v>
      </c>
    </row>
    <row r="21" spans="2:5" s="32" customFormat="1" x14ac:dyDescent="0.25">
      <c r="B21" s="71" t="s">
        <v>254</v>
      </c>
      <c r="C21" s="77">
        <f>IFERROR(VLOOKUP(Funcional!B21,'Dinamica Funcional'!$A$129:$C$230,2,FALSE)/1000000,0)</f>
        <v>3202.357653</v>
      </c>
      <c r="D21" s="87">
        <f>IFERROR(VLOOKUP(Funcional!B21,'Dinamica Funcional'!$A$129:$C$230,3,FALSE)/1000000,0)</f>
        <v>2972.5653413200002</v>
      </c>
      <c r="E21" s="77">
        <f>IFERROR(VLOOKUP(B21,'Dinamica Funcional'!$A$7:$B$108,2,FALSE)/1000000,0)</f>
        <v>2075.5647994899987</v>
      </c>
    </row>
    <row r="22" spans="2:5" s="32" customFormat="1" x14ac:dyDescent="0.25">
      <c r="B22" s="71" t="s">
        <v>255</v>
      </c>
      <c r="C22" s="77">
        <f>IFERROR(VLOOKUP(Funcional!B22,'Dinamica Funcional'!$A$129:$C$230,2,FALSE)/1000000,0)</f>
        <v>7008.0375800000002</v>
      </c>
      <c r="D22" s="87">
        <f>IFERROR(VLOOKUP(Funcional!B22,'Dinamica Funcional'!$A$129:$C$230,3,FALSE)/1000000,0)</f>
        <v>7310.9921766800007</v>
      </c>
      <c r="E22" s="77">
        <f>IFERROR(VLOOKUP(B22,'Dinamica Funcional'!$A$7:$B$108,2,FALSE)/1000000,0)</f>
        <v>6007.0269451799995</v>
      </c>
    </row>
    <row r="23" spans="2:5" s="32" customFormat="1" x14ac:dyDescent="0.25">
      <c r="B23" s="70" t="s">
        <v>202</v>
      </c>
      <c r="C23" s="88">
        <f>SUM(C24:C26)</f>
        <v>30554.710992</v>
      </c>
      <c r="D23" s="86">
        <f>SUM(D24:D26)</f>
        <v>29453.617278350001</v>
      </c>
      <c r="E23" s="88">
        <f>SUM(E24:E26)</f>
        <v>23819.588151270014</v>
      </c>
    </row>
    <row r="24" spans="2:5" s="32" customFormat="1" x14ac:dyDescent="0.25">
      <c r="B24" s="71" t="s">
        <v>256</v>
      </c>
      <c r="C24" s="77">
        <f>IFERROR(VLOOKUP(Funcional!B24,'Dinamica Funcional'!$A$129:$C$230,2,FALSE)/1000000,0)</f>
        <v>25210.246865000001</v>
      </c>
      <c r="D24" s="87">
        <f>IFERROR(VLOOKUP(Funcional!B24,'Dinamica Funcional'!$A$129:$C$230,3,FALSE)/1000000,0)</f>
        <v>24856.189928380001</v>
      </c>
      <c r="E24" s="77">
        <f>IFERROR(VLOOKUP(B24,'Dinamica Funcional'!$A$7:$B$108,2,FALSE)/1000000,0)</f>
        <v>21499.455061500015</v>
      </c>
    </row>
    <row r="25" spans="2:5" s="32" customFormat="1" x14ac:dyDescent="0.25">
      <c r="B25" s="71" t="s">
        <v>257</v>
      </c>
      <c r="C25" s="77">
        <f>IFERROR(VLOOKUP(Funcional!B25,'Dinamica Funcional'!$A$129:$C$230,2,FALSE)/1000000,0)</f>
        <v>5285.4453780000003</v>
      </c>
      <c r="D25" s="87">
        <f>IFERROR(VLOOKUP(Funcional!B25,'Dinamica Funcional'!$A$129:$C$230,3,FALSE)/1000000,0)</f>
        <v>4536.5621979699999</v>
      </c>
      <c r="E25" s="77">
        <f>IFERROR(VLOOKUP(B25,'Dinamica Funcional'!$A$7:$B$108,2,FALSE)/1000000,0)</f>
        <v>2265.4605869199972</v>
      </c>
    </row>
    <row r="26" spans="2:5" s="32" customFormat="1" x14ac:dyDescent="0.25">
      <c r="B26" s="71" t="s">
        <v>258</v>
      </c>
      <c r="C26" s="77">
        <f>IFERROR(VLOOKUP(Funcional!B26,'Dinamica Funcional'!$A$129:$C$230,2,FALSE)/1000000,0)</f>
        <v>59.018749</v>
      </c>
      <c r="D26" s="87">
        <f>IFERROR(VLOOKUP(Funcional!B26,'Dinamica Funcional'!$A$129:$C$230,3,FALSE)/1000000,0)</f>
        <v>60.865152000000002</v>
      </c>
      <c r="E26" s="77">
        <f>IFERROR(VLOOKUP(B26,'Dinamica Funcional'!$A$7:$B$108,2,FALSE)/1000000,0)</f>
        <v>54.672502849999979</v>
      </c>
    </row>
    <row r="27" spans="2:5" s="32" customFormat="1" x14ac:dyDescent="0.25">
      <c r="B27" s="70" t="s">
        <v>203</v>
      </c>
      <c r="C27" s="88">
        <f>SUM(C28:C33)</f>
        <v>42341.016513999995</v>
      </c>
      <c r="D27" s="86">
        <f>SUM(D28:D33)</f>
        <v>44243.563853269996</v>
      </c>
      <c r="E27" s="88">
        <f>SUM(E28:E33)</f>
        <v>37591.111106139986</v>
      </c>
    </row>
    <row r="28" spans="2:5" s="32" customFormat="1" x14ac:dyDescent="0.25">
      <c r="B28" s="71" t="s">
        <v>259</v>
      </c>
      <c r="C28" s="77">
        <f>IFERROR(VLOOKUP(Funcional!B28,'Dinamica Funcional'!$A$129:$C$230,2,FALSE)/1000000,0)</f>
        <v>13813.335832000001</v>
      </c>
      <c r="D28" s="87">
        <f>IFERROR(VLOOKUP(Funcional!B28,'Dinamica Funcional'!$A$129:$C$230,3,FALSE)/1000000,0)</f>
        <v>15313.61013107</v>
      </c>
      <c r="E28" s="77">
        <f>IFERROR(VLOOKUP(B28,'Dinamica Funcional'!$A$7:$B$108,2,FALSE)/1000000,0)</f>
        <v>12735.051949379991</v>
      </c>
    </row>
    <row r="29" spans="2:5" s="32" customFormat="1" x14ac:dyDescent="0.25">
      <c r="B29" s="71" t="s">
        <v>260</v>
      </c>
      <c r="C29" s="77">
        <f>IFERROR(VLOOKUP(Funcional!B29,'Dinamica Funcional'!$A$129:$C$230,2,FALSE)/1000000,0)</f>
        <v>710.53623900000002</v>
      </c>
      <c r="D29" s="87">
        <f>IFERROR(VLOOKUP(Funcional!B29,'Dinamica Funcional'!$A$129:$C$230,3,FALSE)/1000000,0)</f>
        <v>710.53510320000009</v>
      </c>
      <c r="E29" s="77">
        <f>IFERROR(VLOOKUP(B29,'Dinamica Funcional'!$A$7:$B$108,2,FALSE)/1000000,0)</f>
        <v>560.33352252000009</v>
      </c>
    </row>
    <row r="30" spans="2:5" s="32" customFormat="1" x14ac:dyDescent="0.25">
      <c r="B30" s="71" t="s">
        <v>261</v>
      </c>
      <c r="C30" s="77">
        <f>IFERROR(VLOOKUP(Funcional!B30,'Dinamica Funcional'!$A$129:$C$230,2,FALSE)/1000000,0)</f>
        <v>15539.776540000001</v>
      </c>
      <c r="D30" s="87">
        <f>IFERROR(VLOOKUP(Funcional!B30,'Dinamica Funcional'!$A$129:$C$230,3,FALSE)/1000000,0)</f>
        <v>16260.900508000001</v>
      </c>
      <c r="E30" s="77">
        <f>IFERROR(VLOOKUP(B30,'Dinamica Funcional'!$A$7:$B$108,2,FALSE)/1000000,0)</f>
        <v>13768.16960320999</v>
      </c>
    </row>
    <row r="31" spans="2:5" s="32" customFormat="1" x14ac:dyDescent="0.25">
      <c r="B31" s="71" t="s">
        <v>262</v>
      </c>
      <c r="C31" s="77">
        <f>IFERROR(VLOOKUP(Funcional!B31,'Dinamica Funcional'!$A$129:$C$230,2,FALSE)/1000000,0)</f>
        <v>6093.8034669999997</v>
      </c>
      <c r="D31" s="87">
        <f>IFERROR(VLOOKUP(Funcional!B31,'Dinamica Funcional'!$A$129:$C$230,3,FALSE)/1000000,0)</f>
        <v>6133.8034669999997</v>
      </c>
      <c r="E31" s="77">
        <f>IFERROR(VLOOKUP(B31,'Dinamica Funcional'!$A$7:$B$108,2,FALSE)/1000000,0)</f>
        <v>5659.1421892000008</v>
      </c>
    </row>
    <row r="32" spans="2:5" s="32" customFormat="1" x14ac:dyDescent="0.25">
      <c r="B32" s="71" t="s">
        <v>263</v>
      </c>
      <c r="C32" s="77">
        <f>IFERROR(VLOOKUP(Funcional!B32,'Dinamica Funcional'!$A$129:$C$230,2,FALSE)/1000000,0)</f>
        <v>2204.1113639999999</v>
      </c>
      <c r="D32" s="87">
        <f>IFERROR(VLOOKUP(Funcional!B32,'Dinamica Funcional'!$A$129:$C$230,3,FALSE)/1000000,0)</f>
        <v>1650.8888030000003</v>
      </c>
      <c r="E32" s="77">
        <f>IFERROR(VLOOKUP(B32,'Dinamica Funcional'!$A$7:$B$108,2,FALSE)/1000000,0)</f>
        <v>1020.4984406500002</v>
      </c>
    </row>
    <row r="33" spans="2:5" s="32" customFormat="1" x14ac:dyDescent="0.25">
      <c r="B33" s="71" t="s">
        <v>264</v>
      </c>
      <c r="C33" s="77">
        <f>IFERROR(VLOOKUP(Funcional!B33,'Dinamica Funcional'!$A$129:$C$230,2,FALSE)/1000000,0)</f>
        <v>3979.4530719999998</v>
      </c>
      <c r="D33" s="87">
        <f>IFERROR(VLOOKUP(Funcional!B33,'Dinamica Funcional'!$A$129:$C$230,3,FALSE)/1000000,0)</f>
        <v>4173.8258409999999</v>
      </c>
      <c r="E33" s="77">
        <f>IFERROR(VLOOKUP(B33,'Dinamica Funcional'!$A$7:$B$108,2,FALSE)/1000000,0)</f>
        <v>3847.9154011800019</v>
      </c>
    </row>
    <row r="34" spans="2:5" s="32" customFormat="1" x14ac:dyDescent="0.25">
      <c r="B34" s="116" t="s">
        <v>195</v>
      </c>
      <c r="C34" s="88">
        <f>C35+C38+C41+C43+C45+C48+C54+C56+C58</f>
        <v>117031.60746</v>
      </c>
      <c r="D34" s="88">
        <f>D35+D38+D41+D43+D45+D48+D54+D56+D58</f>
        <v>117933.01743893999</v>
      </c>
      <c r="E34" s="88">
        <f t="shared" ref="E34" si="2">E35+E38+E41+E43+E45+E48+E54+E56+E58</f>
        <v>88531.18730150997</v>
      </c>
    </row>
    <row r="35" spans="2:5" s="32" customFormat="1" x14ac:dyDescent="0.25">
      <c r="B35" s="118" t="s">
        <v>204</v>
      </c>
      <c r="C35" s="88">
        <f>SUM(C36:C37)</f>
        <v>8526.4794000000002</v>
      </c>
      <c r="D35" s="88">
        <f t="shared" ref="D35:E35" si="3">SUM(D36:D37)</f>
        <v>7691.9012619999994</v>
      </c>
      <c r="E35" s="88">
        <f t="shared" si="3"/>
        <v>5843.421627960005</v>
      </c>
    </row>
    <row r="36" spans="2:5" s="32" customFormat="1" x14ac:dyDescent="0.25">
      <c r="B36" s="72" t="s">
        <v>265</v>
      </c>
      <c r="C36" s="77">
        <f>IFERROR(VLOOKUP(Funcional!B36,'Dinamica Funcional'!$A$129:$C$230,2,FALSE)/1000000,0)</f>
        <v>7398.2082149999997</v>
      </c>
      <c r="D36" s="87">
        <f>IFERROR(VLOOKUP(Funcional!B36,'Dinamica Funcional'!$A$129:$C$230,3,FALSE)/1000000,0)</f>
        <v>6610.6508649999996</v>
      </c>
      <c r="E36" s="77">
        <f>IFERROR(VLOOKUP(B36,'Dinamica Funcional'!$A$7:$B$108,2,FALSE)/1000000,0)</f>
        <v>5177.6397968200044</v>
      </c>
    </row>
    <row r="37" spans="2:5" x14ac:dyDescent="0.25">
      <c r="B37" s="72" t="s">
        <v>266</v>
      </c>
      <c r="C37" s="77">
        <f>IFERROR(VLOOKUP(Funcional!B37,'Dinamica Funcional'!$A$129:$C$230,2,FALSE)/1000000,0)</f>
        <v>1128.2711850000001</v>
      </c>
      <c r="D37" s="87">
        <f>IFERROR(VLOOKUP(Funcional!B37,'Dinamica Funcional'!$A$129:$C$230,3,FALSE)/1000000,0)</f>
        <v>1081.250397</v>
      </c>
      <c r="E37" s="77">
        <f>IFERROR(VLOOKUP(B37,'Dinamica Funcional'!$A$7:$B$108,2,FALSE)/1000000,0)</f>
        <v>665.78183114000046</v>
      </c>
    </row>
    <row r="38" spans="2:5" x14ac:dyDescent="0.25">
      <c r="B38" s="118" t="s">
        <v>205</v>
      </c>
      <c r="C38" s="88">
        <f>SUM(C39:C40)</f>
        <v>13017.780057</v>
      </c>
      <c r="D38" s="88">
        <f t="shared" ref="D38:E38" si="4">SUM(D39:D40)</f>
        <v>13170.778282399999</v>
      </c>
      <c r="E38" s="88">
        <f t="shared" si="4"/>
        <v>10715.10465612</v>
      </c>
    </row>
    <row r="39" spans="2:5" x14ac:dyDescent="0.25">
      <c r="B39" s="72" t="s">
        <v>267</v>
      </c>
      <c r="C39" s="77">
        <f>IFERROR(VLOOKUP(Funcional!B39,'Dinamica Funcional'!$A$129:$C$230,2,FALSE)/1000000,0)</f>
        <v>12904.508494</v>
      </c>
      <c r="D39" s="87">
        <f>IFERROR(VLOOKUP(Funcional!B39,'Dinamica Funcional'!$A$129:$C$230,3,FALSE)/1000000,0)</f>
        <v>13077.506719399998</v>
      </c>
      <c r="E39" s="77">
        <f>IFERROR(VLOOKUP(B39,'Dinamica Funcional'!$A$7:$B$108,2,FALSE)/1000000,0)</f>
        <v>10640.60365813</v>
      </c>
    </row>
    <row r="40" spans="2:5" x14ac:dyDescent="0.25">
      <c r="B40" s="72" t="s">
        <v>268</v>
      </c>
      <c r="C40" s="77">
        <f>IFERROR(VLOOKUP(Funcional!B40,'Dinamica Funcional'!$A$129:$C$230,2,FALSE)/1000000,0)</f>
        <v>113.271563</v>
      </c>
      <c r="D40" s="87">
        <f>IFERROR(VLOOKUP(Funcional!B40,'Dinamica Funcional'!$A$129:$C$230,3,FALSE)/1000000,0)</f>
        <v>93.271563</v>
      </c>
      <c r="E40" s="77">
        <f>IFERROR(VLOOKUP(B40,'Dinamica Funcional'!$A$7:$B$108,2,FALSE)/1000000,0)</f>
        <v>74.500997989999988</v>
      </c>
    </row>
    <row r="41" spans="2:5" x14ac:dyDescent="0.25">
      <c r="B41" s="118" t="s">
        <v>206</v>
      </c>
      <c r="C41" s="88">
        <f>C42</f>
        <v>9541.4463410000008</v>
      </c>
      <c r="D41" s="88">
        <f t="shared" ref="D41:E41" si="5">D42</f>
        <v>11538.815307000001</v>
      </c>
      <c r="E41" s="88">
        <f t="shared" si="5"/>
        <v>7749.2485635899993</v>
      </c>
    </row>
    <row r="42" spans="2:5" x14ac:dyDescent="0.25">
      <c r="B42" s="72" t="s">
        <v>269</v>
      </c>
      <c r="C42" s="77">
        <f>IFERROR(VLOOKUP(Funcional!B42,'Dinamica Funcional'!$A$129:$C$230,2,FALSE)/1000000,0)</f>
        <v>9541.4463410000008</v>
      </c>
      <c r="D42" s="87">
        <f>IFERROR(VLOOKUP(Funcional!B42,'Dinamica Funcional'!$A$129:$C$230,3,FALSE)/1000000,0)</f>
        <v>11538.815307000001</v>
      </c>
      <c r="E42" s="77">
        <f>IFERROR(VLOOKUP(B42,'Dinamica Funcional'!$A$7:$B$108,2,FALSE)/1000000,0)</f>
        <v>7749.2485635899993</v>
      </c>
    </row>
    <row r="43" spans="2:5" x14ac:dyDescent="0.25">
      <c r="B43" s="118" t="s">
        <v>207</v>
      </c>
      <c r="C43" s="88">
        <f>C44</f>
        <v>33617.495963000001</v>
      </c>
      <c r="D43" s="88">
        <f t="shared" ref="D43:E43" si="6">D44</f>
        <v>36755.101623989998</v>
      </c>
      <c r="E43" s="88">
        <f t="shared" si="6"/>
        <v>28930.58453710996</v>
      </c>
    </row>
    <row r="44" spans="2:5" x14ac:dyDescent="0.25">
      <c r="B44" s="72" t="s">
        <v>270</v>
      </c>
      <c r="C44" s="77">
        <f>IFERROR(VLOOKUP(Funcional!B44,'Dinamica Funcional'!$A$129:$C$230,2,FALSE)/1000000,0)</f>
        <v>33617.495963000001</v>
      </c>
      <c r="D44" s="87">
        <f>IFERROR(VLOOKUP(Funcional!B44,'Dinamica Funcional'!$A$129:$C$230,3,FALSE)/1000000,0)</f>
        <v>36755.101623989998</v>
      </c>
      <c r="E44" s="77">
        <f>IFERROR(VLOOKUP(B44,'Dinamica Funcional'!$A$7:$B$108,2,FALSE)/1000000,0)</f>
        <v>28930.58453710996</v>
      </c>
    </row>
    <row r="45" spans="2:5" x14ac:dyDescent="0.25">
      <c r="B45" s="118" t="s">
        <v>208</v>
      </c>
      <c r="C45" s="88">
        <f>SUM(C46:C47)</f>
        <v>210.84882100000002</v>
      </c>
      <c r="D45" s="88">
        <f t="shared" ref="D45:E45" si="7">SUM(D46:D47)</f>
        <v>198.690121</v>
      </c>
      <c r="E45" s="88">
        <f t="shared" si="7"/>
        <v>128.89720089000002</v>
      </c>
    </row>
    <row r="46" spans="2:5" x14ac:dyDescent="0.25">
      <c r="B46" s="72" t="s">
        <v>271</v>
      </c>
      <c r="C46" s="77">
        <f>IFERROR(VLOOKUP(Funcional!B46,'Dinamica Funcional'!$A$129:$C$230,2,FALSE)/1000000,0)</f>
        <v>188.87089900000001</v>
      </c>
      <c r="D46" s="87">
        <f>IFERROR(VLOOKUP(Funcional!B46,'Dinamica Funcional'!$A$129:$C$230,3,FALSE)/1000000,0)</f>
        <v>183.690121</v>
      </c>
      <c r="E46" s="77">
        <f>IFERROR(VLOOKUP(B46,'Dinamica Funcional'!$A$7:$B$108,2,FALSE)/1000000,0)</f>
        <v>128.89720089000002</v>
      </c>
    </row>
    <row r="47" spans="2:5" x14ac:dyDescent="0.25">
      <c r="B47" s="72" t="s">
        <v>272</v>
      </c>
      <c r="C47" s="77">
        <f>IFERROR(VLOOKUP(Funcional!B47,'Dinamica Funcional'!$A$129:$C$230,2,FALSE)/1000000,0)</f>
        <v>21.977922</v>
      </c>
      <c r="D47" s="87">
        <f>IFERROR(VLOOKUP(Funcional!B47,'Dinamica Funcional'!$A$129:$C$230,3,FALSE)/1000000,0)</f>
        <v>15</v>
      </c>
      <c r="E47" s="77">
        <f>IFERROR(VLOOKUP(B47,'Dinamica Funcional'!$A$7:$B$108,2,FALSE)/1000000,0)</f>
        <v>0</v>
      </c>
    </row>
    <row r="48" spans="2:5" x14ac:dyDescent="0.25">
      <c r="B48" s="118" t="s">
        <v>209</v>
      </c>
      <c r="C48" s="88">
        <f>SUM(C49:C53)</f>
        <v>40823.865484000002</v>
      </c>
      <c r="D48" s="88">
        <f>SUM(D49:D53)</f>
        <v>38321.05979934999</v>
      </c>
      <c r="E48" s="88">
        <f>SUM(E49:E53)</f>
        <v>28793.621946570001</v>
      </c>
    </row>
    <row r="49" spans="2:6" x14ac:dyDescent="0.25">
      <c r="B49" s="72" t="s">
        <v>273</v>
      </c>
      <c r="C49" s="77">
        <f>IFERROR(VLOOKUP(Funcional!B49,'Dinamica Funcional'!$A$129:$C$230,2,FALSE)/1000000,0)</f>
        <v>28069.868708999998</v>
      </c>
      <c r="D49" s="87">
        <f>IFERROR(VLOOKUP(Funcional!B49,'Dinamica Funcional'!$A$129:$C$230,3,FALSE)/1000000,0)</f>
        <v>30400.627198999999</v>
      </c>
      <c r="E49" s="77">
        <f>IFERROR(VLOOKUP(B49,'Dinamica Funcional'!$A$7:$B$108,2,FALSE)/1000000,0)</f>
        <v>24679.437407180001</v>
      </c>
    </row>
    <row r="50" spans="2:6" x14ac:dyDescent="0.25">
      <c r="B50" s="72" t="s">
        <v>274</v>
      </c>
      <c r="C50" s="77">
        <f>IFERROR(VLOOKUP(Funcional!B50,'Dinamica Funcional'!$A$129:$C$230,2,FALSE)/1000000,0)</f>
        <v>55.84496</v>
      </c>
      <c r="D50" s="87">
        <f>IFERROR(VLOOKUP(Funcional!B50,'Dinamica Funcional'!$A$129:$C$230,3,FALSE)/1000000,0)</f>
        <v>55.84496</v>
      </c>
      <c r="E50" s="77">
        <f>IFERROR(VLOOKUP(B50,'Dinamica Funcional'!$A$7:$B$108,2,FALSE)/1000000,0)</f>
        <v>32.558103680000009</v>
      </c>
    </row>
    <row r="51" spans="2:6" x14ac:dyDescent="0.25">
      <c r="B51" s="72" t="s">
        <v>275</v>
      </c>
      <c r="C51" s="77">
        <f>IFERROR(VLOOKUP(Funcional!B51,'Dinamica Funcional'!$A$129:$C$230,2,FALSE)/1000000,0)</f>
        <v>6169.1002399999998</v>
      </c>
      <c r="D51" s="87">
        <f>IFERROR(VLOOKUP(Funcional!B51,'Dinamica Funcional'!$A$129:$C$230,3,FALSE)/1000000,0)</f>
        <v>5246.3545862399997</v>
      </c>
      <c r="E51" s="77">
        <f>IFERROR(VLOOKUP(B51,'Dinamica Funcional'!$A$7:$B$108,2,FALSE)/1000000,0)</f>
        <v>2298.7375557700011</v>
      </c>
    </row>
    <row r="52" spans="2:6" x14ac:dyDescent="0.25">
      <c r="B52" s="72" t="s">
        <v>276</v>
      </c>
      <c r="C52" s="77">
        <f>IFERROR(VLOOKUP(Funcional!B52,'Dinamica Funcional'!$A$129:$C$230,2,FALSE)/1000000,0)</f>
        <v>4254.3</v>
      </c>
      <c r="D52" s="87">
        <f>IFERROR(VLOOKUP(Funcional!B52,'Dinamica Funcional'!$A$129:$C$230,3,FALSE)/1000000,0)</f>
        <v>594.77797911000016</v>
      </c>
      <c r="E52" s="77">
        <f>IFERROR(VLOOKUP(B52,'Dinamica Funcional'!$A$7:$B$108,2,FALSE)/1000000,0)</f>
        <v>203.16029506999993</v>
      </c>
    </row>
    <row r="53" spans="2:6" x14ac:dyDescent="0.25">
      <c r="B53" s="72" t="s">
        <v>277</v>
      </c>
      <c r="C53" s="77">
        <f>IFERROR(VLOOKUP(Funcional!B53,'Dinamica Funcional'!$A$129:$C$230,2,FALSE)/1000000,0)</f>
        <v>2274.7515749999998</v>
      </c>
      <c r="D53" s="87">
        <f>IFERROR(VLOOKUP(Funcional!B53,'Dinamica Funcional'!$A$129:$C$230,3,FALSE)/1000000,0)</f>
        <v>2023.4550750000001</v>
      </c>
      <c r="E53" s="77">
        <f>IFERROR(VLOOKUP(B53,'Dinamica Funcional'!$A$7:$B$108,2,FALSE)/1000000,0)</f>
        <v>1579.7285848700003</v>
      </c>
    </row>
    <row r="54" spans="2:6" x14ac:dyDescent="0.25">
      <c r="B54" s="118" t="s">
        <v>210</v>
      </c>
      <c r="C54" s="88">
        <f>C55</f>
        <v>1512.285527</v>
      </c>
      <c r="D54" s="88">
        <f t="shared" ref="D54:E54" si="8">D55</f>
        <v>1071.0280501999998</v>
      </c>
      <c r="E54" s="88">
        <f t="shared" si="8"/>
        <v>735.01694766999969</v>
      </c>
    </row>
    <row r="55" spans="2:6" x14ac:dyDescent="0.25">
      <c r="B55" s="72" t="s">
        <v>278</v>
      </c>
      <c r="C55" s="77">
        <f>IFERROR(VLOOKUP(Funcional!B55,'Dinamica Funcional'!$A$129:$C$230,2,FALSE)/1000000,0)</f>
        <v>1512.285527</v>
      </c>
      <c r="D55" s="87">
        <f>IFERROR(VLOOKUP(Funcional!B55,'Dinamica Funcional'!$A$129:$C$230,3,FALSE)/1000000,0)</f>
        <v>1071.0280501999998</v>
      </c>
      <c r="E55" s="77">
        <f>IFERROR(VLOOKUP(B55,'Dinamica Funcional'!$A$7:$B$108,2,FALSE)/1000000,0)</f>
        <v>735.01694766999969</v>
      </c>
    </row>
    <row r="56" spans="2:6" x14ac:dyDescent="0.25">
      <c r="B56" s="118" t="s">
        <v>211</v>
      </c>
      <c r="C56" s="88">
        <f>C57</f>
        <v>313.85870399999999</v>
      </c>
      <c r="D56" s="88">
        <f>D57</f>
        <v>333.85870399999999</v>
      </c>
      <c r="E56" s="88">
        <f>E57</f>
        <v>281.44388036999999</v>
      </c>
      <c r="F56" s="113"/>
    </row>
    <row r="57" spans="2:6" x14ac:dyDescent="0.25">
      <c r="B57" s="72" t="s">
        <v>279</v>
      </c>
      <c r="C57" s="77">
        <f>IFERROR(VLOOKUP(Funcional!B57,'Dinamica Funcional'!$A$129:$C$230,2,FALSE)/1000000,0)</f>
        <v>313.85870399999999</v>
      </c>
      <c r="D57" s="87">
        <f>IFERROR(VLOOKUP(Funcional!B57,'Dinamica Funcional'!$A$129:$C$230,3,FALSE)/1000000,0)</f>
        <v>333.85870399999999</v>
      </c>
      <c r="E57" s="77">
        <f>IFERROR(VLOOKUP(B57,'Dinamica Funcional'!$A$7:$B$108,2,FALSE)/1000000,0)</f>
        <v>281.44388036999999</v>
      </c>
    </row>
    <row r="58" spans="2:6" x14ac:dyDescent="0.25">
      <c r="B58" s="118" t="s">
        <v>212</v>
      </c>
      <c r="C58" s="88">
        <f>SUM(C59:C62)</f>
        <v>9467.5471630000011</v>
      </c>
      <c r="D58" s="88">
        <f>SUM(D59:D62)</f>
        <v>8851.7842889999993</v>
      </c>
      <c r="E58" s="88">
        <f>SUM(E59:E62)</f>
        <v>5353.8479412300067</v>
      </c>
      <c r="F58" s="113"/>
    </row>
    <row r="59" spans="2:6" x14ac:dyDescent="0.25">
      <c r="B59" s="72" t="s">
        <v>280</v>
      </c>
      <c r="C59" s="77">
        <f>IFERROR(VLOOKUP(Funcional!B59,'Dinamica Funcional'!$A$129:$C$230,2,FALSE)/1000000,0)</f>
        <v>185</v>
      </c>
      <c r="D59" s="87">
        <f>IFERROR(VLOOKUP(Funcional!B59,'Dinamica Funcional'!$A$129:$C$230,3,FALSE)/1000000,0)</f>
        <v>185</v>
      </c>
      <c r="E59" s="77">
        <f>IFERROR(VLOOKUP(B59,'Dinamica Funcional'!$A$7:$B$108,2,FALSE)/1000000,0)</f>
        <v>68.773135420000003</v>
      </c>
    </row>
    <row r="60" spans="2:6" x14ac:dyDescent="0.25">
      <c r="B60" s="72" t="s">
        <v>281</v>
      </c>
      <c r="C60" s="77">
        <f>IFERROR(VLOOKUP(Funcional!B60,'Dinamica Funcional'!$A$129:$C$230,2,FALSE)/1000000,0)</f>
        <v>7.118296</v>
      </c>
      <c r="D60" s="87">
        <f>IFERROR(VLOOKUP(Funcional!B60,'Dinamica Funcional'!$A$129:$C$230,3,FALSE)/1000000,0)</f>
        <v>7.1192710000000003</v>
      </c>
      <c r="E60" s="77">
        <f>IFERROR(VLOOKUP(B60,'Dinamica Funcional'!$A$7:$B$108,2,FALSE)/1000000,0)</f>
        <v>0.76617409999999997</v>
      </c>
    </row>
    <row r="61" spans="2:6" x14ac:dyDescent="0.25">
      <c r="B61" s="72" t="s">
        <v>282</v>
      </c>
      <c r="C61" s="77">
        <f>IFERROR(VLOOKUP(Funcional!B61,'Dinamica Funcional'!$A$129:$C$230,2,FALSE)/1000000,0)</f>
        <v>9117.8563670000003</v>
      </c>
      <c r="D61" s="87">
        <f>IFERROR(VLOOKUP(Funcional!B61,'Dinamica Funcional'!$A$129:$C$230,3,FALSE)/1000000,0)</f>
        <v>8525.4350180000001</v>
      </c>
      <c r="E61" s="77">
        <f>IFERROR(VLOOKUP(B61,'Dinamica Funcional'!$A$7:$B$108,2,FALSE)/1000000,0)</f>
        <v>5284.3086317100069</v>
      </c>
    </row>
    <row r="62" spans="2:6" x14ac:dyDescent="0.25">
      <c r="B62" s="72" t="s">
        <v>283</v>
      </c>
      <c r="C62" s="77">
        <f>IFERROR(VLOOKUP(Funcional!B62,'Dinamica Funcional'!$A$129:$C$230,2,FALSE)/1000000,0)</f>
        <v>157.57249999999999</v>
      </c>
      <c r="D62" s="87">
        <f>IFERROR(VLOOKUP(Funcional!B62,'Dinamica Funcional'!$A$129:$C$230,3,FALSE)/1000000,0)</f>
        <v>134.22999999999999</v>
      </c>
      <c r="E62" s="77">
        <f>IFERROR(VLOOKUP(B62,'Dinamica Funcional'!$A$7:$B$108,2,FALSE)/1000000,0)</f>
        <v>0</v>
      </c>
    </row>
    <row r="63" spans="2:6" x14ac:dyDescent="0.25">
      <c r="B63" s="116" t="s">
        <v>196</v>
      </c>
      <c r="C63" s="88">
        <f>C64+C67</f>
        <v>8024.2571130000006</v>
      </c>
      <c r="D63" s="88">
        <f t="shared" ref="D63" si="9">D64+D67</f>
        <v>6102.4581550000021</v>
      </c>
      <c r="E63" s="88">
        <f>E64+E67</f>
        <v>3453.7214886199999</v>
      </c>
      <c r="F63" s="113"/>
    </row>
    <row r="64" spans="2:6" x14ac:dyDescent="0.25">
      <c r="B64" s="118" t="s">
        <v>213</v>
      </c>
      <c r="C64" s="88">
        <f>SUM(C65:C66)</f>
        <v>1797.7626989999999</v>
      </c>
      <c r="D64" s="88">
        <f t="shared" ref="D64" si="10">SUM(D65:D66)</f>
        <v>1734.731166</v>
      </c>
      <c r="E64" s="88">
        <f>SUM(E65:E66)</f>
        <v>1062.9201510199994</v>
      </c>
    </row>
    <row r="65" spans="2:6" x14ac:dyDescent="0.25">
      <c r="B65" s="72" t="s">
        <v>284</v>
      </c>
      <c r="C65" s="77">
        <f>IFERROR(VLOOKUP(Funcional!B65,'Dinamica Funcional'!$A$129:$C$230,2,FALSE)/1000000,0)</f>
        <v>939.63194299999998</v>
      </c>
      <c r="D65" s="77">
        <f>IFERROR(VLOOKUP(Funcional!B65,'Dinamica Funcional'!$A$129:$C$230,3,FALSE)/1000000,0)</f>
        <v>890.23000400000001</v>
      </c>
      <c r="E65" s="77">
        <f>IFERROR(VLOOKUP(B65,'Dinamica Funcional'!$A$7:$B$108,2,FALSE)/1000000,0)</f>
        <v>613.79307744999926</v>
      </c>
    </row>
    <row r="66" spans="2:6" x14ac:dyDescent="0.25">
      <c r="B66" s="72" t="s">
        <v>285</v>
      </c>
      <c r="C66" s="77">
        <f>IFERROR(VLOOKUP(Funcional!B66,'Dinamica Funcional'!$A$129:$C$230,2,FALSE)/1000000,0)</f>
        <v>858.13075600000002</v>
      </c>
      <c r="D66" s="87">
        <f>IFERROR(VLOOKUP(Funcional!B66,'Dinamica Funcional'!$A$129:$C$230,3,FALSE)/1000000,0)</f>
        <v>844.50116200000002</v>
      </c>
      <c r="E66" s="77">
        <f>IFERROR(VLOOKUP(B66,'Dinamica Funcional'!$A$7:$B$108,2,FALSE)/1000000,0)</f>
        <v>449.12707357000005</v>
      </c>
    </row>
    <row r="67" spans="2:6" x14ac:dyDescent="0.25">
      <c r="B67" s="118" t="s">
        <v>214</v>
      </c>
      <c r="C67" s="88">
        <f>SUM(C68:C69)</f>
        <v>6226.4944140000007</v>
      </c>
      <c r="D67" s="88">
        <f t="shared" ref="D67:E67" si="11">SUM(D68:D69)</f>
        <v>4367.7269890000025</v>
      </c>
      <c r="E67" s="88">
        <f t="shared" si="11"/>
        <v>2390.8013376000004</v>
      </c>
    </row>
    <row r="68" spans="2:6" x14ac:dyDescent="0.25">
      <c r="B68" s="72" t="s">
        <v>286</v>
      </c>
      <c r="C68" s="77">
        <f>IFERROR(VLOOKUP(Funcional!B68,'Dinamica Funcional'!$A$129:$C$230,2,FALSE)/1000000,0)</f>
        <v>5833.0831740000003</v>
      </c>
      <c r="D68" s="87">
        <f>IFERROR(VLOOKUP(Funcional!B68,'Dinamica Funcional'!$A$129:$C$230,3,FALSE)/1000000,0)</f>
        <v>4085.8020730000021</v>
      </c>
      <c r="E68" s="77">
        <f>IFERROR(VLOOKUP(B68,'Dinamica Funcional'!$A$7:$B$108,2,FALSE)/1000000,0)</f>
        <v>2215.8896702100005</v>
      </c>
    </row>
    <row r="69" spans="2:6" x14ac:dyDescent="0.25">
      <c r="B69" s="72" t="s">
        <v>287</v>
      </c>
      <c r="C69" s="77">
        <f>IFERROR(VLOOKUP(Funcional!B69,'Dinamica Funcional'!$A$129:$C$230,2,FALSE)/1000000,0)</f>
        <v>393.41124000000002</v>
      </c>
      <c r="D69" s="87">
        <f>IFERROR(VLOOKUP(Funcional!B69,'Dinamica Funcional'!$A$129:$C$230,3,FALSE)/1000000,0)</f>
        <v>281.924916</v>
      </c>
      <c r="E69" s="77">
        <f>IFERROR(VLOOKUP(B69,'Dinamica Funcional'!$A$7:$B$108,2,FALSE)/1000000,0)</f>
        <v>174.91166738999985</v>
      </c>
    </row>
    <row r="70" spans="2:6" x14ac:dyDescent="0.25">
      <c r="B70" s="116" t="s">
        <v>197</v>
      </c>
      <c r="C70" s="88">
        <f>C71+C76+C81+C89+C101</f>
        <v>403121.85582900001</v>
      </c>
      <c r="D70" s="88">
        <f t="shared" ref="D70:E70" si="12">D71+D76+D81+D89+D101</f>
        <v>575054.74157992005</v>
      </c>
      <c r="E70" s="88">
        <f t="shared" si="12"/>
        <v>461157.92171445978</v>
      </c>
      <c r="F70" s="113"/>
    </row>
    <row r="71" spans="2:6" x14ac:dyDescent="0.25">
      <c r="B71" s="118" t="s">
        <v>215</v>
      </c>
      <c r="C71" s="88">
        <f>SUM(C72:C75)</f>
        <v>17498.546040000001</v>
      </c>
      <c r="D71" s="88">
        <f t="shared" ref="D71:E71" si="13">SUM(D72:D75)</f>
        <v>18542.631250450002</v>
      </c>
      <c r="E71" s="88">
        <f t="shared" si="13"/>
        <v>16251.433873520002</v>
      </c>
    </row>
    <row r="72" spans="2:6" x14ac:dyDescent="0.25">
      <c r="B72" s="72" t="s">
        <v>288</v>
      </c>
      <c r="C72" s="77">
        <f>IFERROR(VLOOKUP(Funcional!B72,'Dinamica Funcional'!$A$129:$C$230,2,FALSE)/1000000,0)</f>
        <v>565.26081899999997</v>
      </c>
      <c r="D72" s="87">
        <f>IFERROR(VLOOKUP(Funcional!B72,'Dinamica Funcional'!$A$129:$C$230,3,FALSE)/1000000,0)</f>
        <v>797.23823200000004</v>
      </c>
      <c r="E72" s="77">
        <f>IFERROR(VLOOKUP(B72,'Dinamica Funcional'!$A$7:$B$108,2,FALSE)/1000000,0)</f>
        <v>641.20644857999957</v>
      </c>
    </row>
    <row r="73" spans="2:6" x14ac:dyDescent="0.25">
      <c r="B73" s="72" t="s">
        <v>289</v>
      </c>
      <c r="C73" s="77">
        <f>IFERROR(VLOOKUP(Funcional!B73,'Dinamica Funcional'!$A$129:$C$230,2,FALSE)/1000000,0)</f>
        <v>730.14544100000001</v>
      </c>
      <c r="D73" s="87">
        <f>IFERROR(VLOOKUP(Funcional!B73,'Dinamica Funcional'!$A$129:$C$230,3,FALSE)/1000000,0)</f>
        <v>594.33594400000004</v>
      </c>
      <c r="E73" s="77">
        <f>IFERROR(VLOOKUP(B73,'Dinamica Funcional'!$A$7:$B$108,2,FALSE)/1000000,0)</f>
        <v>207.41629265</v>
      </c>
    </row>
    <row r="74" spans="2:6" x14ac:dyDescent="0.25">
      <c r="B74" s="72" t="s">
        <v>290</v>
      </c>
      <c r="C74" s="77">
        <f>IFERROR(VLOOKUP(Funcional!B74,'Dinamica Funcional'!$A$129:$C$230,2,FALSE)/1000000,0)</f>
        <v>16196.198431000001</v>
      </c>
      <c r="D74" s="87">
        <f>IFERROR(VLOOKUP(Funcional!B74,'Dinamica Funcional'!$A$129:$C$230,3,FALSE)/1000000,0)</f>
        <v>17143.436671449999</v>
      </c>
      <c r="E74" s="77">
        <f>IFERROR(VLOOKUP(B74,'Dinamica Funcional'!$A$7:$B$108,2,FALSE)/1000000,0)</f>
        <v>15396.056836290003</v>
      </c>
    </row>
    <row r="75" spans="2:6" x14ac:dyDescent="0.25">
      <c r="B75" s="72" t="s">
        <v>291</v>
      </c>
      <c r="C75" s="77">
        <f>IFERROR(VLOOKUP(Funcional!B75,'Dinamica Funcional'!$A$129:$C$230,2,FALSE)/1000000,0)</f>
        <v>6.9413489999999998</v>
      </c>
      <c r="D75" s="87">
        <f>IFERROR(VLOOKUP(Funcional!B75,'Dinamica Funcional'!$A$129:$C$230,3,FALSE)/1000000,0)</f>
        <v>7.6204029999999996</v>
      </c>
      <c r="E75" s="77">
        <f>IFERROR(VLOOKUP(B75,'Dinamica Funcional'!$A$7:$B$108,2,FALSE)/1000000,0)</f>
        <v>6.7542960000000001</v>
      </c>
    </row>
    <row r="76" spans="2:6" x14ac:dyDescent="0.25">
      <c r="B76" s="118" t="s">
        <v>216</v>
      </c>
      <c r="C76" s="88">
        <f>SUM(C77:C80)</f>
        <v>87035.165911999997</v>
      </c>
      <c r="D76" s="86">
        <f t="shared" ref="D76:E76" si="14">SUM(D77:D80)</f>
        <v>118848.70962172</v>
      </c>
      <c r="E76" s="88">
        <f t="shared" si="14"/>
        <v>86043.10196680986</v>
      </c>
    </row>
    <row r="77" spans="2:6" x14ac:dyDescent="0.25">
      <c r="B77" s="72" t="s">
        <v>292</v>
      </c>
      <c r="C77" s="77">
        <f>IFERROR(VLOOKUP(Funcional!B77,'Dinamica Funcional'!$A$129:$C$230,2,FALSE)/1000000,0)</f>
        <v>2361.924876</v>
      </c>
      <c r="D77" s="87">
        <f>IFERROR(VLOOKUP(Funcional!B77,'Dinamica Funcional'!$A$129:$C$230,3,FALSE)/1000000,0)</f>
        <v>2419.8598286500001</v>
      </c>
      <c r="E77" s="77">
        <f>IFERROR(VLOOKUP(B77,'Dinamica Funcional'!$A$7:$B$108,2,FALSE)/1000000,0)</f>
        <v>1853.3735519000004</v>
      </c>
    </row>
    <row r="78" spans="2:6" x14ac:dyDescent="0.25">
      <c r="B78" s="72" t="s">
        <v>293</v>
      </c>
      <c r="C78" s="77">
        <f>IFERROR(VLOOKUP(Funcional!B78,'Dinamica Funcional'!$A$129:$C$230,2,FALSE)/1000000,0)</f>
        <v>15686.14747</v>
      </c>
      <c r="D78" s="87">
        <f>IFERROR(VLOOKUP(Funcional!B78,'Dinamica Funcional'!$A$129:$C$230,3,FALSE)/1000000,0)</f>
        <v>19813.982059499998</v>
      </c>
      <c r="E78" s="77">
        <f>IFERROR(VLOOKUP(B78,'Dinamica Funcional'!$A$7:$B$108,2,FALSE)/1000000,0)</f>
        <v>11562.298270929996</v>
      </c>
    </row>
    <row r="79" spans="2:6" x14ac:dyDescent="0.25">
      <c r="B79" s="72" t="s">
        <v>294</v>
      </c>
      <c r="C79" s="77">
        <f>IFERROR(VLOOKUP(Funcional!B79,'Dinamica Funcional'!$A$129:$C$230,2,FALSE)/1000000,0)</f>
        <v>5.1309199999999997</v>
      </c>
      <c r="D79" s="87">
        <f>IFERROR(VLOOKUP(Funcional!B79,'Dinamica Funcional'!$A$129:$C$230,3,FALSE)/1000000,0)</f>
        <v>5.1309199999999997</v>
      </c>
      <c r="E79" s="77">
        <f>IFERROR(VLOOKUP(B79,'Dinamica Funcional'!$A$7:$B$108,2,FALSE)/1000000,0)</f>
        <v>4.7033360000000002</v>
      </c>
    </row>
    <row r="80" spans="2:6" x14ac:dyDescent="0.25">
      <c r="B80" s="72" t="s">
        <v>295</v>
      </c>
      <c r="C80" s="77">
        <f>IFERROR(VLOOKUP(Funcional!B80,'Dinamica Funcional'!$A$129:$C$230,2,FALSE)/1000000,0)</f>
        <v>68981.962646</v>
      </c>
      <c r="D80" s="87">
        <f>IFERROR(VLOOKUP(Funcional!B80,'Dinamica Funcional'!$A$129:$C$230,3,FALSE)/1000000,0)</f>
        <v>96609.736813570009</v>
      </c>
      <c r="E80" s="77">
        <f>IFERROR(VLOOKUP(B80,'Dinamica Funcional'!$A$7:$B$108,2,FALSE)/1000000,0)</f>
        <v>72622.726807979867</v>
      </c>
    </row>
    <row r="81" spans="2:6" x14ac:dyDescent="0.25">
      <c r="B81" s="118" t="s">
        <v>217</v>
      </c>
      <c r="C81" s="88">
        <f>SUM(C82:C88)</f>
        <v>6938.5153499999997</v>
      </c>
      <c r="D81" s="88">
        <f t="shared" ref="D81:E81" si="15">SUM(D82:D88)</f>
        <v>6609.9549552399994</v>
      </c>
      <c r="E81" s="88">
        <f t="shared" si="15"/>
        <v>4484.2644112400021</v>
      </c>
    </row>
    <row r="82" spans="2:6" x14ac:dyDescent="0.25">
      <c r="B82" s="72" t="s">
        <v>296</v>
      </c>
      <c r="C82" s="77">
        <f>IFERROR(VLOOKUP(Funcional!B82,'Dinamica Funcional'!$A$129:$C$230,2,FALSE)/1000000,0)</f>
        <v>959.98511599999995</v>
      </c>
      <c r="D82" s="87">
        <f>IFERROR(VLOOKUP(Funcional!B82,'Dinamica Funcional'!$A$129:$C$230,3,FALSE)/1000000,0)</f>
        <v>828.08085087999996</v>
      </c>
      <c r="E82" s="77">
        <f>IFERROR(VLOOKUP(B82,'Dinamica Funcional'!$A$7:$B$108,2,FALSE)/1000000,0)</f>
        <v>692.4877131099995</v>
      </c>
    </row>
    <row r="83" spans="2:6" x14ac:dyDescent="0.25">
      <c r="B83" s="72" t="s">
        <v>297</v>
      </c>
      <c r="C83" s="77">
        <f>IFERROR(VLOOKUP(Funcional!B83,'Dinamica Funcional'!$A$129:$C$230,2,FALSE)/1000000,0)</f>
        <v>1521.0223579999999</v>
      </c>
      <c r="D83" s="87">
        <f>IFERROR(VLOOKUP(Funcional!B83,'Dinamica Funcional'!$A$129:$C$230,3,FALSE)/1000000,0)</f>
        <v>1033.17356212</v>
      </c>
      <c r="E83" s="77">
        <f>IFERROR(VLOOKUP(B83,'Dinamica Funcional'!$A$7:$B$108,2,FALSE)/1000000,0)</f>
        <v>396.11710151999995</v>
      </c>
    </row>
    <row r="84" spans="2:6" x14ac:dyDescent="0.25">
      <c r="B84" s="72" t="s">
        <v>298</v>
      </c>
      <c r="C84" s="77">
        <f>IFERROR(VLOOKUP(Funcional!B84,'Dinamica Funcional'!$A$129:$C$230,2,FALSE)/1000000,0)</f>
        <v>3156.4543349999999</v>
      </c>
      <c r="D84" s="87">
        <f>IFERROR(VLOOKUP(Funcional!B84,'Dinamica Funcional'!$A$129:$C$230,3,FALSE)/1000000,0)</f>
        <v>3089.4864929999994</v>
      </c>
      <c r="E84" s="77">
        <f>IFERROR(VLOOKUP(B84,'Dinamica Funcional'!$A$7:$B$108,2,FALSE)/1000000,0)</f>
        <v>2211.3430105500029</v>
      </c>
    </row>
    <row r="85" spans="2:6" x14ac:dyDescent="0.25">
      <c r="B85" s="72" t="s">
        <v>299</v>
      </c>
      <c r="C85" s="77">
        <f>IFERROR(VLOOKUP(Funcional!B85,'Dinamica Funcional'!$A$129:$C$230,2,FALSE)/1000000,0)</f>
        <v>7.9100679999999999</v>
      </c>
      <c r="D85" s="87">
        <f>IFERROR(VLOOKUP(Funcional!B85,'Dinamica Funcional'!$A$129:$C$230,3,FALSE)/1000000,0)</f>
        <v>7.9100679999999999</v>
      </c>
      <c r="E85" s="77">
        <f>IFERROR(VLOOKUP(B85,'Dinamica Funcional'!$A$7:$B$108,2,FALSE)/1000000,0)</f>
        <v>0</v>
      </c>
    </row>
    <row r="86" spans="2:6" x14ac:dyDescent="0.25">
      <c r="B86" s="72" t="s">
        <v>300</v>
      </c>
      <c r="C86" s="77">
        <f>IFERROR(VLOOKUP(Funcional!B86,'Dinamica Funcional'!$A$129:$C$230,2,FALSE)/1000000,0)</f>
        <v>156.555544</v>
      </c>
      <c r="D86" s="87">
        <f>IFERROR(VLOOKUP(Funcional!B86,'Dinamica Funcional'!$A$129:$C$230,3,FALSE)/1000000,0)</f>
        <v>434.53849624000003</v>
      </c>
      <c r="E86" s="77">
        <f>IFERROR(VLOOKUP(B86,'Dinamica Funcional'!$A$7:$B$108,2,FALSE)/1000000,0)</f>
        <v>312.33446720999996</v>
      </c>
    </row>
    <row r="87" spans="2:6" x14ac:dyDescent="0.25">
      <c r="B87" s="72" t="s">
        <v>301</v>
      </c>
      <c r="C87" s="77">
        <f>IFERROR(VLOOKUP(Funcional!B87,'Dinamica Funcional'!$A$129:$C$230,2,FALSE)/1000000,0)</f>
        <v>4.1716839999999999</v>
      </c>
      <c r="D87" s="87">
        <f>IFERROR(VLOOKUP(Funcional!B87,'Dinamica Funcional'!$A$129:$C$230,3,FALSE)/1000000,0)</f>
        <v>7.3210730000000002</v>
      </c>
      <c r="E87" s="77">
        <f>IFERROR(VLOOKUP(B87,'Dinamica Funcional'!$A$7:$B$108,2,FALSE)/1000000,0)</f>
        <v>5.1064958900000006</v>
      </c>
    </row>
    <row r="88" spans="2:6" x14ac:dyDescent="0.25">
      <c r="B88" s="72" t="s">
        <v>302</v>
      </c>
      <c r="C88" s="77">
        <f>IFERROR(VLOOKUP(Funcional!B88,'Dinamica Funcional'!$A$129:$C$230,2,FALSE)/1000000,0)</f>
        <v>1132.4162449999999</v>
      </c>
      <c r="D88" s="87">
        <f>IFERROR(VLOOKUP(Funcional!B88,'Dinamica Funcional'!$A$129:$C$230,3,FALSE)/1000000,0)</f>
        <v>1209.4444120000001</v>
      </c>
      <c r="E88" s="77">
        <f>IFERROR(VLOOKUP(B88,'Dinamica Funcional'!$A$7:$B$108,2,FALSE)/1000000,0)</f>
        <v>866.87562295999999</v>
      </c>
    </row>
    <row r="89" spans="2:6" x14ac:dyDescent="0.25">
      <c r="B89" s="118" t="s">
        <v>218</v>
      </c>
      <c r="C89" s="88">
        <f>SUM(C90:C100)</f>
        <v>200758.24010799997</v>
      </c>
      <c r="D89" s="86">
        <f>SUM(D90:D100)</f>
        <v>210127.29708807997</v>
      </c>
      <c r="E89" s="88">
        <f>SUM(E90:E100)</f>
        <v>171084.96302994</v>
      </c>
      <c r="F89" s="113"/>
    </row>
    <row r="90" spans="2:6" x14ac:dyDescent="0.25">
      <c r="B90" s="72" t="s">
        <v>303</v>
      </c>
      <c r="C90" s="77">
        <f>IFERROR(VLOOKUP(Funcional!B90,'Dinamica Funcional'!$A$129:$C$230,2,FALSE)/1000000,0)</f>
        <v>9481.2124070000009</v>
      </c>
      <c r="D90" s="87">
        <f>IFERROR(VLOOKUP(Funcional!B90,'Dinamica Funcional'!$A$129:$C$230,3,FALSE)/1000000,0)</f>
        <v>8900.9515585800018</v>
      </c>
      <c r="E90" s="77">
        <f>IFERROR(VLOOKUP(B90,'Dinamica Funcional'!$A$7:$B$108,2,FALSE)/1000000,0)</f>
        <v>5759.1756579899984</v>
      </c>
    </row>
    <row r="91" spans="2:6" x14ac:dyDescent="0.25">
      <c r="B91" s="72" t="s">
        <v>304</v>
      </c>
      <c r="C91" s="77">
        <f>IFERROR(VLOOKUP(Funcional!B91,'Dinamica Funcional'!$A$129:$C$230,2,FALSE)/1000000,0)</f>
        <v>78863.715912999993</v>
      </c>
      <c r="D91" s="87">
        <f>IFERROR(VLOOKUP(Funcional!B91,'Dinamica Funcional'!$A$129:$C$230,3,FALSE)/1000000,0)</f>
        <v>81119.033001639997</v>
      </c>
      <c r="E91" s="77">
        <f>IFERROR(VLOOKUP(B91,'Dinamica Funcional'!$A$7:$B$108,2,FALSE)/1000000,0)</f>
        <v>61739.368869000005</v>
      </c>
    </row>
    <row r="92" spans="2:6" x14ac:dyDescent="0.25">
      <c r="B92" s="72" t="s">
        <v>305</v>
      </c>
      <c r="C92" s="77">
        <f>IFERROR(VLOOKUP(Funcional!B92,'Dinamica Funcional'!$A$129:$C$230,2,FALSE)/1000000,0)</f>
        <v>21528.165728</v>
      </c>
      <c r="D92" s="87">
        <f>IFERROR(VLOOKUP(Funcional!B92,'Dinamica Funcional'!$A$129:$C$230,3,FALSE)/1000000,0)</f>
        <v>19962.979651649999</v>
      </c>
      <c r="E92" s="77">
        <f>IFERROR(VLOOKUP(B92,'Dinamica Funcional'!$A$7:$B$108,2,FALSE)/1000000,0)</f>
        <v>18452.476659459997</v>
      </c>
    </row>
    <row r="93" spans="2:6" x14ac:dyDescent="0.25">
      <c r="B93" s="72" t="s">
        <v>306</v>
      </c>
      <c r="C93" s="77">
        <f>IFERROR(VLOOKUP(Funcional!B93,'Dinamica Funcional'!$A$129:$C$230,2,FALSE)/1000000,0)</f>
        <v>18415.254255</v>
      </c>
      <c r="D93" s="87">
        <f>IFERROR(VLOOKUP(Funcional!B93,'Dinamica Funcional'!$A$129:$C$230,3,FALSE)/1000000,0)</f>
        <v>17640.719890880002</v>
      </c>
      <c r="E93" s="77">
        <f>IFERROR(VLOOKUP(B93,'Dinamica Funcional'!$A$7:$B$108,2,FALSE)/1000000,0)</f>
        <v>14432.470568300007</v>
      </c>
    </row>
    <row r="94" spans="2:6" x14ac:dyDescent="0.25">
      <c r="B94" s="72" t="s">
        <v>307</v>
      </c>
      <c r="C94" s="77">
        <f>IFERROR(VLOOKUP(Funcional!B94,'Dinamica Funcional'!$A$129:$C$230,2,FALSE)/1000000,0)</f>
        <v>5435.1982099999996</v>
      </c>
      <c r="D94" s="87">
        <f>IFERROR(VLOOKUP(Funcional!B94,'Dinamica Funcional'!$A$129:$C$230,3,FALSE)/1000000,0)</f>
        <v>5443.7899707100005</v>
      </c>
      <c r="E94" s="77">
        <f>IFERROR(VLOOKUP(B94,'Dinamica Funcional'!$A$7:$B$108,2,FALSE)/1000000,0)</f>
        <v>4068.9706961900006</v>
      </c>
    </row>
    <row r="95" spans="2:6" x14ac:dyDescent="0.25">
      <c r="B95" s="72" t="s">
        <v>308</v>
      </c>
      <c r="C95" s="77">
        <f>IFERROR(VLOOKUP(Funcional!B95,'Dinamica Funcional'!$A$129:$C$230,2,FALSE)/1000000,0)</f>
        <v>9097.7831760000008</v>
      </c>
      <c r="D95" s="87">
        <f>IFERROR(VLOOKUP(Funcional!B95,'Dinamica Funcional'!$A$129:$C$230,3,FALSE)/1000000,0)</f>
        <v>9918.4820944000003</v>
      </c>
      <c r="E95" s="77">
        <f>IFERROR(VLOOKUP(B95,'Dinamica Funcional'!$A$7:$B$108,2,FALSE)/1000000,0)</f>
        <v>8595.1130604499995</v>
      </c>
    </row>
    <row r="96" spans="2:6" x14ac:dyDescent="0.25">
      <c r="B96" s="72" t="s">
        <v>309</v>
      </c>
      <c r="C96" s="77">
        <f>IFERROR(VLOOKUP(Funcional!B96,'Dinamica Funcional'!$A$129:$C$230,2,FALSE)/1000000,0)</f>
        <v>1417.095667</v>
      </c>
      <c r="D96" s="87">
        <f>IFERROR(VLOOKUP(Funcional!B96,'Dinamica Funcional'!$A$129:$C$230,3,FALSE)/1000000,0)</f>
        <v>1287.2852150199999</v>
      </c>
      <c r="E96" s="77">
        <f>IFERROR(VLOOKUP(B96,'Dinamica Funcional'!$A$7:$B$108,2,FALSE)/1000000,0)</f>
        <v>1044.6026025400004</v>
      </c>
    </row>
    <row r="97" spans="2:5" x14ac:dyDescent="0.25">
      <c r="B97" s="72" t="s">
        <v>310</v>
      </c>
      <c r="C97" s="77">
        <f>IFERROR(VLOOKUP(Funcional!B97,'Dinamica Funcional'!$A$129:$C$230,2,FALSE)/1000000,0)</f>
        <v>411.79080099999999</v>
      </c>
      <c r="D97" s="87">
        <f>IFERROR(VLOOKUP(Funcional!B97,'Dinamica Funcional'!$A$129:$C$230,3,FALSE)/1000000,0)</f>
        <v>410.34212500000001</v>
      </c>
      <c r="E97" s="77">
        <f>IFERROR(VLOOKUP(B97,'Dinamica Funcional'!$A$7:$B$108,2,FALSE)/1000000,0)</f>
        <v>318.8745062499998</v>
      </c>
    </row>
    <row r="98" spans="2:5" x14ac:dyDescent="0.25">
      <c r="B98" s="72" t="s">
        <v>311</v>
      </c>
      <c r="C98" s="77">
        <f>IFERROR(VLOOKUP(Funcional!B98,'Dinamica Funcional'!$A$129:$C$230,2,FALSE)/1000000,0)</f>
        <v>139.907242</v>
      </c>
      <c r="D98" s="87">
        <f>IFERROR(VLOOKUP(Funcional!B98,'Dinamica Funcional'!$A$129:$C$230,3,FALSE)/1000000,0)</f>
        <v>139.907242</v>
      </c>
      <c r="E98" s="77">
        <f>IFERROR(VLOOKUP(B98,'Dinamica Funcional'!$A$7:$B$108,2,FALSE)/1000000,0)</f>
        <v>95.483276130000036</v>
      </c>
    </row>
    <row r="99" spans="2:5" x14ac:dyDescent="0.25">
      <c r="B99" s="72" t="s">
        <v>312</v>
      </c>
      <c r="C99" s="77">
        <f>IFERROR(VLOOKUP(Funcional!B99,'Dinamica Funcional'!$A$129:$C$230,2,FALSE)/1000000,0)</f>
        <v>372.54543699999999</v>
      </c>
      <c r="D99" s="87">
        <f>IFERROR(VLOOKUP(Funcional!B99,'Dinamica Funcional'!$A$129:$C$230,3,FALSE)/1000000,0)</f>
        <v>371.025937</v>
      </c>
      <c r="E99" s="77">
        <f>IFERROR(VLOOKUP(B99,'Dinamica Funcional'!$A$7:$B$108,2,FALSE)/1000000,0)</f>
        <v>137.59344160000001</v>
      </c>
    </row>
    <row r="100" spans="2:5" x14ac:dyDescent="0.25">
      <c r="B100" s="72" t="s">
        <v>313</v>
      </c>
      <c r="C100" s="77">
        <f>IFERROR(VLOOKUP(Funcional!B100,'Dinamica Funcional'!$A$129:$C$230,2,FALSE)/1000000,0)</f>
        <v>55595.571272000001</v>
      </c>
      <c r="D100" s="87">
        <f>IFERROR(VLOOKUP(Funcional!B100,'Dinamica Funcional'!$A$129:$C$230,3,FALSE)/1000000,0)</f>
        <v>64932.780401200005</v>
      </c>
      <c r="E100" s="77">
        <f>IFERROR(VLOOKUP(B100,'Dinamica Funcional'!$A$7:$B$108,2,FALSE)/1000000,0)</f>
        <v>56440.833692029999</v>
      </c>
    </row>
    <row r="101" spans="2:5" x14ac:dyDescent="0.25">
      <c r="B101" s="118" t="s">
        <v>219</v>
      </c>
      <c r="C101" s="88">
        <f>SUM(C102:C110)</f>
        <v>90891.38841900001</v>
      </c>
      <c r="D101" s="86">
        <f>SUM(D102:D110)</f>
        <v>220926.14866443005</v>
      </c>
      <c r="E101" s="88">
        <f>SUM(E102:E110)</f>
        <v>183294.15843294995</v>
      </c>
    </row>
    <row r="102" spans="2:5" x14ac:dyDescent="0.25">
      <c r="B102" s="72" t="s">
        <v>314</v>
      </c>
      <c r="C102" s="77">
        <f>IFERROR(VLOOKUP(Funcional!B102,'Dinamica Funcional'!$A$129:$C$230,2,FALSE)/1000000,0)</f>
        <v>54573.267591999997</v>
      </c>
      <c r="D102" s="87">
        <f>IFERROR(VLOOKUP(Funcional!B102,'Dinamica Funcional'!$A$129:$C$230,3,FALSE)/1000000,0)</f>
        <v>45258.468119999998</v>
      </c>
      <c r="E102" s="77">
        <f>IFERROR(VLOOKUP(B102,'Dinamica Funcional'!$A$7:$B$108,2,FALSE)/1000000,0)</f>
        <v>38000.370999600011</v>
      </c>
    </row>
    <row r="103" spans="2:5" x14ac:dyDescent="0.25">
      <c r="B103" s="72" t="s">
        <v>315</v>
      </c>
      <c r="C103" s="77">
        <f>IFERROR(VLOOKUP(Funcional!B103,'Dinamica Funcional'!$A$129:$C$230,2,FALSE)/1000000,0)</f>
        <v>221.26399900000001</v>
      </c>
      <c r="D103" s="87">
        <f>IFERROR(VLOOKUP(Funcional!B103,'Dinamica Funcional'!$A$129:$C$230,3,FALSE)/1000000,0)</f>
        <v>221.26399900000001</v>
      </c>
      <c r="E103" s="77">
        <f>IFERROR(VLOOKUP(B103,'Dinamica Funcional'!$A$7:$B$108,2,FALSE)/1000000,0)</f>
        <v>187.65640419999997</v>
      </c>
    </row>
    <row r="104" spans="2:5" x14ac:dyDescent="0.25">
      <c r="B104" s="72" t="s">
        <v>316</v>
      </c>
      <c r="C104" s="77">
        <f>IFERROR(VLOOKUP(Funcional!B104,'Dinamica Funcional'!$A$129:$C$230,2,FALSE)/1000000,0)</f>
        <v>1339.6064409999999</v>
      </c>
      <c r="D104" s="87">
        <f>IFERROR(VLOOKUP(Funcional!B104,'Dinamica Funcional'!$A$129:$C$230,3,FALSE)/1000000,0)</f>
        <v>1500.008288</v>
      </c>
      <c r="E104" s="77">
        <f>IFERROR(VLOOKUP(B104,'Dinamica Funcional'!$A$7:$B$108,2,FALSE)/1000000,0)</f>
        <v>1338.9088756100005</v>
      </c>
    </row>
    <row r="105" spans="2:5" x14ac:dyDescent="0.25">
      <c r="B105" s="72" t="s">
        <v>317</v>
      </c>
      <c r="C105" s="77">
        <f>IFERROR(VLOOKUP(Funcional!B105,'Dinamica Funcional'!$A$129:$C$230,2,FALSE)/1000000,0)</f>
        <v>2865.934029</v>
      </c>
      <c r="D105" s="87">
        <f>IFERROR(VLOOKUP(Funcional!B105,'Dinamica Funcional'!$A$129:$C$230,3,FALSE)/1000000,0)</f>
        <v>1204.27668565</v>
      </c>
      <c r="E105" s="77">
        <f>IFERROR(VLOOKUP(B105,'Dinamica Funcional'!$A$7:$B$108,2,FALSE)/1000000,0)</f>
        <v>608.78203830000007</v>
      </c>
    </row>
    <row r="106" spans="2:5" x14ac:dyDescent="0.25">
      <c r="B106" s="72" t="s">
        <v>318</v>
      </c>
      <c r="C106" s="77">
        <f>IFERROR(VLOOKUP(Funcional!B106,'Dinamica Funcional'!$A$129:$C$230,2,FALSE)/1000000,0)</f>
        <v>1250.228038</v>
      </c>
      <c r="D106" s="87">
        <f>IFERROR(VLOOKUP(Funcional!B106,'Dinamica Funcional'!$A$129:$C$230,3,FALSE)/1000000,0)</f>
        <v>5899.8477279999997</v>
      </c>
      <c r="E106" s="77">
        <f>IFERROR(VLOOKUP(B106,'Dinamica Funcional'!$A$7:$B$108,2,FALSE)/1000000,0)</f>
        <v>3955.7519957399977</v>
      </c>
    </row>
    <row r="107" spans="2:5" x14ac:dyDescent="0.25">
      <c r="B107" s="72" t="s">
        <v>319</v>
      </c>
      <c r="C107" s="77">
        <f>IFERROR(VLOOKUP(Funcional!B107,'Dinamica Funcional'!$A$129:$C$230,2,FALSE)/1000000,0)</f>
        <v>479.44996800000001</v>
      </c>
      <c r="D107" s="87">
        <f>IFERROR(VLOOKUP(Funcional!B107,'Dinamica Funcional'!$A$129:$C$230,3,FALSE)/1000000,0)</f>
        <v>423.49447006000008</v>
      </c>
      <c r="E107" s="77">
        <f>IFERROR(VLOOKUP(B107,'Dinamica Funcional'!$A$7:$B$108,2,FALSE)/1000000,0)</f>
        <v>252.52413161999991</v>
      </c>
    </row>
    <row r="108" spans="2:5" x14ac:dyDescent="0.25">
      <c r="B108" s="72" t="s">
        <v>320</v>
      </c>
      <c r="C108" s="77">
        <f>IFERROR(VLOOKUP(Funcional!B108,'Dinamica Funcional'!$A$129:$C$230,2,FALSE)/1000000,0)</f>
        <v>2219.4449519999998</v>
      </c>
      <c r="D108" s="87">
        <f>IFERROR(VLOOKUP(Funcional!B108,'Dinamica Funcional'!$A$129:$C$230,3,FALSE)/1000000,0)</f>
        <v>2094.8260169999999</v>
      </c>
      <c r="E108" s="77">
        <f>IFERROR(VLOOKUP(B108,'Dinamica Funcional'!$A$7:$B$108,2,FALSE)/1000000,0)</f>
        <v>1156.7488926799997</v>
      </c>
    </row>
    <row r="109" spans="2:5" x14ac:dyDescent="0.25">
      <c r="B109" s="72" t="s">
        <v>321</v>
      </c>
      <c r="C109" s="77">
        <f>IFERROR(VLOOKUP(Funcional!B109,'Dinamica Funcional'!$A$129:$C$230,2,FALSE)/1000000,0)</f>
        <v>27312.152611000001</v>
      </c>
      <c r="D109" s="87">
        <f>IFERROR(VLOOKUP(Funcional!B109,'Dinamica Funcional'!$A$129:$C$230,3,FALSE)/1000000,0)</f>
        <v>163515.94212867005</v>
      </c>
      <c r="E109" s="77">
        <f>IFERROR(VLOOKUP(B109,'Dinamica Funcional'!$A$7:$B$108,2,FALSE)/1000000,0)</f>
        <v>137158.00190596996</v>
      </c>
    </row>
    <row r="110" spans="2:5" ht="15" customHeight="1" x14ac:dyDescent="0.25">
      <c r="B110" s="72" t="s">
        <v>322</v>
      </c>
      <c r="C110" s="77">
        <f>IFERROR(VLOOKUP(Funcional!B110,'Dinamica Funcional'!$A$129:$C$230,2,FALSE)/1000000,0)</f>
        <v>630.04078900000002</v>
      </c>
      <c r="D110" s="87">
        <f>IFERROR(VLOOKUP(Funcional!B110,'Dinamica Funcional'!$A$129:$C$230,3,FALSE)/1000000,0)</f>
        <v>808.02122804999999</v>
      </c>
      <c r="E110" s="77">
        <f>IFERROR(VLOOKUP(B110,'Dinamica Funcional'!$A$7:$B$108,2,FALSE)/1000000,0)</f>
        <v>635.41318923000017</v>
      </c>
    </row>
    <row r="111" spans="2:5" x14ac:dyDescent="0.25">
      <c r="B111" s="116" t="s">
        <v>198</v>
      </c>
      <c r="C111" s="88">
        <f>C112</f>
        <v>167150.77951299999</v>
      </c>
      <c r="D111" s="88">
        <f>D112</f>
        <v>163021.74054299999</v>
      </c>
      <c r="E111" s="88">
        <f>E112</f>
        <v>120624.15763758996</v>
      </c>
    </row>
    <row r="112" spans="2:5" x14ac:dyDescent="0.25">
      <c r="B112" s="117" t="s">
        <v>220</v>
      </c>
      <c r="C112" s="77">
        <f>C113</f>
        <v>167150.77951299999</v>
      </c>
      <c r="D112" s="87">
        <f t="shared" ref="D112:E112" si="16">D113</f>
        <v>163021.74054299999</v>
      </c>
      <c r="E112" s="77">
        <f t="shared" si="16"/>
        <v>120624.15763758996</v>
      </c>
    </row>
    <row r="113" spans="2:6" x14ac:dyDescent="0.25">
      <c r="B113" s="72" t="s">
        <v>323</v>
      </c>
      <c r="C113" s="77">
        <f>IFERROR(VLOOKUP(Funcional!B113,'Dinamica Funcional'!$A$129:$C$230,2,FALSE)/1000000,0)</f>
        <v>167150.77951299999</v>
      </c>
      <c r="D113" s="87">
        <f>IFERROR(VLOOKUP(Funcional!B113,'Dinamica Funcional'!$A$129:$C$230,3,FALSE)/1000000,0)</f>
        <v>163021.74054299999</v>
      </c>
      <c r="E113" s="77">
        <f>IFERROR(VLOOKUP(B113,'Dinamica Funcional'!$A$7:$B$108,2,FALSE)/1000000,0)</f>
        <v>120624.15763758996</v>
      </c>
    </row>
    <row r="114" spans="2:6" x14ac:dyDescent="0.25">
      <c r="B114" s="69" t="s">
        <v>73</v>
      </c>
      <c r="C114" s="63">
        <f>C115+C118</f>
        <v>136044.79999999999</v>
      </c>
      <c r="D114" s="63">
        <f>D115+D118</f>
        <v>180827.385286</v>
      </c>
      <c r="E114" s="63">
        <f>E115+E118</f>
        <v>146803.96354871994</v>
      </c>
    </row>
    <row r="115" spans="2:6" x14ac:dyDescent="0.25">
      <c r="B115" s="120" t="s">
        <v>199</v>
      </c>
      <c r="C115" s="86">
        <f>C116</f>
        <v>136044.79999999999</v>
      </c>
      <c r="D115" s="86">
        <f>D116</f>
        <v>178327.385286</v>
      </c>
      <c r="E115" s="86">
        <f>E116</f>
        <v>146803.96354871994</v>
      </c>
    </row>
    <row r="116" spans="2:6" x14ac:dyDescent="0.25">
      <c r="B116" s="117" t="s">
        <v>191</v>
      </c>
      <c r="C116" s="87">
        <f>C117</f>
        <v>136044.79999999999</v>
      </c>
      <c r="D116" s="87">
        <f t="shared" ref="D116:E116" si="17">D117</f>
        <v>178327.385286</v>
      </c>
      <c r="E116" s="87">
        <f t="shared" si="17"/>
        <v>146803.96354871994</v>
      </c>
    </row>
    <row r="117" spans="2:6" x14ac:dyDescent="0.25">
      <c r="B117" s="72" t="s">
        <v>324</v>
      </c>
      <c r="C117" s="87">
        <f>IFERROR(VLOOKUP(Funcional!B117,'Dinamica Funcional'!$A$231:$C$241,2,FALSE)/1000000,0)</f>
        <v>136044.79999999999</v>
      </c>
      <c r="D117" s="87">
        <f>IFERROR(VLOOKUP(Funcional!B117,'Dinamica Funcional'!$A$231:$C$241,3,FALSE)/1000000,0)</f>
        <v>178327.385286</v>
      </c>
      <c r="E117" s="77">
        <f>IFERROR(VLOOKUP(B117,'Dinamica Funcional'!$A$109:$B$119,2,FALSE)/1000000,0)</f>
        <v>146803.96354871994</v>
      </c>
    </row>
    <row r="118" spans="2:6" x14ac:dyDescent="0.25">
      <c r="B118" s="119" t="s">
        <v>195</v>
      </c>
      <c r="C118" s="121">
        <f>C119</f>
        <v>0</v>
      </c>
      <c r="D118" s="121">
        <f t="shared" ref="D118:E119" si="18">D119</f>
        <v>2500</v>
      </c>
      <c r="E118" s="121">
        <f t="shared" si="18"/>
        <v>0</v>
      </c>
    </row>
    <row r="119" spans="2:6" x14ac:dyDescent="0.25">
      <c r="B119" s="117" t="s">
        <v>209</v>
      </c>
      <c r="C119" s="122">
        <f>C120</f>
        <v>0</v>
      </c>
      <c r="D119" s="122">
        <f t="shared" si="18"/>
        <v>2500</v>
      </c>
      <c r="E119" s="122">
        <f t="shared" si="18"/>
        <v>0</v>
      </c>
    </row>
    <row r="120" spans="2:6" x14ac:dyDescent="0.25">
      <c r="B120" s="72" t="s">
        <v>277</v>
      </c>
      <c r="C120" s="122">
        <f>IFERROR(VLOOKUP(Funcional!B120,'Dinamica Funcional'!$A$231:$C$241,2,FALSE)/1000000,0)</f>
        <v>0</v>
      </c>
      <c r="D120" s="122">
        <f>IFERROR(VLOOKUP(Funcional!B120,'Dinamica Funcional'!$A$231:$C$241,3,FALSE)/1000000,0)</f>
        <v>2500</v>
      </c>
      <c r="E120" s="122">
        <f>IFERROR(VLOOKUP(B120,'Dinamica Funcional'!$A$109:$B$119,2,FALSE)/1000000,0)</f>
        <v>0</v>
      </c>
    </row>
    <row r="121" spans="2:6" x14ac:dyDescent="0.25">
      <c r="B121" s="85" t="s">
        <v>234</v>
      </c>
      <c r="C121" s="79">
        <f>C13+C114</f>
        <v>997119.17294299998</v>
      </c>
      <c r="D121" s="79">
        <f>D13+D114</f>
        <v>1212584.1810592301</v>
      </c>
      <c r="E121" s="79">
        <f>E13+E114</f>
        <v>959561.85627605952</v>
      </c>
    </row>
    <row r="122" spans="2:6" x14ac:dyDescent="0.25">
      <c r="B122" s="94" t="s">
        <v>188</v>
      </c>
      <c r="C122" s="95"/>
      <c r="D122" s="95"/>
      <c r="E122" s="95"/>
    </row>
    <row r="123" spans="2:6" ht="24.75" customHeight="1" x14ac:dyDescent="0.25">
      <c r="B123" s="145" t="s">
        <v>337</v>
      </c>
      <c r="C123" s="145"/>
      <c r="D123" s="145"/>
      <c r="E123" s="145"/>
      <c r="F123" s="33"/>
    </row>
    <row r="124" spans="2:6" ht="24.75" customHeight="1" x14ac:dyDescent="0.25">
      <c r="B124" s="145" t="s">
        <v>246</v>
      </c>
      <c r="C124" s="145"/>
      <c r="D124" s="145"/>
      <c r="E124" s="145"/>
    </row>
    <row r="125" spans="2:6" x14ac:dyDescent="0.25">
      <c r="B125" s="94" t="s">
        <v>3</v>
      </c>
      <c r="C125" s="95"/>
      <c r="D125" s="95"/>
      <c r="E125" s="95"/>
    </row>
    <row r="126" spans="2:6" x14ac:dyDescent="0.25">
      <c r="C126" s="96"/>
      <c r="D126" s="96"/>
      <c r="E126" s="96"/>
    </row>
    <row r="127" spans="2:6" x14ac:dyDescent="0.25">
      <c r="B127" s="97"/>
      <c r="C127" s="96"/>
      <c r="D127" s="96"/>
      <c r="E127" s="96"/>
    </row>
    <row r="128" spans="2:6" x14ac:dyDescent="0.25">
      <c r="B128" s="34"/>
      <c r="C128" s="35"/>
      <c r="D128" s="35"/>
      <c r="E128" s="35"/>
    </row>
    <row r="129" spans="2:5" x14ac:dyDescent="0.25">
      <c r="B129" s="34"/>
      <c r="C129" s="35"/>
      <c r="D129" s="35"/>
      <c r="E129" s="35"/>
    </row>
    <row r="130" spans="2:5" x14ac:dyDescent="0.25">
      <c r="B130" s="34"/>
      <c r="C130" s="35"/>
      <c r="D130" s="35"/>
      <c r="E130" s="35"/>
    </row>
    <row r="131" spans="2:5" x14ac:dyDescent="0.25">
      <c r="B131" s="34"/>
      <c r="C131" s="35"/>
      <c r="D131" s="35"/>
      <c r="E131" s="35"/>
    </row>
    <row r="132" spans="2:5" x14ac:dyDescent="0.25">
      <c r="B132" s="34"/>
      <c r="C132" s="35"/>
      <c r="D132" s="35"/>
      <c r="E132" s="35"/>
    </row>
    <row r="133" spans="2:5" x14ac:dyDescent="0.25">
      <c r="B133" s="34"/>
      <c r="C133" s="35"/>
      <c r="D133" s="35"/>
      <c r="E133" s="35"/>
    </row>
    <row r="134" spans="2:5" x14ac:dyDescent="0.25">
      <c r="B134" s="34"/>
      <c r="C134" s="35"/>
      <c r="D134" s="35"/>
      <c r="E134" s="35"/>
    </row>
  </sheetData>
  <mergeCells count="13">
    <mergeCell ref="B123:E123"/>
    <mergeCell ref="B124:E124"/>
    <mergeCell ref="A1:F1"/>
    <mergeCell ref="A2:F2"/>
    <mergeCell ref="D11:D12"/>
    <mergeCell ref="B11:B12"/>
    <mergeCell ref="C11:C12"/>
    <mergeCell ref="E11:E12"/>
    <mergeCell ref="A3:F3"/>
    <mergeCell ref="A5:F5"/>
    <mergeCell ref="A6:F6"/>
    <mergeCell ref="A7:F7"/>
    <mergeCell ref="A8:F8"/>
  </mergeCells>
  <pageMargins left="0.7" right="0.7" top="0.75" bottom="0.75" header="0.3" footer="0.3"/>
  <pageSetup orientation="portrait" r:id="rId1"/>
  <ignoredErrors>
    <ignoredError sqref="E63 E34 E70 E38 E41 C42:E42 E43 E45 E54 C55:E55 E67 E76 E81 C117:E117 E20 E23 E27 E48 E56 E58 E101 E89"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4" tint="0.79998168889431442"/>
  </sheetPr>
  <dimension ref="A1:N241"/>
  <sheetViews>
    <sheetView zoomScale="90" zoomScaleNormal="90" workbookViewId="0">
      <selection activeCell="C2" sqref="C2"/>
    </sheetView>
  </sheetViews>
  <sheetFormatPr baseColWidth="10" defaultColWidth="11.42578125" defaultRowHeight="15" x14ac:dyDescent="0.25"/>
  <cols>
    <col min="1" max="1" width="106.42578125" customWidth="1"/>
    <col min="2" max="2" width="33.28515625" bestFit="1" customWidth="1"/>
    <col min="3" max="3" width="20.28515625" bestFit="1" customWidth="1"/>
    <col min="4" max="4" width="16.42578125" bestFit="1" customWidth="1"/>
    <col min="5" max="5" width="62.85546875" customWidth="1"/>
    <col min="6" max="6" width="32.5703125" bestFit="1" customWidth="1"/>
    <col min="7" max="7" width="13.7109375" customWidth="1"/>
    <col min="8" max="8" width="15.28515625" customWidth="1"/>
    <col min="9" max="9" width="62.85546875" bestFit="1" customWidth="1"/>
    <col min="10" max="10" width="32.5703125" bestFit="1" customWidth="1"/>
    <col min="11" max="11" width="15.28515625" customWidth="1"/>
    <col min="12" max="12" width="13.7109375" customWidth="1"/>
    <col min="13" max="13" width="62.85546875" bestFit="1" customWidth="1"/>
    <col min="14" max="14" width="32.5703125" bestFit="1" customWidth="1"/>
    <col min="15" max="16" width="15.28515625" bestFit="1" customWidth="1"/>
    <col min="17" max="17" width="16.42578125" bestFit="1" customWidth="1"/>
    <col min="18" max="19" width="12.7109375" customWidth="1"/>
    <col min="20" max="20" width="15.28515625" bestFit="1" customWidth="1"/>
    <col min="21" max="21" width="13.7109375" bestFit="1" customWidth="1"/>
    <col min="22" max="22" width="13.7109375" customWidth="1"/>
    <col min="23" max="24" width="15.28515625" bestFit="1" customWidth="1"/>
    <col min="25" max="25" width="13.7109375" customWidth="1"/>
    <col min="26" max="26" width="11.7109375" customWidth="1"/>
    <col min="27" max="27" width="15.28515625" bestFit="1" customWidth="1"/>
    <col min="28" max="30" width="13.7109375" bestFit="1" customWidth="1"/>
    <col min="31" max="31" width="15.28515625" bestFit="1" customWidth="1"/>
    <col min="32" max="32" width="11.7109375" customWidth="1"/>
    <col min="33" max="33" width="10.42578125" customWidth="1"/>
    <col min="34" max="34" width="13.7109375" customWidth="1"/>
    <col min="35" max="35" width="16.42578125" bestFit="1" customWidth="1"/>
    <col min="36" max="36" width="24.140625" bestFit="1" customWidth="1"/>
    <col min="37" max="38" width="16.42578125" bestFit="1" customWidth="1"/>
  </cols>
  <sheetData>
    <row r="1" spans="1:14" x14ac:dyDescent="0.25">
      <c r="A1" t="s">
        <v>192</v>
      </c>
    </row>
    <row r="3" spans="1:14" x14ac:dyDescent="0.25">
      <c r="A3" s="36" t="s">
        <v>111</v>
      </c>
      <c r="B3" t="s" vm="2">
        <v>94</v>
      </c>
    </row>
    <row r="4" spans="1:14" x14ac:dyDescent="0.25">
      <c r="A4" s="36" t="s">
        <v>70</v>
      </c>
      <c r="B4" t="s" vm="6">
        <v>93</v>
      </c>
    </row>
    <row r="5" spans="1:14" x14ac:dyDescent="0.25">
      <c r="A5" s="36" t="s">
        <v>68</v>
      </c>
      <c r="B5" t="s" vm="7">
        <v>93</v>
      </c>
    </row>
    <row r="7" spans="1:14" x14ac:dyDescent="0.25">
      <c r="A7" s="36" t="s">
        <v>71</v>
      </c>
      <c r="B7" t="s">
        <v>67</v>
      </c>
    </row>
    <row r="8" spans="1:14" x14ac:dyDescent="0.25">
      <c r="A8" s="37" t="s">
        <v>72</v>
      </c>
      <c r="B8" s="130">
        <v>812757892727.33972</v>
      </c>
      <c r="E8" s="37"/>
      <c r="F8" s="50"/>
      <c r="I8" s="37"/>
      <c r="J8" s="50"/>
      <c r="M8" s="37"/>
      <c r="N8" s="50"/>
    </row>
    <row r="9" spans="1:14" x14ac:dyDescent="0.25">
      <c r="A9" s="38" t="s">
        <v>194</v>
      </c>
      <c r="B9" s="130">
        <v>138990904585.15997</v>
      </c>
      <c r="E9" s="38"/>
      <c r="F9" s="50"/>
      <c r="I9" s="38"/>
      <c r="J9" s="50"/>
      <c r="M9" s="38"/>
      <c r="N9" s="50"/>
    </row>
    <row r="10" spans="1:14" x14ac:dyDescent="0.25">
      <c r="A10" s="39" t="s">
        <v>200</v>
      </c>
      <c r="B10" s="130">
        <v>69497613583.079987</v>
      </c>
      <c r="E10" s="39"/>
      <c r="F10" s="50"/>
      <c r="I10" s="39"/>
      <c r="J10" s="50"/>
      <c r="M10" s="39"/>
      <c r="N10" s="50"/>
    </row>
    <row r="11" spans="1:14" x14ac:dyDescent="0.25">
      <c r="A11" s="112" t="s">
        <v>250</v>
      </c>
      <c r="B11" s="130">
        <v>7422909810.2999964</v>
      </c>
      <c r="E11" s="39"/>
      <c r="F11" s="50"/>
      <c r="I11" s="39"/>
      <c r="J11" s="50"/>
      <c r="M11" s="39"/>
      <c r="N11" s="50"/>
    </row>
    <row r="12" spans="1:14" x14ac:dyDescent="0.25">
      <c r="A12" s="112" t="s">
        <v>251</v>
      </c>
      <c r="B12" s="130">
        <v>30106607604.679989</v>
      </c>
      <c r="E12" s="39"/>
      <c r="F12" s="50"/>
      <c r="I12" s="39"/>
      <c r="J12" s="50"/>
      <c r="M12" s="39"/>
      <c r="N12" s="50"/>
    </row>
    <row r="13" spans="1:14" x14ac:dyDescent="0.25">
      <c r="A13" s="112" t="s">
        <v>252</v>
      </c>
      <c r="B13" s="130">
        <v>17961029362.68</v>
      </c>
      <c r="E13" s="39"/>
      <c r="F13" s="50"/>
      <c r="I13" s="39"/>
      <c r="J13" s="50"/>
      <c r="M13" s="39"/>
      <c r="N13" s="50"/>
    </row>
    <row r="14" spans="1:14" x14ac:dyDescent="0.25">
      <c r="A14" s="112" t="s">
        <v>253</v>
      </c>
      <c r="B14" s="130">
        <v>14007066805.419991</v>
      </c>
      <c r="E14" s="38"/>
      <c r="F14" s="50"/>
      <c r="I14" s="38"/>
      <c r="J14" s="50"/>
      <c r="M14" s="38"/>
      <c r="N14" s="50"/>
    </row>
    <row r="15" spans="1:14" x14ac:dyDescent="0.25">
      <c r="A15" s="39" t="s">
        <v>201</v>
      </c>
      <c r="B15" s="130">
        <v>8082591744.6699982</v>
      </c>
      <c r="E15" s="39"/>
      <c r="F15" s="50"/>
      <c r="I15" s="39"/>
      <c r="J15" s="50"/>
      <c r="M15" s="39"/>
      <c r="N15" s="50"/>
    </row>
    <row r="16" spans="1:14" x14ac:dyDescent="0.25">
      <c r="A16" s="112" t="s">
        <v>254</v>
      </c>
      <c r="B16" s="130">
        <v>2075564799.4899986</v>
      </c>
      <c r="E16" s="39"/>
      <c r="F16" s="50"/>
      <c r="I16" s="39"/>
      <c r="J16" s="50"/>
      <c r="M16" s="39"/>
      <c r="N16" s="50"/>
    </row>
    <row r="17" spans="1:14" x14ac:dyDescent="0.25">
      <c r="A17" s="112" t="s">
        <v>255</v>
      </c>
      <c r="B17" s="130">
        <v>6007026945.1799994</v>
      </c>
      <c r="E17" s="39"/>
      <c r="F17" s="50"/>
      <c r="I17" s="39"/>
      <c r="J17" s="50"/>
      <c r="M17" s="39"/>
      <c r="N17" s="50"/>
    </row>
    <row r="18" spans="1:14" x14ac:dyDescent="0.25">
      <c r="A18" s="39" t="s">
        <v>202</v>
      </c>
      <c r="B18" s="130">
        <v>23819588151.270012</v>
      </c>
      <c r="E18" s="39"/>
      <c r="F18" s="50"/>
      <c r="I18" s="39"/>
      <c r="J18" s="50"/>
      <c r="M18" s="39"/>
      <c r="N18" s="50"/>
    </row>
    <row r="19" spans="1:14" x14ac:dyDescent="0.25">
      <c r="A19" s="112" t="s">
        <v>256</v>
      </c>
      <c r="B19" s="130">
        <v>21499455061.500015</v>
      </c>
      <c r="E19" s="39"/>
      <c r="F19" s="50"/>
      <c r="I19" s="39"/>
      <c r="J19" s="50"/>
      <c r="M19" s="39"/>
      <c r="N19" s="50"/>
    </row>
    <row r="20" spans="1:14" x14ac:dyDescent="0.25">
      <c r="A20" s="112" t="s">
        <v>257</v>
      </c>
      <c r="B20" s="130">
        <v>2265460586.9199972</v>
      </c>
      <c r="E20" s="39"/>
      <c r="F20" s="50"/>
      <c r="I20" s="39"/>
      <c r="J20" s="50"/>
      <c r="M20" s="39"/>
      <c r="N20" s="50"/>
    </row>
    <row r="21" spans="1:14" x14ac:dyDescent="0.25">
      <c r="A21" s="112" t="s">
        <v>258</v>
      </c>
      <c r="B21" s="130">
        <v>54672502.849999979</v>
      </c>
      <c r="E21" s="39"/>
      <c r="F21" s="50"/>
      <c r="I21" s="39"/>
      <c r="J21" s="50"/>
      <c r="M21" s="39"/>
      <c r="N21" s="50"/>
    </row>
    <row r="22" spans="1:14" x14ac:dyDescent="0.25">
      <c r="A22" s="39" t="s">
        <v>203</v>
      </c>
      <c r="B22" s="130">
        <v>37591111106.139984</v>
      </c>
      <c r="E22" s="39"/>
      <c r="F22" s="50"/>
      <c r="I22" s="39"/>
      <c r="J22" s="50"/>
      <c r="M22" s="39"/>
      <c r="N22" s="50"/>
    </row>
    <row r="23" spans="1:14" x14ac:dyDescent="0.25">
      <c r="A23" s="112" t="s">
        <v>259</v>
      </c>
      <c r="B23" s="130">
        <v>12735051949.379992</v>
      </c>
      <c r="E23" s="39"/>
      <c r="F23" s="50"/>
      <c r="I23" s="39"/>
      <c r="J23" s="50"/>
      <c r="M23" s="39"/>
      <c r="N23" s="50"/>
    </row>
    <row r="24" spans="1:14" x14ac:dyDescent="0.25">
      <c r="A24" s="112" t="s">
        <v>260</v>
      </c>
      <c r="B24" s="130">
        <v>560333522.5200001</v>
      </c>
      <c r="E24" s="38"/>
      <c r="F24" s="50"/>
      <c r="I24" s="38"/>
      <c r="J24" s="50"/>
      <c r="M24" s="38"/>
      <c r="N24" s="50"/>
    </row>
    <row r="25" spans="1:14" x14ac:dyDescent="0.25">
      <c r="A25" s="112" t="s">
        <v>261</v>
      </c>
      <c r="B25" s="130">
        <v>13768169603.20999</v>
      </c>
      <c r="E25" s="39"/>
      <c r="F25" s="50"/>
      <c r="I25" s="39"/>
      <c r="J25" s="50"/>
      <c r="M25" s="39"/>
      <c r="N25" s="50"/>
    </row>
    <row r="26" spans="1:14" x14ac:dyDescent="0.25">
      <c r="A26" s="112" t="s">
        <v>262</v>
      </c>
      <c r="B26" s="130">
        <v>5659142189.2000008</v>
      </c>
      <c r="E26" s="39"/>
      <c r="F26" s="50"/>
      <c r="I26" s="39"/>
      <c r="J26" s="50"/>
      <c r="M26" s="39"/>
      <c r="N26" s="50"/>
    </row>
    <row r="27" spans="1:14" x14ac:dyDescent="0.25">
      <c r="A27" s="112" t="s">
        <v>263</v>
      </c>
      <c r="B27" s="130">
        <v>1020498440.6500002</v>
      </c>
      <c r="E27" s="38"/>
      <c r="F27" s="50"/>
      <c r="I27" s="38"/>
      <c r="J27" s="50"/>
      <c r="M27" s="38"/>
      <c r="N27" s="50"/>
    </row>
    <row r="28" spans="1:14" x14ac:dyDescent="0.25">
      <c r="A28" s="112" t="s">
        <v>264</v>
      </c>
      <c r="B28" s="130">
        <v>3847915401.1800017</v>
      </c>
      <c r="E28" s="39"/>
      <c r="F28" s="50"/>
      <c r="I28" s="39"/>
      <c r="J28" s="50"/>
      <c r="M28" s="39"/>
      <c r="N28" s="50"/>
    </row>
    <row r="29" spans="1:14" x14ac:dyDescent="0.25">
      <c r="A29" s="38" t="s">
        <v>195</v>
      </c>
      <c r="B29" s="130">
        <v>88531187301.509964</v>
      </c>
      <c r="E29" s="39"/>
      <c r="F29" s="50"/>
      <c r="I29" s="39"/>
      <c r="J29" s="50"/>
      <c r="M29" s="39"/>
      <c r="N29" s="50"/>
    </row>
    <row r="30" spans="1:14" x14ac:dyDescent="0.25">
      <c r="A30" s="39" t="s">
        <v>204</v>
      </c>
      <c r="B30" s="130">
        <v>5843421627.9600048</v>
      </c>
      <c r="E30" s="39"/>
      <c r="F30" s="50"/>
      <c r="I30" s="39"/>
      <c r="J30" s="50"/>
      <c r="M30" s="39"/>
      <c r="N30" s="50"/>
    </row>
    <row r="31" spans="1:14" x14ac:dyDescent="0.25">
      <c r="A31" s="112" t="s">
        <v>265</v>
      </c>
      <c r="B31" s="130">
        <v>5177639796.8200045</v>
      </c>
      <c r="E31" s="39"/>
      <c r="F31" s="50"/>
      <c r="I31" s="39"/>
      <c r="J31" s="50"/>
      <c r="M31" s="39"/>
      <c r="N31" s="50"/>
    </row>
    <row r="32" spans="1:14" x14ac:dyDescent="0.25">
      <c r="A32" s="112" t="s">
        <v>266</v>
      </c>
      <c r="B32" s="130">
        <v>665781831.14000046</v>
      </c>
      <c r="E32" s="39"/>
      <c r="F32" s="50"/>
      <c r="I32" s="39"/>
      <c r="J32" s="50"/>
      <c r="M32" s="39"/>
      <c r="N32" s="50"/>
    </row>
    <row r="33" spans="1:14" x14ac:dyDescent="0.25">
      <c r="A33" s="39" t="s">
        <v>205</v>
      </c>
      <c r="B33" s="130">
        <v>10715104656.119999</v>
      </c>
      <c r="E33" s="38"/>
      <c r="F33" s="50"/>
      <c r="I33" s="38"/>
      <c r="J33" s="50"/>
      <c r="M33" s="38"/>
      <c r="N33" s="50"/>
    </row>
    <row r="34" spans="1:14" x14ac:dyDescent="0.25">
      <c r="A34" s="112" t="s">
        <v>267</v>
      </c>
      <c r="B34" s="130">
        <v>10640603658.129999</v>
      </c>
      <c r="E34" s="39"/>
      <c r="F34" s="50"/>
      <c r="I34" s="39"/>
      <c r="J34" s="50"/>
      <c r="M34" s="39"/>
      <c r="N34" s="50"/>
    </row>
    <row r="35" spans="1:14" x14ac:dyDescent="0.25">
      <c r="A35" s="112" t="s">
        <v>268</v>
      </c>
      <c r="B35" s="130">
        <v>74500997.989999995</v>
      </c>
      <c r="E35" s="37"/>
      <c r="F35" s="50"/>
      <c r="I35" s="37"/>
      <c r="J35" s="50"/>
      <c r="M35" s="37"/>
      <c r="N35" s="50"/>
    </row>
    <row r="36" spans="1:14" x14ac:dyDescent="0.25">
      <c r="A36" s="39" t="s">
        <v>206</v>
      </c>
      <c r="B36" s="130">
        <v>7749248563.5899992</v>
      </c>
      <c r="E36" s="38"/>
      <c r="F36" s="50"/>
      <c r="I36" s="38"/>
      <c r="J36" s="50"/>
      <c r="M36" s="38"/>
      <c r="N36" s="50"/>
    </row>
    <row r="37" spans="1:14" x14ac:dyDescent="0.25">
      <c r="A37" s="112" t="s">
        <v>269</v>
      </c>
      <c r="B37" s="130">
        <v>7749248563.5899992</v>
      </c>
      <c r="E37" s="39"/>
      <c r="F37" s="50"/>
      <c r="I37" s="39"/>
      <c r="J37" s="50"/>
      <c r="M37" s="39"/>
      <c r="N37" s="50"/>
    </row>
    <row r="38" spans="1:14" x14ac:dyDescent="0.25">
      <c r="A38" s="39" t="s">
        <v>207</v>
      </c>
      <c r="B38" s="130">
        <v>28930584537.109959</v>
      </c>
      <c r="E38" s="38"/>
      <c r="F38" s="50"/>
      <c r="I38" s="37"/>
      <c r="J38" s="50"/>
      <c r="M38" s="38"/>
      <c r="N38" s="50"/>
    </row>
    <row r="39" spans="1:14" x14ac:dyDescent="0.25">
      <c r="A39" s="112" t="s">
        <v>270</v>
      </c>
      <c r="B39" s="130">
        <v>28930584537.109959</v>
      </c>
      <c r="E39" s="39"/>
      <c r="F39" s="50"/>
      <c r="M39" s="39"/>
      <c r="N39" s="50"/>
    </row>
    <row r="40" spans="1:14" x14ac:dyDescent="0.25">
      <c r="A40" s="39" t="s">
        <v>208</v>
      </c>
      <c r="B40" s="130">
        <v>128897200.89000003</v>
      </c>
      <c r="E40" s="37"/>
      <c r="F40" s="50"/>
      <c r="M40" s="37"/>
      <c r="N40" s="50"/>
    </row>
    <row r="41" spans="1:14" x14ac:dyDescent="0.25">
      <c r="A41" s="112" t="s">
        <v>271</v>
      </c>
      <c r="B41" s="130">
        <v>128897200.89000003</v>
      </c>
    </row>
    <row r="42" spans="1:14" x14ac:dyDescent="0.25">
      <c r="A42" s="112" t="s">
        <v>272</v>
      </c>
      <c r="B42" s="130">
        <v>0</v>
      </c>
    </row>
    <row r="43" spans="1:14" x14ac:dyDescent="0.25">
      <c r="A43" s="39" t="s">
        <v>209</v>
      </c>
      <c r="B43" s="130">
        <v>28793621946.57</v>
      </c>
    </row>
    <row r="44" spans="1:14" x14ac:dyDescent="0.25">
      <c r="A44" s="112" t="s">
        <v>273</v>
      </c>
      <c r="B44" s="130">
        <v>24679437407.18</v>
      </c>
    </row>
    <row r="45" spans="1:14" x14ac:dyDescent="0.25">
      <c r="A45" s="112" t="s">
        <v>274</v>
      </c>
      <c r="B45" s="130">
        <v>32558103.680000007</v>
      </c>
    </row>
    <row r="46" spans="1:14" x14ac:dyDescent="0.25">
      <c r="A46" s="112" t="s">
        <v>275</v>
      </c>
      <c r="B46" s="130">
        <v>2298737555.7700009</v>
      </c>
    </row>
    <row r="47" spans="1:14" x14ac:dyDescent="0.25">
      <c r="A47" s="112" t="s">
        <v>276</v>
      </c>
      <c r="B47" s="130">
        <v>203160295.06999993</v>
      </c>
    </row>
    <row r="48" spans="1:14" x14ac:dyDescent="0.25">
      <c r="A48" s="112" t="s">
        <v>277</v>
      </c>
      <c r="B48" s="130">
        <v>1579728584.8700004</v>
      </c>
    </row>
    <row r="49" spans="1:2" x14ac:dyDescent="0.25">
      <c r="A49" s="39" t="s">
        <v>210</v>
      </c>
      <c r="B49" s="130">
        <v>735016947.66999972</v>
      </c>
    </row>
    <row r="50" spans="1:2" x14ac:dyDescent="0.25">
      <c r="A50" s="112" t="s">
        <v>278</v>
      </c>
      <c r="B50" s="130">
        <v>735016947.66999972</v>
      </c>
    </row>
    <row r="51" spans="1:2" x14ac:dyDescent="0.25">
      <c r="A51" s="39" t="s">
        <v>211</v>
      </c>
      <c r="B51" s="130">
        <v>281443880.37</v>
      </c>
    </row>
    <row r="52" spans="1:2" x14ac:dyDescent="0.25">
      <c r="A52" s="112" t="s">
        <v>279</v>
      </c>
      <c r="B52" s="130">
        <v>281443880.37</v>
      </c>
    </row>
    <row r="53" spans="1:2" x14ac:dyDescent="0.25">
      <c r="A53" s="39" t="s">
        <v>212</v>
      </c>
      <c r="B53" s="130">
        <v>5353847941.2300072</v>
      </c>
    </row>
    <row r="54" spans="1:2" x14ac:dyDescent="0.25">
      <c r="A54" s="112" t="s">
        <v>280</v>
      </c>
      <c r="B54" s="130">
        <v>68773135.420000002</v>
      </c>
    </row>
    <row r="55" spans="1:2" x14ac:dyDescent="0.25">
      <c r="A55" s="112" t="s">
        <v>281</v>
      </c>
      <c r="B55" s="130">
        <v>766174.1</v>
      </c>
    </row>
    <row r="56" spans="1:2" x14ac:dyDescent="0.25">
      <c r="A56" s="112" t="s">
        <v>282</v>
      </c>
      <c r="B56" s="130">
        <v>5284308631.7100067</v>
      </c>
    </row>
    <row r="57" spans="1:2" x14ac:dyDescent="0.25">
      <c r="A57" s="112" t="s">
        <v>283</v>
      </c>
      <c r="B57" s="130">
        <v>0</v>
      </c>
    </row>
    <row r="58" spans="1:2" x14ac:dyDescent="0.25">
      <c r="A58" s="38" t="s">
        <v>196</v>
      </c>
      <c r="B58" s="130">
        <v>3453721488.6199999</v>
      </c>
    </row>
    <row r="59" spans="1:2" x14ac:dyDescent="0.25">
      <c r="A59" s="39" t="s">
        <v>213</v>
      </c>
      <c r="B59" s="130">
        <v>1062920151.0199993</v>
      </c>
    </row>
    <row r="60" spans="1:2" x14ac:dyDescent="0.25">
      <c r="A60" s="112" t="s">
        <v>284</v>
      </c>
      <c r="B60" s="130">
        <v>613793077.44999921</v>
      </c>
    </row>
    <row r="61" spans="1:2" x14ac:dyDescent="0.25">
      <c r="A61" s="112" t="s">
        <v>285</v>
      </c>
      <c r="B61" s="130">
        <v>449127073.57000005</v>
      </c>
    </row>
    <row r="62" spans="1:2" x14ac:dyDescent="0.25">
      <c r="A62" s="39" t="s">
        <v>214</v>
      </c>
      <c r="B62" s="130">
        <v>2390801337.6000004</v>
      </c>
    </row>
    <row r="63" spans="1:2" x14ac:dyDescent="0.25">
      <c r="A63" s="112" t="s">
        <v>286</v>
      </c>
      <c r="B63" s="130">
        <v>2215889670.2100005</v>
      </c>
    </row>
    <row r="64" spans="1:2" x14ac:dyDescent="0.25">
      <c r="A64" s="112" t="s">
        <v>287</v>
      </c>
      <c r="B64" s="130">
        <v>174911667.38999984</v>
      </c>
    </row>
    <row r="65" spans="1:2" x14ac:dyDescent="0.25">
      <c r="A65" s="38" t="s">
        <v>197</v>
      </c>
      <c r="B65" s="130">
        <v>461157921714.45996</v>
      </c>
    </row>
    <row r="66" spans="1:2" x14ac:dyDescent="0.25">
      <c r="A66" s="39" t="s">
        <v>215</v>
      </c>
      <c r="B66" s="130">
        <v>16251433873.520002</v>
      </c>
    </row>
    <row r="67" spans="1:2" x14ac:dyDescent="0.25">
      <c r="A67" s="112" t="s">
        <v>288</v>
      </c>
      <c r="B67" s="130">
        <v>641206448.57999957</v>
      </c>
    </row>
    <row r="68" spans="1:2" x14ac:dyDescent="0.25">
      <c r="A68" s="112" t="s">
        <v>289</v>
      </c>
      <c r="B68" s="130">
        <v>207416292.65000001</v>
      </c>
    </row>
    <row r="69" spans="1:2" x14ac:dyDescent="0.25">
      <c r="A69" s="112" t="s">
        <v>290</v>
      </c>
      <c r="B69" s="130">
        <v>15396056836.290003</v>
      </c>
    </row>
    <row r="70" spans="1:2" x14ac:dyDescent="0.25">
      <c r="A70" s="112" t="s">
        <v>291</v>
      </c>
      <c r="B70" s="130">
        <v>6754296</v>
      </c>
    </row>
    <row r="71" spans="1:2" x14ac:dyDescent="0.25">
      <c r="A71" s="39" t="s">
        <v>216</v>
      </c>
      <c r="B71" s="130">
        <v>86043101966.80986</v>
      </c>
    </row>
    <row r="72" spans="1:2" x14ac:dyDescent="0.25">
      <c r="A72" s="112" t="s">
        <v>292</v>
      </c>
      <c r="B72" s="130">
        <v>1853373551.9000003</v>
      </c>
    </row>
    <row r="73" spans="1:2" x14ac:dyDescent="0.25">
      <c r="A73" s="112" t="s">
        <v>293</v>
      </c>
      <c r="B73" s="130">
        <v>11562298270.929996</v>
      </c>
    </row>
    <row r="74" spans="1:2" x14ac:dyDescent="0.25">
      <c r="A74" s="112" t="s">
        <v>294</v>
      </c>
      <c r="B74" s="130">
        <v>4703336</v>
      </c>
    </row>
    <row r="75" spans="1:2" x14ac:dyDescent="0.25">
      <c r="A75" s="112" t="s">
        <v>295</v>
      </c>
      <c r="B75" s="130">
        <v>72622726807.979874</v>
      </c>
    </row>
    <row r="76" spans="1:2" x14ac:dyDescent="0.25">
      <c r="A76" s="39" t="s">
        <v>217</v>
      </c>
      <c r="B76" s="130">
        <v>4484264411.2400026</v>
      </c>
    </row>
    <row r="77" spans="1:2" x14ac:dyDescent="0.25">
      <c r="A77" s="112" t="s">
        <v>296</v>
      </c>
      <c r="B77" s="130">
        <v>692487713.10999954</v>
      </c>
    </row>
    <row r="78" spans="1:2" x14ac:dyDescent="0.25">
      <c r="A78" s="112" t="s">
        <v>297</v>
      </c>
      <c r="B78" s="130">
        <v>396117101.51999992</v>
      </c>
    </row>
    <row r="79" spans="1:2" x14ac:dyDescent="0.25">
      <c r="A79" s="112" t="s">
        <v>298</v>
      </c>
      <c r="B79" s="130">
        <v>2211343010.5500031</v>
      </c>
    </row>
    <row r="80" spans="1:2" x14ac:dyDescent="0.25">
      <c r="A80" s="112" t="s">
        <v>299</v>
      </c>
      <c r="B80" s="130">
        <v>0</v>
      </c>
    </row>
    <row r="81" spans="1:2" x14ac:dyDescent="0.25">
      <c r="A81" s="112" t="s">
        <v>300</v>
      </c>
      <c r="B81" s="130">
        <v>312334467.20999998</v>
      </c>
    </row>
    <row r="82" spans="1:2" x14ac:dyDescent="0.25">
      <c r="A82" s="112" t="s">
        <v>301</v>
      </c>
      <c r="B82" s="130">
        <v>5106495.8900000006</v>
      </c>
    </row>
    <row r="83" spans="1:2" x14ac:dyDescent="0.25">
      <c r="A83" s="112" t="s">
        <v>302</v>
      </c>
      <c r="B83" s="130">
        <v>866875622.96000004</v>
      </c>
    </row>
    <row r="84" spans="1:2" x14ac:dyDescent="0.25">
      <c r="A84" s="39" t="s">
        <v>218</v>
      </c>
      <c r="B84" s="130">
        <v>171084963029.93997</v>
      </c>
    </row>
    <row r="85" spans="1:2" x14ac:dyDescent="0.25">
      <c r="A85" s="112" t="s">
        <v>303</v>
      </c>
      <c r="B85" s="130">
        <v>5759175657.9899988</v>
      </c>
    </row>
    <row r="86" spans="1:2" x14ac:dyDescent="0.25">
      <c r="A86" s="112" t="s">
        <v>304</v>
      </c>
      <c r="B86" s="130">
        <v>61739368869.000008</v>
      </c>
    </row>
    <row r="87" spans="1:2" x14ac:dyDescent="0.25">
      <c r="A87" s="112" t="s">
        <v>305</v>
      </c>
      <c r="B87" s="130">
        <v>18452476659.459995</v>
      </c>
    </row>
    <row r="88" spans="1:2" x14ac:dyDescent="0.25">
      <c r="A88" s="112" t="s">
        <v>306</v>
      </c>
      <c r="B88" s="130">
        <v>14432470568.300007</v>
      </c>
    </row>
    <row r="89" spans="1:2" x14ac:dyDescent="0.25">
      <c r="A89" s="112" t="s">
        <v>307</v>
      </c>
      <c r="B89" s="130">
        <v>4068970696.1900005</v>
      </c>
    </row>
    <row r="90" spans="1:2" x14ac:dyDescent="0.25">
      <c r="A90" s="112" t="s">
        <v>308</v>
      </c>
      <c r="B90" s="130">
        <v>8595113060.4499989</v>
      </c>
    </row>
    <row r="91" spans="1:2" x14ac:dyDescent="0.25">
      <c r="A91" s="112" t="s">
        <v>309</v>
      </c>
      <c r="B91" s="130">
        <v>1044602602.5400004</v>
      </c>
    </row>
    <row r="92" spans="1:2" x14ac:dyDescent="0.25">
      <c r="A92" s="112" t="s">
        <v>310</v>
      </c>
      <c r="B92" s="130">
        <v>318874506.24999982</v>
      </c>
    </row>
    <row r="93" spans="1:2" x14ac:dyDescent="0.25">
      <c r="A93" s="112" t="s">
        <v>311</v>
      </c>
      <c r="B93" s="130">
        <v>95483276.13000004</v>
      </c>
    </row>
    <row r="94" spans="1:2" x14ac:dyDescent="0.25">
      <c r="A94" s="112" t="s">
        <v>312</v>
      </c>
      <c r="B94" s="130">
        <v>137593441.59999999</v>
      </c>
    </row>
    <row r="95" spans="1:2" x14ac:dyDescent="0.25">
      <c r="A95" s="112" t="s">
        <v>313</v>
      </c>
      <c r="B95" s="130">
        <v>56440833692.029999</v>
      </c>
    </row>
    <row r="96" spans="1:2" x14ac:dyDescent="0.25">
      <c r="A96" s="39" t="s">
        <v>219</v>
      </c>
      <c r="B96" s="130">
        <v>183294158432.94992</v>
      </c>
    </row>
    <row r="97" spans="1:2" x14ac:dyDescent="0.25">
      <c r="A97" s="112" t="s">
        <v>314</v>
      </c>
      <c r="B97" s="130">
        <v>38000370999.600014</v>
      </c>
    </row>
    <row r="98" spans="1:2" x14ac:dyDescent="0.25">
      <c r="A98" s="112" t="s">
        <v>315</v>
      </c>
      <c r="B98" s="130">
        <v>187656404.19999996</v>
      </c>
    </row>
    <row r="99" spans="1:2" x14ac:dyDescent="0.25">
      <c r="A99" s="112" t="s">
        <v>316</v>
      </c>
      <c r="B99" s="130">
        <v>1338908875.6100004</v>
      </c>
    </row>
    <row r="100" spans="1:2" x14ac:dyDescent="0.25">
      <c r="A100" s="112" t="s">
        <v>317</v>
      </c>
      <c r="B100" s="130">
        <v>608782038.30000007</v>
      </c>
    </row>
    <row r="101" spans="1:2" x14ac:dyDescent="0.25">
      <c r="A101" s="112" t="s">
        <v>318</v>
      </c>
      <c r="B101" s="130">
        <v>3955751995.7399979</v>
      </c>
    </row>
    <row r="102" spans="1:2" x14ac:dyDescent="0.25">
      <c r="A102" s="112" t="s">
        <v>319</v>
      </c>
      <c r="B102" s="130">
        <v>252524131.61999992</v>
      </c>
    </row>
    <row r="103" spans="1:2" x14ac:dyDescent="0.25">
      <c r="A103" s="112" t="s">
        <v>320</v>
      </c>
      <c r="B103" s="130">
        <v>1156748892.6799996</v>
      </c>
    </row>
    <row r="104" spans="1:2" x14ac:dyDescent="0.25">
      <c r="A104" s="112" t="s">
        <v>321</v>
      </c>
      <c r="B104" s="130">
        <v>137158001905.96996</v>
      </c>
    </row>
    <row r="105" spans="1:2" x14ac:dyDescent="0.25">
      <c r="A105" s="112" t="s">
        <v>322</v>
      </c>
      <c r="B105" s="130">
        <v>635413189.23000014</v>
      </c>
    </row>
    <row r="106" spans="1:2" x14ac:dyDescent="0.25">
      <c r="A106" s="38" t="s">
        <v>198</v>
      </c>
      <c r="B106" s="130">
        <v>120624157637.58997</v>
      </c>
    </row>
    <row r="107" spans="1:2" x14ac:dyDescent="0.25">
      <c r="A107" s="39" t="s">
        <v>220</v>
      </c>
      <c r="B107" s="130">
        <v>120624157637.58997</v>
      </c>
    </row>
    <row r="108" spans="1:2" x14ac:dyDescent="0.25">
      <c r="A108" s="112" t="s">
        <v>323</v>
      </c>
      <c r="B108" s="130">
        <v>120624157637.58997</v>
      </c>
    </row>
    <row r="109" spans="1:2" x14ac:dyDescent="0.25">
      <c r="A109" s="37" t="s">
        <v>73</v>
      </c>
      <c r="B109" s="130">
        <v>146803963548.71994</v>
      </c>
    </row>
    <row r="110" spans="1:2" x14ac:dyDescent="0.25">
      <c r="A110" s="38" t="s">
        <v>199</v>
      </c>
      <c r="B110" s="130">
        <v>146803963548.71994</v>
      </c>
    </row>
    <row r="111" spans="1:2" x14ac:dyDescent="0.25">
      <c r="A111" s="39" t="s">
        <v>191</v>
      </c>
      <c r="B111" s="130">
        <v>146803963548.71994</v>
      </c>
    </row>
    <row r="112" spans="1:2" x14ac:dyDescent="0.25">
      <c r="A112" s="112" t="s">
        <v>324</v>
      </c>
      <c r="B112" s="130">
        <v>146803963548.71994</v>
      </c>
    </row>
    <row r="113" spans="1:2" x14ac:dyDescent="0.25">
      <c r="A113" s="38" t="s">
        <v>194</v>
      </c>
      <c r="B113" s="130">
        <v>0</v>
      </c>
    </row>
    <row r="114" spans="1:2" x14ac:dyDescent="0.25">
      <c r="A114" s="39" t="s">
        <v>200</v>
      </c>
      <c r="B114" s="130">
        <v>0</v>
      </c>
    </row>
    <row r="115" spans="1:2" x14ac:dyDescent="0.25">
      <c r="A115" s="112" t="s">
        <v>251</v>
      </c>
      <c r="B115" s="130">
        <v>0</v>
      </c>
    </row>
    <row r="116" spans="1:2" x14ac:dyDescent="0.25">
      <c r="A116" s="38" t="s">
        <v>195</v>
      </c>
      <c r="B116" s="130">
        <v>0</v>
      </c>
    </row>
    <row r="117" spans="1:2" x14ac:dyDescent="0.25">
      <c r="A117" s="39" t="s">
        <v>209</v>
      </c>
      <c r="B117" s="130">
        <v>0</v>
      </c>
    </row>
    <row r="118" spans="1:2" x14ac:dyDescent="0.25">
      <c r="A118" s="112" t="s">
        <v>277</v>
      </c>
      <c r="B118" s="130">
        <v>0</v>
      </c>
    </row>
    <row r="119" spans="1:2" x14ac:dyDescent="0.25">
      <c r="A119" s="37" t="s">
        <v>74</v>
      </c>
      <c r="B119" s="130">
        <v>959561856276.05969</v>
      </c>
    </row>
    <row r="120" spans="1:2" x14ac:dyDescent="0.25">
      <c r="A120" s="37"/>
      <c r="B120" s="105"/>
    </row>
    <row r="121" spans="1:2" x14ac:dyDescent="0.25">
      <c r="A121" s="37"/>
      <c r="B121" s="105"/>
    </row>
    <row r="124" spans="1:2" x14ac:dyDescent="0.25">
      <c r="A124" s="36" t="s">
        <v>111</v>
      </c>
      <c r="B124" t="s" vm="2">
        <v>94</v>
      </c>
    </row>
    <row r="125" spans="1:2" x14ac:dyDescent="0.25">
      <c r="A125" s="36" t="s">
        <v>125</v>
      </c>
      <c r="B125" t="s" vm="3">
        <v>69</v>
      </c>
    </row>
    <row r="126" spans="1:2" x14ac:dyDescent="0.25">
      <c r="A126" s="36" t="s">
        <v>70</v>
      </c>
      <c r="B126" t="s" vm="4">
        <v>124</v>
      </c>
    </row>
    <row r="127" spans="1:2" x14ac:dyDescent="0.25">
      <c r="A127" s="36" t="s">
        <v>68</v>
      </c>
      <c r="B127" t="s" vm="5">
        <v>124</v>
      </c>
    </row>
    <row r="129" spans="1:3" x14ac:dyDescent="0.25">
      <c r="A129" s="36" t="s">
        <v>71</v>
      </c>
      <c r="B129" t="s">
        <v>66</v>
      </c>
      <c r="C129" t="s">
        <v>223</v>
      </c>
    </row>
    <row r="130" spans="1:3" x14ac:dyDescent="0.25">
      <c r="A130" s="37" t="s">
        <v>72</v>
      </c>
      <c r="B130" s="130">
        <v>861074372943</v>
      </c>
      <c r="C130" s="130">
        <v>1031756795773.2301</v>
      </c>
    </row>
    <row r="131" spans="1:3" x14ac:dyDescent="0.25">
      <c r="A131" s="38" t="s">
        <v>194</v>
      </c>
      <c r="B131" s="130">
        <v>165745873028</v>
      </c>
      <c r="C131" s="130">
        <v>169644838056.37003</v>
      </c>
    </row>
    <row r="132" spans="1:3" x14ac:dyDescent="0.25">
      <c r="A132" s="39" t="s">
        <v>200</v>
      </c>
      <c r="B132" s="130">
        <v>82639750289</v>
      </c>
      <c r="C132" s="130">
        <v>85664099406.750015</v>
      </c>
    </row>
    <row r="133" spans="1:3" x14ac:dyDescent="0.25">
      <c r="A133" s="112" t="s">
        <v>250</v>
      </c>
      <c r="B133" s="130">
        <v>7318667460</v>
      </c>
      <c r="C133" s="130">
        <v>8131871460</v>
      </c>
    </row>
    <row r="134" spans="1:3" x14ac:dyDescent="0.25">
      <c r="A134" s="112" t="s">
        <v>251</v>
      </c>
      <c r="B134" s="130">
        <v>44543425908</v>
      </c>
      <c r="C134" s="130">
        <v>41987492706.950005</v>
      </c>
    </row>
    <row r="135" spans="1:3" x14ac:dyDescent="0.25">
      <c r="A135" s="112" t="s">
        <v>252</v>
      </c>
      <c r="B135" s="130">
        <v>19311476701</v>
      </c>
      <c r="C135" s="130">
        <v>19621955019.800007</v>
      </c>
    </row>
    <row r="136" spans="1:3" x14ac:dyDescent="0.25">
      <c r="A136" s="112" t="s">
        <v>253</v>
      </c>
      <c r="B136" s="130">
        <v>11466180220</v>
      </c>
      <c r="C136" s="130">
        <v>15922780220</v>
      </c>
    </row>
    <row r="137" spans="1:3" x14ac:dyDescent="0.25">
      <c r="A137" s="39" t="s">
        <v>201</v>
      </c>
      <c r="B137" s="130">
        <v>10210395233</v>
      </c>
      <c r="C137" s="130">
        <v>10283557518</v>
      </c>
    </row>
    <row r="138" spans="1:3" x14ac:dyDescent="0.25">
      <c r="A138" s="112" t="s">
        <v>254</v>
      </c>
      <c r="B138" s="130">
        <v>3202357653</v>
      </c>
      <c r="C138" s="130">
        <v>2972565341.3200002</v>
      </c>
    </row>
    <row r="139" spans="1:3" x14ac:dyDescent="0.25">
      <c r="A139" s="112" t="s">
        <v>255</v>
      </c>
      <c r="B139" s="130">
        <v>7008037580</v>
      </c>
      <c r="C139" s="130">
        <v>7310992176.6800003</v>
      </c>
    </row>
    <row r="140" spans="1:3" x14ac:dyDescent="0.25">
      <c r="A140" s="39" t="s">
        <v>202</v>
      </c>
      <c r="B140" s="130">
        <v>30554710992</v>
      </c>
      <c r="C140" s="130">
        <v>29453617278.350002</v>
      </c>
    </row>
    <row r="141" spans="1:3" x14ac:dyDescent="0.25">
      <c r="A141" s="112" t="s">
        <v>256</v>
      </c>
      <c r="B141" s="130">
        <v>25210246865</v>
      </c>
      <c r="C141" s="130">
        <v>24856189928.380001</v>
      </c>
    </row>
    <row r="142" spans="1:3" x14ac:dyDescent="0.25">
      <c r="A142" s="112" t="s">
        <v>257</v>
      </c>
      <c r="B142" s="130">
        <v>5285445378</v>
      </c>
      <c r="C142" s="130">
        <v>4536562197.9700003</v>
      </c>
    </row>
    <row r="143" spans="1:3" x14ac:dyDescent="0.25">
      <c r="A143" s="112" t="s">
        <v>258</v>
      </c>
      <c r="B143" s="130">
        <v>59018749</v>
      </c>
      <c r="C143" s="130">
        <v>60865152</v>
      </c>
    </row>
    <row r="144" spans="1:3" x14ac:dyDescent="0.25">
      <c r="A144" s="39" t="s">
        <v>203</v>
      </c>
      <c r="B144" s="130">
        <v>42341016514</v>
      </c>
      <c r="C144" s="130">
        <v>44243563853.270004</v>
      </c>
    </row>
    <row r="145" spans="1:3" x14ac:dyDescent="0.25">
      <c r="A145" s="112" t="s">
        <v>259</v>
      </c>
      <c r="B145" s="130">
        <v>13813335832</v>
      </c>
      <c r="C145" s="130">
        <v>15313610131.07</v>
      </c>
    </row>
    <row r="146" spans="1:3" x14ac:dyDescent="0.25">
      <c r="A146" s="112" t="s">
        <v>260</v>
      </c>
      <c r="B146" s="130">
        <v>710536239</v>
      </c>
      <c r="C146" s="130">
        <v>710535103.20000005</v>
      </c>
    </row>
    <row r="147" spans="1:3" x14ac:dyDescent="0.25">
      <c r="A147" s="112" t="s">
        <v>261</v>
      </c>
      <c r="B147" s="130">
        <v>15539776540</v>
      </c>
      <c r="C147" s="130">
        <v>16260900508</v>
      </c>
    </row>
    <row r="148" spans="1:3" x14ac:dyDescent="0.25">
      <c r="A148" s="112" t="s">
        <v>262</v>
      </c>
      <c r="B148" s="130">
        <v>6093803467</v>
      </c>
      <c r="C148" s="130">
        <v>6133803467</v>
      </c>
    </row>
    <row r="149" spans="1:3" x14ac:dyDescent="0.25">
      <c r="A149" s="112" t="s">
        <v>263</v>
      </c>
      <c r="B149" s="130">
        <v>2204111364</v>
      </c>
      <c r="C149" s="130">
        <v>1650888803.0000002</v>
      </c>
    </row>
    <row r="150" spans="1:3" x14ac:dyDescent="0.25">
      <c r="A150" s="112" t="s">
        <v>264</v>
      </c>
      <c r="B150" s="130">
        <v>3979453072</v>
      </c>
      <c r="C150" s="130">
        <v>4173825841</v>
      </c>
    </row>
    <row r="151" spans="1:3" x14ac:dyDescent="0.25">
      <c r="A151" s="38" t="s">
        <v>195</v>
      </c>
      <c r="B151" s="130">
        <v>117031607460</v>
      </c>
      <c r="C151" s="130">
        <v>117933017438.94</v>
      </c>
    </row>
    <row r="152" spans="1:3" x14ac:dyDescent="0.25">
      <c r="A152" s="39" t="s">
        <v>204</v>
      </c>
      <c r="B152" s="130">
        <v>8526479400</v>
      </c>
      <c r="C152" s="130">
        <v>7691901262</v>
      </c>
    </row>
    <row r="153" spans="1:3" x14ac:dyDescent="0.25">
      <c r="A153" s="112" t="s">
        <v>265</v>
      </c>
      <c r="B153" s="130">
        <v>7398208215</v>
      </c>
      <c r="C153" s="130">
        <v>6610650865</v>
      </c>
    </row>
    <row r="154" spans="1:3" x14ac:dyDescent="0.25">
      <c r="A154" s="112" t="s">
        <v>266</v>
      </c>
      <c r="B154" s="130">
        <v>1128271185</v>
      </c>
      <c r="C154" s="130">
        <v>1081250397</v>
      </c>
    </row>
    <row r="155" spans="1:3" x14ac:dyDescent="0.25">
      <c r="A155" s="39" t="s">
        <v>205</v>
      </c>
      <c r="B155" s="130">
        <v>13017780057</v>
      </c>
      <c r="C155" s="130">
        <v>13170778282.399998</v>
      </c>
    </row>
    <row r="156" spans="1:3" x14ac:dyDescent="0.25">
      <c r="A156" s="112" t="s">
        <v>267</v>
      </c>
      <c r="B156" s="130">
        <v>12904508494</v>
      </c>
      <c r="C156" s="130">
        <v>13077506719.399998</v>
      </c>
    </row>
    <row r="157" spans="1:3" x14ac:dyDescent="0.25">
      <c r="A157" s="112" t="s">
        <v>268</v>
      </c>
      <c r="B157" s="130">
        <v>113271563</v>
      </c>
      <c r="C157" s="130">
        <v>93271563</v>
      </c>
    </row>
    <row r="158" spans="1:3" x14ac:dyDescent="0.25">
      <c r="A158" s="39" t="s">
        <v>206</v>
      </c>
      <c r="B158" s="130">
        <v>9541446341</v>
      </c>
      <c r="C158" s="130">
        <v>11538815307</v>
      </c>
    </row>
    <row r="159" spans="1:3" x14ac:dyDescent="0.25">
      <c r="A159" s="112" t="s">
        <v>269</v>
      </c>
      <c r="B159" s="130">
        <v>9541446341</v>
      </c>
      <c r="C159" s="130">
        <v>11538815307</v>
      </c>
    </row>
    <row r="160" spans="1:3" x14ac:dyDescent="0.25">
      <c r="A160" s="39" t="s">
        <v>207</v>
      </c>
      <c r="B160" s="130">
        <v>33617495963</v>
      </c>
      <c r="C160" s="130">
        <v>36755101623.989998</v>
      </c>
    </row>
    <row r="161" spans="1:3" x14ac:dyDescent="0.25">
      <c r="A161" s="112" t="s">
        <v>270</v>
      </c>
      <c r="B161" s="130">
        <v>33617495963</v>
      </c>
      <c r="C161" s="130">
        <v>36755101623.989998</v>
      </c>
    </row>
    <row r="162" spans="1:3" x14ac:dyDescent="0.25">
      <c r="A162" s="39" t="s">
        <v>208</v>
      </c>
      <c r="B162" s="130">
        <v>210848821</v>
      </c>
      <c r="C162" s="130">
        <v>198690121</v>
      </c>
    </row>
    <row r="163" spans="1:3" x14ac:dyDescent="0.25">
      <c r="A163" s="112" t="s">
        <v>271</v>
      </c>
      <c r="B163" s="130">
        <v>188870899</v>
      </c>
      <c r="C163" s="130">
        <v>183690121</v>
      </c>
    </row>
    <row r="164" spans="1:3" x14ac:dyDescent="0.25">
      <c r="A164" s="112" t="s">
        <v>272</v>
      </c>
      <c r="B164" s="130">
        <v>21977922</v>
      </c>
      <c r="C164" s="130">
        <v>15000000</v>
      </c>
    </row>
    <row r="165" spans="1:3" x14ac:dyDescent="0.25">
      <c r="A165" s="39" t="s">
        <v>209</v>
      </c>
      <c r="B165" s="130">
        <v>40823865484</v>
      </c>
      <c r="C165" s="130">
        <v>38321059799.349998</v>
      </c>
    </row>
    <row r="166" spans="1:3" x14ac:dyDescent="0.25">
      <c r="A166" s="112" t="s">
        <v>273</v>
      </c>
      <c r="B166" s="130">
        <v>28069868709</v>
      </c>
      <c r="C166" s="130">
        <v>30400627199</v>
      </c>
    </row>
    <row r="167" spans="1:3" x14ac:dyDescent="0.25">
      <c r="A167" s="112" t="s">
        <v>274</v>
      </c>
      <c r="B167" s="130">
        <v>55844960</v>
      </c>
      <c r="C167" s="130">
        <v>55844960</v>
      </c>
    </row>
    <row r="168" spans="1:3" x14ac:dyDescent="0.25">
      <c r="A168" s="112" t="s">
        <v>275</v>
      </c>
      <c r="B168" s="130">
        <v>6169100240</v>
      </c>
      <c r="C168" s="130">
        <v>5246354586.2399998</v>
      </c>
    </row>
    <row r="169" spans="1:3" x14ac:dyDescent="0.25">
      <c r="A169" s="112" t="s">
        <v>276</v>
      </c>
      <c r="B169" s="130">
        <v>4254300000</v>
      </c>
      <c r="C169" s="130">
        <v>594777979.11000013</v>
      </c>
    </row>
    <row r="170" spans="1:3" x14ac:dyDescent="0.25">
      <c r="A170" s="112" t="s">
        <v>277</v>
      </c>
      <c r="B170" s="130">
        <v>2274751575</v>
      </c>
      <c r="C170" s="130">
        <v>2023455075</v>
      </c>
    </row>
    <row r="171" spans="1:3" x14ac:dyDescent="0.25">
      <c r="A171" s="39" t="s">
        <v>210</v>
      </c>
      <c r="B171" s="130">
        <v>1512285527</v>
      </c>
      <c r="C171" s="130">
        <v>1071028050.1999999</v>
      </c>
    </row>
    <row r="172" spans="1:3" x14ac:dyDescent="0.25">
      <c r="A172" s="112" t="s">
        <v>278</v>
      </c>
      <c r="B172" s="130">
        <v>1512285527</v>
      </c>
      <c r="C172" s="130">
        <v>1071028050.1999999</v>
      </c>
    </row>
    <row r="173" spans="1:3" x14ac:dyDescent="0.25">
      <c r="A173" s="39" t="s">
        <v>211</v>
      </c>
      <c r="B173" s="130">
        <v>313858704</v>
      </c>
      <c r="C173" s="130">
        <v>333858704</v>
      </c>
    </row>
    <row r="174" spans="1:3" x14ac:dyDescent="0.25">
      <c r="A174" s="112" t="s">
        <v>279</v>
      </c>
      <c r="B174" s="130">
        <v>313858704</v>
      </c>
      <c r="C174" s="130">
        <v>333858704</v>
      </c>
    </row>
    <row r="175" spans="1:3" x14ac:dyDescent="0.25">
      <c r="A175" s="39" t="s">
        <v>212</v>
      </c>
      <c r="B175" s="130">
        <v>9467547163</v>
      </c>
      <c r="C175" s="130">
        <v>8851784289</v>
      </c>
    </row>
    <row r="176" spans="1:3" x14ac:dyDescent="0.25">
      <c r="A176" s="112" t="s">
        <v>280</v>
      </c>
      <c r="B176" s="130">
        <v>185000000</v>
      </c>
      <c r="C176" s="130">
        <v>185000000</v>
      </c>
    </row>
    <row r="177" spans="1:3" x14ac:dyDescent="0.25">
      <c r="A177" s="112" t="s">
        <v>281</v>
      </c>
      <c r="B177" s="130">
        <v>7118296</v>
      </c>
      <c r="C177" s="130">
        <v>7119271</v>
      </c>
    </row>
    <row r="178" spans="1:3" x14ac:dyDescent="0.25">
      <c r="A178" s="112" t="s">
        <v>282</v>
      </c>
      <c r="B178" s="130">
        <v>9117856367</v>
      </c>
      <c r="C178" s="130">
        <v>8525435018</v>
      </c>
    </row>
    <row r="179" spans="1:3" x14ac:dyDescent="0.25">
      <c r="A179" s="112" t="s">
        <v>283</v>
      </c>
      <c r="B179" s="130">
        <v>157572500</v>
      </c>
      <c r="C179" s="130">
        <v>134230000</v>
      </c>
    </row>
    <row r="180" spans="1:3" x14ac:dyDescent="0.25">
      <c r="A180" s="38" t="s">
        <v>196</v>
      </c>
      <c r="B180" s="130">
        <v>8024257113</v>
      </c>
      <c r="C180" s="130">
        <v>6102458155.0000019</v>
      </c>
    </row>
    <row r="181" spans="1:3" x14ac:dyDescent="0.25">
      <c r="A181" s="39" t="s">
        <v>213</v>
      </c>
      <c r="B181" s="130">
        <v>1797762699</v>
      </c>
      <c r="C181" s="130">
        <v>1734731166</v>
      </c>
    </row>
    <row r="182" spans="1:3" x14ac:dyDescent="0.25">
      <c r="A182" s="112" t="s">
        <v>284</v>
      </c>
      <c r="B182" s="130">
        <v>939631943</v>
      </c>
      <c r="C182" s="130">
        <v>890230004</v>
      </c>
    </row>
    <row r="183" spans="1:3" x14ac:dyDescent="0.25">
      <c r="A183" s="112" t="s">
        <v>285</v>
      </c>
      <c r="B183" s="130">
        <v>858130756</v>
      </c>
      <c r="C183" s="130">
        <v>844501162</v>
      </c>
    </row>
    <row r="184" spans="1:3" x14ac:dyDescent="0.25">
      <c r="A184" s="39" t="s">
        <v>214</v>
      </c>
      <c r="B184" s="130">
        <v>6226494414</v>
      </c>
      <c r="C184" s="130">
        <v>4367726989.0000019</v>
      </c>
    </row>
    <row r="185" spans="1:3" x14ac:dyDescent="0.25">
      <c r="A185" s="112" t="s">
        <v>286</v>
      </c>
      <c r="B185" s="130">
        <v>5833083174</v>
      </c>
      <c r="C185" s="130">
        <v>4085802073.0000019</v>
      </c>
    </row>
    <row r="186" spans="1:3" x14ac:dyDescent="0.25">
      <c r="A186" s="112" t="s">
        <v>287</v>
      </c>
      <c r="B186" s="130">
        <v>393411240</v>
      </c>
      <c r="C186" s="130">
        <v>281924916</v>
      </c>
    </row>
    <row r="187" spans="1:3" x14ac:dyDescent="0.25">
      <c r="A187" s="38" t="s">
        <v>197</v>
      </c>
      <c r="B187" s="130">
        <v>403121855829</v>
      </c>
      <c r="C187" s="130">
        <v>575054741579.92004</v>
      </c>
    </row>
    <row r="188" spans="1:3" x14ac:dyDescent="0.25">
      <c r="A188" s="39" t="s">
        <v>215</v>
      </c>
      <c r="B188" s="130">
        <v>17498546040</v>
      </c>
      <c r="C188" s="130">
        <v>18542631250.450001</v>
      </c>
    </row>
    <row r="189" spans="1:3" x14ac:dyDescent="0.25">
      <c r="A189" s="112" t="s">
        <v>288</v>
      </c>
      <c r="B189" s="130">
        <v>565260819</v>
      </c>
      <c r="C189" s="130">
        <v>797238232</v>
      </c>
    </row>
    <row r="190" spans="1:3" x14ac:dyDescent="0.25">
      <c r="A190" s="112" t="s">
        <v>289</v>
      </c>
      <c r="B190" s="130">
        <v>730145441</v>
      </c>
      <c r="C190" s="130">
        <v>594335944</v>
      </c>
    </row>
    <row r="191" spans="1:3" x14ac:dyDescent="0.25">
      <c r="A191" s="112" t="s">
        <v>290</v>
      </c>
      <c r="B191" s="130">
        <v>16196198431</v>
      </c>
      <c r="C191" s="130">
        <v>17143436671.450001</v>
      </c>
    </row>
    <row r="192" spans="1:3" x14ac:dyDescent="0.25">
      <c r="A192" s="112" t="s">
        <v>291</v>
      </c>
      <c r="B192" s="130">
        <v>6941349</v>
      </c>
      <c r="C192" s="130">
        <v>7620403</v>
      </c>
    </row>
    <row r="193" spans="1:3" x14ac:dyDescent="0.25">
      <c r="A193" s="39" t="s">
        <v>216</v>
      </c>
      <c r="B193" s="130">
        <v>87035165912</v>
      </c>
      <c r="C193" s="130">
        <v>118848709621.72</v>
      </c>
    </row>
    <row r="194" spans="1:3" x14ac:dyDescent="0.25">
      <c r="A194" s="112" t="s">
        <v>292</v>
      </c>
      <c r="B194" s="130">
        <v>2361924876</v>
      </c>
      <c r="C194" s="130">
        <v>2419859828.6500001</v>
      </c>
    </row>
    <row r="195" spans="1:3" x14ac:dyDescent="0.25">
      <c r="A195" s="112" t="s">
        <v>293</v>
      </c>
      <c r="B195" s="130">
        <v>15686147470</v>
      </c>
      <c r="C195" s="130">
        <v>19813982059.5</v>
      </c>
    </row>
    <row r="196" spans="1:3" x14ac:dyDescent="0.25">
      <c r="A196" s="112" t="s">
        <v>294</v>
      </c>
      <c r="B196" s="130">
        <v>5130920</v>
      </c>
      <c r="C196" s="130">
        <v>5130920</v>
      </c>
    </row>
    <row r="197" spans="1:3" x14ac:dyDescent="0.25">
      <c r="A197" s="112" t="s">
        <v>295</v>
      </c>
      <c r="B197" s="130">
        <v>68981962646</v>
      </c>
      <c r="C197" s="130">
        <v>96609736813.570007</v>
      </c>
    </row>
    <row r="198" spans="1:3" x14ac:dyDescent="0.25">
      <c r="A198" s="39" t="s">
        <v>217</v>
      </c>
      <c r="B198" s="130">
        <v>6938515350</v>
      </c>
      <c r="C198" s="130">
        <v>6609954955.2399988</v>
      </c>
    </row>
    <row r="199" spans="1:3" x14ac:dyDescent="0.25">
      <c r="A199" s="112" t="s">
        <v>296</v>
      </c>
      <c r="B199" s="130">
        <v>959985116</v>
      </c>
      <c r="C199" s="130">
        <v>828080850.88</v>
      </c>
    </row>
    <row r="200" spans="1:3" x14ac:dyDescent="0.25">
      <c r="A200" s="112" t="s">
        <v>297</v>
      </c>
      <c r="B200" s="130">
        <v>1521022358</v>
      </c>
      <c r="C200" s="130">
        <v>1033173562.12</v>
      </c>
    </row>
    <row r="201" spans="1:3" x14ac:dyDescent="0.25">
      <c r="A201" s="112" t="s">
        <v>298</v>
      </c>
      <c r="B201" s="130">
        <v>3156454335</v>
      </c>
      <c r="C201" s="130">
        <v>3089486492.9999995</v>
      </c>
    </row>
    <row r="202" spans="1:3" x14ac:dyDescent="0.25">
      <c r="A202" s="112" t="s">
        <v>299</v>
      </c>
      <c r="B202" s="130">
        <v>7910068</v>
      </c>
      <c r="C202" s="130">
        <v>7910068</v>
      </c>
    </row>
    <row r="203" spans="1:3" x14ac:dyDescent="0.25">
      <c r="A203" s="112" t="s">
        <v>300</v>
      </c>
      <c r="B203" s="130">
        <v>156555544</v>
      </c>
      <c r="C203" s="130">
        <v>434538496.24000001</v>
      </c>
    </row>
    <row r="204" spans="1:3" x14ac:dyDescent="0.25">
      <c r="A204" s="112" t="s">
        <v>301</v>
      </c>
      <c r="B204" s="130">
        <v>4171684</v>
      </c>
      <c r="C204" s="130">
        <v>7321073</v>
      </c>
    </row>
    <row r="205" spans="1:3" x14ac:dyDescent="0.25">
      <c r="A205" s="112" t="s">
        <v>302</v>
      </c>
      <c r="B205" s="130">
        <v>1132416245</v>
      </c>
      <c r="C205" s="130">
        <v>1209444412</v>
      </c>
    </row>
    <row r="206" spans="1:3" x14ac:dyDescent="0.25">
      <c r="A206" s="39" t="s">
        <v>218</v>
      </c>
      <c r="B206" s="130">
        <v>200758240108</v>
      </c>
      <c r="C206" s="130">
        <v>210127297088.08002</v>
      </c>
    </row>
    <row r="207" spans="1:3" x14ac:dyDescent="0.25">
      <c r="A207" s="112" t="s">
        <v>303</v>
      </c>
      <c r="B207" s="130">
        <v>9481212407</v>
      </c>
      <c r="C207" s="130">
        <v>8900951558.5800018</v>
      </c>
    </row>
    <row r="208" spans="1:3" x14ac:dyDescent="0.25">
      <c r="A208" s="112" t="s">
        <v>304</v>
      </c>
      <c r="B208" s="130">
        <v>78863715913</v>
      </c>
      <c r="C208" s="130">
        <v>81119033001.639999</v>
      </c>
    </row>
    <row r="209" spans="1:3" x14ac:dyDescent="0.25">
      <c r="A209" s="112" t="s">
        <v>305</v>
      </c>
      <c r="B209" s="130">
        <v>21528165728</v>
      </c>
      <c r="C209" s="130">
        <v>19962979651.649998</v>
      </c>
    </row>
    <row r="210" spans="1:3" x14ac:dyDescent="0.25">
      <c r="A210" s="112" t="s">
        <v>306</v>
      </c>
      <c r="B210" s="130">
        <v>18415254255</v>
      </c>
      <c r="C210" s="130">
        <v>17640719890.880001</v>
      </c>
    </row>
    <row r="211" spans="1:3" x14ac:dyDescent="0.25">
      <c r="A211" s="112" t="s">
        <v>307</v>
      </c>
      <c r="B211" s="130">
        <v>5435198210</v>
      </c>
      <c r="C211" s="130">
        <v>5443789970.71</v>
      </c>
    </row>
    <row r="212" spans="1:3" x14ac:dyDescent="0.25">
      <c r="A212" s="112" t="s">
        <v>308</v>
      </c>
      <c r="B212" s="130">
        <v>9097783176</v>
      </c>
      <c r="C212" s="130">
        <v>9918482094.3999996</v>
      </c>
    </row>
    <row r="213" spans="1:3" x14ac:dyDescent="0.25">
      <c r="A213" s="112" t="s">
        <v>309</v>
      </c>
      <c r="B213" s="130">
        <v>1417095667</v>
      </c>
      <c r="C213" s="130">
        <v>1287285215.02</v>
      </c>
    </row>
    <row r="214" spans="1:3" x14ac:dyDescent="0.25">
      <c r="A214" s="112" t="s">
        <v>310</v>
      </c>
      <c r="B214" s="130">
        <v>411790801</v>
      </c>
      <c r="C214" s="130">
        <v>410342125</v>
      </c>
    </row>
    <row r="215" spans="1:3" x14ac:dyDescent="0.25">
      <c r="A215" s="112" t="s">
        <v>311</v>
      </c>
      <c r="B215" s="130">
        <v>139907242</v>
      </c>
      <c r="C215" s="130">
        <v>139907242</v>
      </c>
    </row>
    <row r="216" spans="1:3" x14ac:dyDescent="0.25">
      <c r="A216" s="112" t="s">
        <v>312</v>
      </c>
      <c r="B216" s="130">
        <v>372545437</v>
      </c>
      <c r="C216" s="130">
        <v>371025937</v>
      </c>
    </row>
    <row r="217" spans="1:3" x14ac:dyDescent="0.25">
      <c r="A217" s="112" t="s">
        <v>313</v>
      </c>
      <c r="B217" s="130">
        <v>55595571272</v>
      </c>
      <c r="C217" s="130">
        <v>64932780401.200005</v>
      </c>
    </row>
    <row r="218" spans="1:3" x14ac:dyDescent="0.25">
      <c r="A218" s="39" t="s">
        <v>219</v>
      </c>
      <c r="B218" s="130">
        <v>90891388419</v>
      </c>
      <c r="C218" s="130">
        <v>220926148664.43002</v>
      </c>
    </row>
    <row r="219" spans="1:3" x14ac:dyDescent="0.25">
      <c r="A219" s="112" t="s">
        <v>314</v>
      </c>
      <c r="B219" s="130">
        <v>54573267592</v>
      </c>
      <c r="C219" s="130">
        <v>45258468120</v>
      </c>
    </row>
    <row r="220" spans="1:3" x14ac:dyDescent="0.25">
      <c r="A220" s="112" t="s">
        <v>315</v>
      </c>
      <c r="B220" s="130">
        <v>221263999</v>
      </c>
      <c r="C220" s="130">
        <v>221263999</v>
      </c>
    </row>
    <row r="221" spans="1:3" x14ac:dyDescent="0.25">
      <c r="A221" s="112" t="s">
        <v>316</v>
      </c>
      <c r="B221" s="130">
        <v>1339606441</v>
      </c>
      <c r="C221" s="130">
        <v>1500008288</v>
      </c>
    </row>
    <row r="222" spans="1:3" x14ac:dyDescent="0.25">
      <c r="A222" s="112" t="s">
        <v>317</v>
      </c>
      <c r="B222" s="130">
        <v>2865934029</v>
      </c>
      <c r="C222" s="130">
        <v>1204276685.6500001</v>
      </c>
    </row>
    <row r="223" spans="1:3" x14ac:dyDescent="0.25">
      <c r="A223" s="112" t="s">
        <v>318</v>
      </c>
      <c r="B223" s="130">
        <v>1250228038</v>
      </c>
      <c r="C223" s="130">
        <v>5899847728</v>
      </c>
    </row>
    <row r="224" spans="1:3" x14ac:dyDescent="0.25">
      <c r="A224" s="112" t="s">
        <v>319</v>
      </c>
      <c r="B224" s="130">
        <v>479449968</v>
      </c>
      <c r="C224" s="130">
        <v>423494470.06000006</v>
      </c>
    </row>
    <row r="225" spans="1:3" x14ac:dyDescent="0.25">
      <c r="A225" s="112" t="s">
        <v>320</v>
      </c>
      <c r="B225" s="130">
        <v>2219444952</v>
      </c>
      <c r="C225" s="130">
        <v>2094826017</v>
      </c>
    </row>
    <row r="226" spans="1:3" x14ac:dyDescent="0.25">
      <c r="A226" s="112" t="s">
        <v>321</v>
      </c>
      <c r="B226" s="130">
        <v>27312152611</v>
      </c>
      <c r="C226" s="130">
        <v>163515942128.67004</v>
      </c>
    </row>
    <row r="227" spans="1:3" x14ac:dyDescent="0.25">
      <c r="A227" s="112" t="s">
        <v>322</v>
      </c>
      <c r="B227" s="130">
        <v>630040789</v>
      </c>
      <c r="C227" s="130">
        <v>808021228.04999995</v>
      </c>
    </row>
    <row r="228" spans="1:3" x14ac:dyDescent="0.25">
      <c r="A228" s="38" t="s">
        <v>198</v>
      </c>
      <c r="B228" s="130">
        <v>167150779513</v>
      </c>
      <c r="C228" s="130">
        <v>163021740543</v>
      </c>
    </row>
    <row r="229" spans="1:3" x14ac:dyDescent="0.25">
      <c r="A229" s="39" t="s">
        <v>220</v>
      </c>
      <c r="B229" s="130">
        <v>167150779513</v>
      </c>
      <c r="C229" s="130">
        <v>163021740543</v>
      </c>
    </row>
    <row r="230" spans="1:3" x14ac:dyDescent="0.25">
      <c r="A230" s="112" t="s">
        <v>323</v>
      </c>
      <c r="B230" s="130">
        <v>167150779513</v>
      </c>
      <c r="C230" s="130">
        <v>163021740543</v>
      </c>
    </row>
    <row r="231" spans="1:3" x14ac:dyDescent="0.25">
      <c r="A231" s="37" t="s">
        <v>73</v>
      </c>
      <c r="B231" s="130">
        <v>136044800000</v>
      </c>
      <c r="C231" s="130">
        <v>180827385286</v>
      </c>
    </row>
    <row r="232" spans="1:3" x14ac:dyDescent="0.25">
      <c r="A232" s="38" t="s">
        <v>199</v>
      </c>
      <c r="B232" s="130">
        <v>136044800000</v>
      </c>
      <c r="C232" s="130">
        <v>178327385286</v>
      </c>
    </row>
    <row r="233" spans="1:3" x14ac:dyDescent="0.25">
      <c r="A233" s="39" t="s">
        <v>191</v>
      </c>
      <c r="B233" s="130">
        <v>136044800000</v>
      </c>
      <c r="C233" s="130">
        <v>178327385286</v>
      </c>
    </row>
    <row r="234" spans="1:3" x14ac:dyDescent="0.25">
      <c r="A234" s="112" t="s">
        <v>324</v>
      </c>
      <c r="B234" s="130">
        <v>136044800000</v>
      </c>
      <c r="C234" s="130">
        <v>178327385286</v>
      </c>
    </row>
    <row r="235" spans="1:3" x14ac:dyDescent="0.25">
      <c r="A235" s="38" t="s">
        <v>194</v>
      </c>
      <c r="B235" s="130">
        <v>0</v>
      </c>
      <c r="C235" s="130">
        <v>0</v>
      </c>
    </row>
    <row r="236" spans="1:3" x14ac:dyDescent="0.25">
      <c r="A236" s="39" t="s">
        <v>200</v>
      </c>
      <c r="B236" s="130">
        <v>0</v>
      </c>
      <c r="C236" s="130">
        <v>0</v>
      </c>
    </row>
    <row r="237" spans="1:3" x14ac:dyDescent="0.25">
      <c r="A237" s="112" t="s">
        <v>251</v>
      </c>
      <c r="B237" s="130">
        <v>0</v>
      </c>
      <c r="C237" s="130">
        <v>0</v>
      </c>
    </row>
    <row r="238" spans="1:3" x14ac:dyDescent="0.25">
      <c r="A238" s="38" t="s">
        <v>195</v>
      </c>
      <c r="B238" s="130">
        <v>0</v>
      </c>
      <c r="C238" s="130">
        <v>2500000000</v>
      </c>
    </row>
    <row r="239" spans="1:3" x14ac:dyDescent="0.25">
      <c r="A239" s="39" t="s">
        <v>209</v>
      </c>
      <c r="B239" s="130">
        <v>0</v>
      </c>
      <c r="C239" s="130">
        <v>2500000000</v>
      </c>
    </row>
    <row r="240" spans="1:3" x14ac:dyDescent="0.25">
      <c r="A240" s="112" t="s">
        <v>277</v>
      </c>
      <c r="B240" s="130">
        <v>0</v>
      </c>
      <c r="C240" s="130">
        <v>2500000000</v>
      </c>
    </row>
    <row r="241" spans="1:3" x14ac:dyDescent="0.25">
      <c r="A241" s="37" t="s">
        <v>74</v>
      </c>
      <c r="B241" s="130">
        <v>997119172943</v>
      </c>
      <c r="C241" s="130">
        <v>1212584181059.2297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104"/>
  <sheetViews>
    <sheetView showGridLines="0" zoomScaleNormal="100" workbookViewId="0">
      <selection activeCell="A8" sqref="A8:F8"/>
    </sheetView>
  </sheetViews>
  <sheetFormatPr baseColWidth="10" defaultColWidth="11.42578125" defaultRowHeight="15" x14ac:dyDescent="0.25"/>
  <cols>
    <col min="1" max="1" width="23.7109375" customWidth="1"/>
    <col min="2" max="2" width="82.42578125" customWidth="1"/>
    <col min="3" max="3" width="10.85546875" customWidth="1"/>
    <col min="4" max="4" width="12.42578125" customWidth="1"/>
    <col min="5" max="5" width="13" customWidth="1"/>
    <col min="6" max="6" width="33.42578125" customWidth="1"/>
  </cols>
  <sheetData>
    <row r="1" spans="1:9" ht="28.5" customHeight="1" x14ac:dyDescent="0.25">
      <c r="A1" s="140" t="s">
        <v>0</v>
      </c>
      <c r="B1" s="140"/>
      <c r="C1" s="140"/>
      <c r="D1" s="140"/>
      <c r="E1" s="140"/>
      <c r="F1" s="140"/>
      <c r="G1" s="28"/>
      <c r="H1" s="28"/>
      <c r="I1" s="28"/>
    </row>
    <row r="2" spans="1:9" ht="21" customHeight="1" x14ac:dyDescent="0.25">
      <c r="A2" s="139" t="s">
        <v>1</v>
      </c>
      <c r="B2" s="139"/>
      <c r="C2" s="139"/>
      <c r="D2" s="139"/>
      <c r="E2" s="139"/>
      <c r="F2" s="139"/>
      <c r="G2" s="27"/>
      <c r="H2" s="27"/>
      <c r="I2" s="27"/>
    </row>
    <row r="3" spans="1:9" ht="15" customHeight="1" x14ac:dyDescent="0.25">
      <c r="A3" s="146" t="s">
        <v>247</v>
      </c>
      <c r="B3" s="146"/>
      <c r="C3" s="146"/>
      <c r="D3" s="146"/>
      <c r="E3" s="146"/>
      <c r="F3" s="146"/>
      <c r="G3" s="26"/>
      <c r="H3" s="26"/>
      <c r="I3" s="26"/>
    </row>
    <row r="5" spans="1:9" ht="18.75" customHeight="1" x14ac:dyDescent="0.3">
      <c r="A5" s="147" t="s">
        <v>233</v>
      </c>
      <c r="B5" s="147"/>
      <c r="C5" s="147"/>
      <c r="D5" s="147"/>
      <c r="E5" s="147"/>
      <c r="F5" s="147"/>
      <c r="G5" s="29"/>
      <c r="H5" s="29"/>
      <c r="I5" s="29"/>
    </row>
    <row r="6" spans="1:9" ht="18.75" x14ac:dyDescent="0.3">
      <c r="A6" s="154" t="s">
        <v>235</v>
      </c>
      <c r="B6" s="154"/>
      <c r="C6" s="154"/>
      <c r="D6" s="154"/>
      <c r="E6" s="154"/>
      <c r="F6" s="154"/>
      <c r="G6" s="30"/>
      <c r="H6" s="30"/>
      <c r="I6" s="30"/>
    </row>
    <row r="7" spans="1:9" ht="18.75" x14ac:dyDescent="0.3">
      <c r="A7" s="153" t="s">
        <v>336</v>
      </c>
      <c r="B7" s="153"/>
      <c r="C7" s="153"/>
      <c r="D7" s="153"/>
      <c r="E7" s="153"/>
      <c r="F7" s="153"/>
      <c r="G7" s="30"/>
      <c r="H7" s="30"/>
      <c r="I7" s="30"/>
    </row>
    <row r="8" spans="1:9" ht="15.75" x14ac:dyDescent="0.25">
      <c r="A8" s="150" t="s">
        <v>5</v>
      </c>
      <c r="B8" s="150"/>
      <c r="C8" s="150"/>
      <c r="D8" s="150"/>
      <c r="E8" s="150"/>
      <c r="F8" s="150"/>
      <c r="G8" s="31"/>
      <c r="H8" s="31"/>
      <c r="I8" s="31"/>
    </row>
    <row r="11" spans="1:9" ht="15" customHeight="1" x14ac:dyDescent="0.25">
      <c r="B11" s="148" t="s">
        <v>2</v>
      </c>
      <c r="C11" s="149" t="s">
        <v>224</v>
      </c>
      <c r="D11" s="149" t="s">
        <v>248</v>
      </c>
      <c r="E11" s="149" t="s">
        <v>227</v>
      </c>
    </row>
    <row r="12" spans="1:9" ht="15.75" customHeight="1" x14ac:dyDescent="0.25">
      <c r="B12" s="148"/>
      <c r="C12" s="149"/>
      <c r="D12" s="149"/>
      <c r="E12" s="149"/>
    </row>
    <row r="13" spans="1:9" x14ac:dyDescent="0.25">
      <c r="B13" s="69" t="s">
        <v>72</v>
      </c>
      <c r="C13" s="63">
        <f>C14+C20+C30+C40+C49+C56+C66+C70</f>
        <v>861074.37294300005</v>
      </c>
      <c r="D13" s="63">
        <f>D14+D20+D30+D40+D49+D56+D66+D70</f>
        <v>1031756.79577323</v>
      </c>
      <c r="E13" s="63">
        <f t="shared" ref="E13" si="0">E14+E20+E30+E40+E49+E56+E66+E70</f>
        <v>812757.89272733999</v>
      </c>
    </row>
    <row r="14" spans="1:9" x14ac:dyDescent="0.25">
      <c r="B14" s="89" t="s">
        <v>126</v>
      </c>
      <c r="C14" s="86">
        <f>SUM(C15:C19)</f>
        <v>210380.183942</v>
      </c>
      <c r="D14" s="86">
        <f t="shared" ref="D14:E14" si="1">SUM(D15:D19)</f>
        <v>220752.53654314004</v>
      </c>
      <c r="E14" s="86">
        <f t="shared" si="1"/>
        <v>185597.70188029</v>
      </c>
    </row>
    <row r="15" spans="1:9" x14ac:dyDescent="0.25">
      <c r="B15" s="91" t="s">
        <v>136</v>
      </c>
      <c r="C15" s="87">
        <f>IFERROR(VLOOKUP(B15,'Dinamica Objetal'!$A$82:$C$148,2,FALSE)/1000000,0)</f>
        <v>173903.911104</v>
      </c>
      <c r="D15" s="87">
        <f>IFERROR(VLOOKUP(B15,'Dinamica Objetal'!$A$82:$C$148,3,FALSE)/1000000,0)</f>
        <v>179876.00492390004</v>
      </c>
      <c r="E15" s="87">
        <f>IFERROR(VLOOKUP(Objetal!B15,'Dinamica Objetal'!$A$7:$B$72,2,FALSE)/1000000,0)</f>
        <v>150180.81218283001</v>
      </c>
    </row>
    <row r="16" spans="1:9" x14ac:dyDescent="0.25">
      <c r="B16" s="91" t="s">
        <v>137</v>
      </c>
      <c r="C16" s="87">
        <f>IFERROR(VLOOKUP(B16,'Dinamica Objetal'!$A$82:$C$148,2,FALSE)/1000000,0)</f>
        <v>11633.383233</v>
      </c>
      <c r="D16" s="87">
        <f>IFERROR(VLOOKUP(B16,'Dinamica Objetal'!$A$82:$C$148,3,FALSE)/1000000,0)</f>
        <v>15168.39898426</v>
      </c>
      <c r="E16" s="87">
        <f>IFERROR(VLOOKUP(Objetal!B16,'Dinamica Objetal'!$A$7:$B$72,2,FALSE)/1000000,0)</f>
        <v>11839.752334660008</v>
      </c>
    </row>
    <row r="17" spans="2:5" x14ac:dyDescent="0.25">
      <c r="B17" s="91" t="s">
        <v>138</v>
      </c>
      <c r="C17" s="87">
        <f>IFERROR(VLOOKUP(B17,'Dinamica Objetal'!$A$82:$C$148,2,FALSE)/1000000,0)</f>
        <v>1735.5153620000001</v>
      </c>
      <c r="D17" s="87">
        <f>IFERROR(VLOOKUP(B17,'Dinamica Objetal'!$A$82:$C$148,3,FALSE)/1000000,0)</f>
        <v>2316.7958170000002</v>
      </c>
      <c r="E17" s="87">
        <f>IFERROR(VLOOKUP(Objetal!B17,'Dinamica Objetal'!$A$7:$B$72,2,FALSE)/1000000,0)</f>
        <v>2051.8422720299995</v>
      </c>
    </row>
    <row r="18" spans="2:5" x14ac:dyDescent="0.25">
      <c r="B18" s="91" t="s">
        <v>139</v>
      </c>
      <c r="C18" s="87">
        <f>IFERROR(VLOOKUP(B18,'Dinamica Objetal'!$A$82:$C$148,2,FALSE)/1000000,0)</f>
        <v>500.62941499999999</v>
      </c>
      <c r="D18" s="87">
        <f>IFERROR(VLOOKUP(B18,'Dinamica Objetal'!$A$82:$C$148,3,FALSE)/1000000,0)</f>
        <v>431.52911406999999</v>
      </c>
      <c r="E18" s="87">
        <f>IFERROR(VLOOKUP(Objetal!B18,'Dinamica Objetal'!$A$7:$B$72,2,FALSE)/1000000,0)</f>
        <v>335.61741358000006</v>
      </c>
    </row>
    <row r="19" spans="2:5" x14ac:dyDescent="0.25">
      <c r="B19" s="91" t="s">
        <v>140</v>
      </c>
      <c r="C19" s="87">
        <f>IFERROR(VLOOKUP(B19,'Dinamica Objetal'!$A$82:$C$148,2,FALSE)/1000000,0)</f>
        <v>22606.744827999999</v>
      </c>
      <c r="D19" s="87">
        <f>IFERROR(VLOOKUP(B19,'Dinamica Objetal'!$A$82:$C$148,3,FALSE)/1000000,0)</f>
        <v>22959.807703909999</v>
      </c>
      <c r="E19" s="87">
        <f>IFERROR(VLOOKUP(Objetal!B19,'Dinamica Objetal'!$A$7:$B$72,2,FALSE)/1000000,0)</f>
        <v>21189.677677189989</v>
      </c>
    </row>
    <row r="20" spans="2:5" x14ac:dyDescent="0.25">
      <c r="B20" s="89" t="s">
        <v>127</v>
      </c>
      <c r="C20" s="86">
        <f>SUM(C21:C29)</f>
        <v>71403.741470000008</v>
      </c>
      <c r="D20" s="86">
        <f t="shared" ref="D20:E20" si="2">SUM(D21:D29)</f>
        <v>66885.167088479997</v>
      </c>
      <c r="E20" s="86">
        <f t="shared" si="2"/>
        <v>48447.449315920021</v>
      </c>
    </row>
    <row r="21" spans="2:5" x14ac:dyDescent="0.25">
      <c r="B21" s="91" t="s">
        <v>141</v>
      </c>
      <c r="C21" s="87">
        <f>IFERROR(VLOOKUP(B21,'Dinamica Objetal'!$A$82:$C$148,2,FALSE)/1000000,0)</f>
        <v>6398.6648530000002</v>
      </c>
      <c r="D21" s="87">
        <f>IFERROR(VLOOKUP(B21,'Dinamica Objetal'!$A$82:$C$148,3,FALSE)/1000000,0)</f>
        <v>6335.6635376000004</v>
      </c>
      <c r="E21" s="87">
        <f>IFERROR(VLOOKUP(Objetal!B21,'Dinamica Objetal'!$A$7:$B$72,2,FALSE)/1000000,0)</f>
        <v>5237.9559707900071</v>
      </c>
    </row>
    <row r="22" spans="2:5" x14ac:dyDescent="0.25">
      <c r="B22" s="91" t="s">
        <v>142</v>
      </c>
      <c r="C22" s="87">
        <f>IFERROR(VLOOKUP(B22,'Dinamica Objetal'!$A$82:$C$148,2,FALSE)/1000000,0)</f>
        <v>6198.1820959999995</v>
      </c>
      <c r="D22" s="87">
        <f>IFERROR(VLOOKUP(B22,'Dinamica Objetal'!$A$82:$C$148,3,FALSE)/1000000,0)</f>
        <v>6209.1726910299994</v>
      </c>
      <c r="E22" s="87">
        <f>IFERROR(VLOOKUP(Objetal!B22,'Dinamica Objetal'!$A$7:$B$72,2,FALSE)/1000000,0)</f>
        <v>4592.6082203600026</v>
      </c>
    </row>
    <row r="23" spans="2:5" x14ac:dyDescent="0.25">
      <c r="B23" s="91" t="s">
        <v>143</v>
      </c>
      <c r="C23" s="87">
        <f>IFERROR(VLOOKUP(B23,'Dinamica Objetal'!$A$82:$C$148,2,FALSE)/1000000,0)</f>
        <v>4139.9452689999998</v>
      </c>
      <c r="D23" s="87">
        <f>IFERROR(VLOOKUP(B23,'Dinamica Objetal'!$A$82:$C$148,3,FALSE)/1000000,0)</f>
        <v>2934.5737410500001</v>
      </c>
      <c r="E23" s="87">
        <f>IFERROR(VLOOKUP(Objetal!B23,'Dinamica Objetal'!$A$7:$B$72,2,FALSE)/1000000,0)</f>
        <v>2194.8965240900006</v>
      </c>
    </row>
    <row r="24" spans="2:5" x14ac:dyDescent="0.25">
      <c r="B24" s="91" t="s">
        <v>144</v>
      </c>
      <c r="C24" s="87">
        <f>IFERROR(VLOOKUP(B24,'Dinamica Objetal'!$A$82:$C$148,2,FALSE)/1000000,0)</f>
        <v>2031.5255340000001</v>
      </c>
      <c r="D24" s="87">
        <f>IFERROR(VLOOKUP(B24,'Dinamica Objetal'!$A$82:$C$148,3,FALSE)/1000000,0)</f>
        <v>1323.0763656000001</v>
      </c>
      <c r="E24" s="87">
        <f>IFERROR(VLOOKUP(Objetal!B24,'Dinamica Objetal'!$A$7:$B$72,2,FALSE)/1000000,0)</f>
        <v>751.04684265999924</v>
      </c>
    </row>
    <row r="25" spans="2:5" x14ac:dyDescent="0.25">
      <c r="B25" s="91" t="s">
        <v>145</v>
      </c>
      <c r="C25" s="87">
        <f>IFERROR(VLOOKUP(B25,'Dinamica Objetal'!$A$82:$C$148,2,FALSE)/1000000,0)</f>
        <v>5036.2024730000003</v>
      </c>
      <c r="D25" s="87">
        <f>IFERROR(VLOOKUP(B25,'Dinamica Objetal'!$A$82:$C$148,3,FALSE)/1000000,0)</f>
        <v>5420.6432057900001</v>
      </c>
      <c r="E25" s="87">
        <f>IFERROR(VLOOKUP(Objetal!B25,'Dinamica Objetal'!$A$7:$B$72,2,FALSE)/1000000,0)</f>
        <v>4325.1936693800017</v>
      </c>
    </row>
    <row r="26" spans="2:5" x14ac:dyDescent="0.25">
      <c r="B26" s="91" t="s">
        <v>146</v>
      </c>
      <c r="C26" s="87">
        <f>IFERROR(VLOOKUP(B26,'Dinamica Objetal'!$A$82:$C$148,2,FALSE)/1000000,0)</f>
        <v>3887.040751</v>
      </c>
      <c r="D26" s="87">
        <f>IFERROR(VLOOKUP(B26,'Dinamica Objetal'!$A$82:$C$148,3,FALSE)/1000000,0)</f>
        <v>3708.8447134099997</v>
      </c>
      <c r="E26" s="87">
        <f>IFERROR(VLOOKUP(Objetal!B26,'Dinamica Objetal'!$A$7:$B$72,2,FALSE)/1000000,0)</f>
        <v>3077.2240144799944</v>
      </c>
    </row>
    <row r="27" spans="2:5" x14ac:dyDescent="0.25">
      <c r="B27" s="91" t="s">
        <v>147</v>
      </c>
      <c r="C27" s="87">
        <f>IFERROR(VLOOKUP(B27,'Dinamica Objetal'!$A$82:$C$148,2,FALSE)/1000000,0)</f>
        <v>4907.6518699999997</v>
      </c>
      <c r="D27" s="87">
        <f>IFERROR(VLOOKUP(B27,'Dinamica Objetal'!$A$82:$C$148,3,FALSE)/1000000,0)</f>
        <v>3752.6553977299995</v>
      </c>
      <c r="E27" s="87">
        <f>IFERROR(VLOOKUP(Objetal!B27,'Dinamica Objetal'!$A$7:$B$72,2,FALSE)/1000000,0)</f>
        <v>2318.3174249200019</v>
      </c>
    </row>
    <row r="28" spans="2:5" x14ac:dyDescent="0.25">
      <c r="B28" s="91" t="s">
        <v>148</v>
      </c>
      <c r="C28" s="87">
        <f>IFERROR(VLOOKUP(B28,'Dinamica Objetal'!$A$82:$C$148,2,FALSE)/1000000,0)</f>
        <v>14294.944304000001</v>
      </c>
      <c r="D28" s="87">
        <f>IFERROR(VLOOKUP(B28,'Dinamica Objetal'!$A$82:$C$148,3,FALSE)/1000000,0)</f>
        <v>12052.974728629999</v>
      </c>
      <c r="E28" s="87">
        <f>IFERROR(VLOOKUP(Objetal!B28,'Dinamica Objetal'!$A$7:$B$72,2,FALSE)/1000000,0)</f>
        <v>5064.7222921700004</v>
      </c>
    </row>
    <row r="29" spans="2:5" x14ac:dyDescent="0.25">
      <c r="B29" s="91" t="s">
        <v>149</v>
      </c>
      <c r="C29" s="87">
        <f>IFERROR(VLOOKUP(B29,'Dinamica Objetal'!$A$82:$C$148,2,FALSE)/1000000,0)</f>
        <v>24509.584320000002</v>
      </c>
      <c r="D29" s="87">
        <f>IFERROR(VLOOKUP(B29,'Dinamica Objetal'!$A$82:$C$148,3,FALSE)/1000000,0)</f>
        <v>25147.562707639998</v>
      </c>
      <c r="E29" s="87">
        <f>IFERROR(VLOOKUP(Objetal!B29,'Dinamica Objetal'!$A$7:$B$72,2,FALSE)/1000000,0)</f>
        <v>20885.48435707001</v>
      </c>
    </row>
    <row r="30" spans="2:5" x14ac:dyDescent="0.25">
      <c r="B30" s="89" t="s">
        <v>128</v>
      </c>
      <c r="C30" s="86">
        <f>SUM(C31:C39)</f>
        <v>44727.675730000003</v>
      </c>
      <c r="D30" s="86">
        <f t="shared" ref="D30:E30" si="3">SUM(D31:D39)</f>
        <v>58313.383621540001</v>
      </c>
      <c r="E30" s="86">
        <f t="shared" si="3"/>
        <v>35397.31068432</v>
      </c>
    </row>
    <row r="31" spans="2:5" x14ac:dyDescent="0.25">
      <c r="B31" s="91" t="s">
        <v>150</v>
      </c>
      <c r="C31" s="87">
        <f>IFERROR(VLOOKUP(B31,'Dinamica Objetal'!$A$82:$C$148,2,FALSE)/1000000,0)</f>
        <v>5938.1433239999997</v>
      </c>
      <c r="D31" s="87">
        <f>IFERROR(VLOOKUP(B31,'Dinamica Objetal'!$A$82:$C$148,3,FALSE)/1000000,0)</f>
        <v>10233.184135289999</v>
      </c>
      <c r="E31" s="87">
        <f>IFERROR(VLOOKUP(Objetal!B31,'Dinamica Objetal'!$A$7:$B$72,2,FALSE)/1000000,0)</f>
        <v>7860.1552640800082</v>
      </c>
    </row>
    <row r="32" spans="2:5" x14ac:dyDescent="0.25">
      <c r="B32" s="91" t="s">
        <v>151</v>
      </c>
      <c r="C32" s="87">
        <f>IFERROR(VLOOKUP(B32,'Dinamica Objetal'!$A$82:$C$148,2,FALSE)/1000000,0)</f>
        <v>2160.9766979999999</v>
      </c>
      <c r="D32" s="87">
        <f>IFERROR(VLOOKUP(B32,'Dinamica Objetal'!$A$82:$C$148,3,FALSE)/1000000,0)</f>
        <v>3435.9263353299998</v>
      </c>
      <c r="E32" s="87">
        <f>IFERROR(VLOOKUP(Objetal!B32,'Dinamica Objetal'!$A$7:$B$72,2,FALSE)/1000000,0)</f>
        <v>2283.2579082999996</v>
      </c>
    </row>
    <row r="33" spans="2:5" x14ac:dyDescent="0.25">
      <c r="B33" s="91" t="s">
        <v>152</v>
      </c>
      <c r="C33" s="87">
        <f>IFERROR(VLOOKUP(B33,'Dinamica Objetal'!$A$82:$C$148,2,FALSE)/1000000,0)</f>
        <v>3158.2481539999999</v>
      </c>
      <c r="D33" s="87">
        <f>IFERROR(VLOOKUP(B33,'Dinamica Objetal'!$A$82:$C$148,3,FALSE)/1000000,0)</f>
        <v>3622.7590716099999</v>
      </c>
      <c r="E33" s="87">
        <f>IFERROR(VLOOKUP(Objetal!B33,'Dinamica Objetal'!$A$7:$B$72,2,FALSE)/1000000,0)</f>
        <v>3072.3021213299999</v>
      </c>
    </row>
    <row r="34" spans="2:5" x14ac:dyDescent="0.25">
      <c r="B34" s="91" t="s">
        <v>153</v>
      </c>
      <c r="C34" s="87">
        <f>IFERROR(VLOOKUP(B34,'Dinamica Objetal'!$A$82:$C$148,2,FALSE)/1000000,0)</f>
        <v>6743.7068339999996</v>
      </c>
      <c r="D34" s="87">
        <f>IFERROR(VLOOKUP(B34,'Dinamica Objetal'!$A$82:$C$148,3,FALSE)/1000000,0)</f>
        <v>10440.539871779998</v>
      </c>
      <c r="E34" s="87">
        <f>IFERROR(VLOOKUP(Objetal!B34,'Dinamica Objetal'!$A$7:$B$72,2,FALSE)/1000000,0)</f>
        <v>5726.8375608300003</v>
      </c>
    </row>
    <row r="35" spans="2:5" x14ac:dyDescent="0.25">
      <c r="B35" s="91" t="s">
        <v>154</v>
      </c>
      <c r="C35" s="87">
        <f>IFERROR(VLOOKUP(B35,'Dinamica Objetal'!$A$82:$C$148,2,FALSE)/1000000,0)</f>
        <v>735.79600000000005</v>
      </c>
      <c r="D35" s="87">
        <f>IFERROR(VLOOKUP(B35,'Dinamica Objetal'!$A$82:$C$148,3,FALSE)/1000000,0)</f>
        <v>933.07880747000002</v>
      </c>
      <c r="E35" s="87">
        <f>IFERROR(VLOOKUP(Objetal!B35,'Dinamica Objetal'!$A$7:$B$72,2,FALSE)/1000000,0)</f>
        <v>643.67604258999927</v>
      </c>
    </row>
    <row r="36" spans="2:5" x14ac:dyDescent="0.25">
      <c r="B36" s="91" t="s">
        <v>155</v>
      </c>
      <c r="C36" s="87">
        <f>IFERROR(VLOOKUP(B36,'Dinamica Objetal'!$A$82:$C$148,2,FALSE)/1000000,0)</f>
        <v>607.55226300000004</v>
      </c>
      <c r="D36" s="87">
        <f>IFERROR(VLOOKUP(B36,'Dinamica Objetal'!$A$82:$C$148,3,FALSE)/1000000,0)</f>
        <v>654.47532153999998</v>
      </c>
      <c r="E36" s="87">
        <f>IFERROR(VLOOKUP(Objetal!B36,'Dinamica Objetal'!$A$7:$B$72,2,FALSE)/1000000,0)</f>
        <v>350.2154279800003</v>
      </c>
    </row>
    <row r="37" spans="2:5" x14ac:dyDescent="0.25">
      <c r="B37" s="91" t="s">
        <v>156</v>
      </c>
      <c r="C37" s="87">
        <f>IFERROR(VLOOKUP(B37,'Dinamica Objetal'!$A$82:$C$148,2,FALSE)/1000000,0)</f>
        <v>7423.7167030000001</v>
      </c>
      <c r="D37" s="87">
        <f>IFERROR(VLOOKUP(B37,'Dinamica Objetal'!$A$82:$C$148,3,FALSE)/1000000,0)</f>
        <v>11231.27856922</v>
      </c>
      <c r="E37" s="87">
        <f>IFERROR(VLOOKUP(Objetal!B37,'Dinamica Objetal'!$A$7:$B$72,2,FALSE)/1000000,0)</f>
        <v>5566.1795009099924</v>
      </c>
    </row>
    <row r="38" spans="2:5" x14ac:dyDescent="0.25">
      <c r="B38" s="91" t="s">
        <v>157</v>
      </c>
      <c r="C38" s="87">
        <f>IFERROR(VLOOKUP(B38,'Dinamica Objetal'!$A$82:$C$148,2,FALSE)/1000000,0)</f>
        <v>3796.497018</v>
      </c>
      <c r="D38" s="87">
        <f>IFERROR(VLOOKUP(B38,'Dinamica Objetal'!$A$82:$C$148,3,FALSE)/1000000,0)</f>
        <v>1447.6233015899998</v>
      </c>
      <c r="E38" s="77">
        <f>IFERROR(VLOOKUP(Objetal!B38,'Dinamica Objetal'!$A$7:$B$72,2,FALSE)/1000000,0)</f>
        <v>0</v>
      </c>
    </row>
    <row r="39" spans="2:5" x14ac:dyDescent="0.25">
      <c r="B39" s="91" t="s">
        <v>158</v>
      </c>
      <c r="C39" s="87">
        <f>IFERROR(VLOOKUP(B39,'Dinamica Objetal'!$A$82:$C$148,2,FALSE)/1000000,0)</f>
        <v>14163.038736</v>
      </c>
      <c r="D39" s="87">
        <f>IFERROR(VLOOKUP(B39,'Dinamica Objetal'!$A$82:$C$148,3,FALSE)/1000000,0)</f>
        <v>16314.518207710002</v>
      </c>
      <c r="E39" s="87">
        <f>IFERROR(VLOOKUP(Objetal!B39,'Dinamica Objetal'!$A$7:$B$72,2,FALSE)/1000000,0)</f>
        <v>9894.6868582999978</v>
      </c>
    </row>
    <row r="40" spans="2:5" x14ac:dyDescent="0.25">
      <c r="B40" s="89" t="s">
        <v>129</v>
      </c>
      <c r="C40" s="86">
        <f>SUM(C41:C48)</f>
        <v>254792.46867399997</v>
      </c>
      <c r="D40" s="86">
        <f t="shared" ref="D40:E40" si="4">SUM(D41:D48)</f>
        <v>379259.99331989995</v>
      </c>
      <c r="E40" s="86">
        <f t="shared" si="4"/>
        <v>327516.66406977014</v>
      </c>
    </row>
    <row r="41" spans="2:5" x14ac:dyDescent="0.25">
      <c r="B41" s="91" t="s">
        <v>159</v>
      </c>
      <c r="C41" s="87">
        <f>IFERROR(VLOOKUP(B41,'Dinamica Objetal'!$A$82:$C$148,2,FALSE)/1000000,0)</f>
        <v>78762.571106000003</v>
      </c>
      <c r="D41" s="87">
        <f>IFERROR(VLOOKUP(B41,'Dinamica Objetal'!$A$82:$C$148,3,FALSE)/1000000,0)</f>
        <v>209212.13818028994</v>
      </c>
      <c r="E41" s="87">
        <f>IFERROR(VLOOKUP(Objetal!B41,'Dinamica Objetal'!$A$7:$B$72,2,FALSE)/1000000,0)</f>
        <v>176452.16221852016</v>
      </c>
    </row>
    <row r="42" spans="2:5" x14ac:dyDescent="0.25">
      <c r="B42" s="91" t="s">
        <v>160</v>
      </c>
      <c r="C42" s="87">
        <f>IFERROR(VLOOKUP(B42,'Dinamica Objetal'!$A$82:$C$148,2,FALSE)/1000000,0)</f>
        <v>90144.785151000004</v>
      </c>
      <c r="D42" s="87">
        <f>IFERROR(VLOOKUP(B42,'Dinamica Objetal'!$A$82:$C$148,3,FALSE)/1000000,0)</f>
        <v>105690.30072987</v>
      </c>
      <c r="E42" s="87">
        <f>IFERROR(VLOOKUP(Objetal!B42,'Dinamica Objetal'!$A$7:$B$72,2,FALSE)/1000000,0)</f>
        <v>90410.908975929997</v>
      </c>
    </row>
    <row r="43" spans="2:5" x14ac:dyDescent="0.25">
      <c r="B43" s="91" t="s">
        <v>161</v>
      </c>
      <c r="C43" s="87">
        <f>IFERROR(VLOOKUP(B43,'Dinamica Objetal'!$A$82:$C$148,2,FALSE)/1000000,0)</f>
        <v>12133.838759</v>
      </c>
      <c r="D43" s="87">
        <f>IFERROR(VLOOKUP(B43,'Dinamica Objetal'!$A$82:$C$148,3,FALSE)/1000000,0)</f>
        <v>12210.112105399978</v>
      </c>
      <c r="E43" s="77">
        <f>IFERROR(VLOOKUP(Objetal!B43,'Dinamica Objetal'!$A$7:$B$72,2,FALSE)/1000000,0)</f>
        <v>11126.725674519994</v>
      </c>
    </row>
    <row r="44" spans="2:5" x14ac:dyDescent="0.25">
      <c r="B44" s="91" t="s">
        <v>162</v>
      </c>
      <c r="C44" s="87">
        <f>IFERROR(VLOOKUP(B44,'Dinamica Objetal'!$A$82:$C$148,2,FALSE)/1000000,0)</f>
        <v>31435.230559</v>
      </c>
      <c r="D44" s="87">
        <f>IFERROR(VLOOKUP(B44,'Dinamica Objetal'!$A$82:$C$148,3,FALSE)/1000000,0)</f>
        <v>36080.80783279</v>
      </c>
      <c r="E44" s="87">
        <f>IFERROR(VLOOKUP(Objetal!B44,'Dinamica Objetal'!$A$7:$B$72,2,FALSE)/1000000,0)</f>
        <v>30500.60627117999</v>
      </c>
    </row>
    <row r="45" spans="2:5" x14ac:dyDescent="0.25">
      <c r="B45" s="91" t="s">
        <v>163</v>
      </c>
      <c r="C45" s="87">
        <f>IFERROR(VLOOKUP(B45,'Dinamica Objetal'!$A$82:$C$148,2,FALSE)/1000000,0)</f>
        <v>26977.302828</v>
      </c>
      <c r="D45" s="87">
        <f>IFERROR(VLOOKUP(B45,'Dinamica Objetal'!$A$82:$C$148,3,FALSE)/1000000,0)</f>
        <v>1317.3882470000001</v>
      </c>
      <c r="E45" s="87">
        <f>IFERROR(VLOOKUP(Objetal!B45,'Dinamica Objetal'!$A$7:$B$72,2,FALSE)/1000000,0)</f>
        <v>1232.4488667300002</v>
      </c>
    </row>
    <row r="46" spans="2:5" x14ac:dyDescent="0.25">
      <c r="B46" s="91" t="s">
        <v>221</v>
      </c>
      <c r="C46" s="77">
        <f>IFERROR(VLOOKUP(B46,'Dinamica Objetal'!$A$82:$C$148,2,FALSE)/1000000,0)</f>
        <v>0</v>
      </c>
      <c r="D46" s="87">
        <f>IFERROR(VLOOKUP(B46,'Dinamica Objetal'!$A$82:$C$148,3,FALSE)/1000000,0)</f>
        <v>111.464372</v>
      </c>
      <c r="E46" s="77">
        <f>IFERROR(VLOOKUP(Objetal!B46,'Dinamica Objetal'!$A$7:$B$72,2,FALSE)/1000000,0)</f>
        <v>111.02543224999999</v>
      </c>
    </row>
    <row r="47" spans="2:5" x14ac:dyDescent="0.25">
      <c r="B47" s="91" t="s">
        <v>164</v>
      </c>
      <c r="C47" s="87">
        <f>IFERROR(VLOOKUP(B47,'Dinamica Objetal'!$A$82:$C$148,2,FALSE)/1000000,0)</f>
        <v>716.65729699999997</v>
      </c>
      <c r="D47" s="87">
        <f>IFERROR(VLOOKUP(B47,'Dinamica Objetal'!$A$82:$C$148,3,FALSE)/1000000,0)</f>
        <v>2301.3239389999999</v>
      </c>
      <c r="E47" s="87">
        <f>IFERROR(VLOOKUP(Objetal!B47,'Dinamica Objetal'!$A$7:$B$72,2,FALSE)/1000000,0)</f>
        <v>6525.2376414</v>
      </c>
    </row>
    <row r="48" spans="2:5" x14ac:dyDescent="0.25">
      <c r="B48" s="91" t="s">
        <v>165</v>
      </c>
      <c r="C48" s="87">
        <f>IFERROR(VLOOKUP(B48,'Dinamica Objetal'!$A$82:$C$148,2,FALSE)/1000000,0)</f>
        <v>14622.082974000001</v>
      </c>
      <c r="D48" s="87">
        <f>IFERROR(VLOOKUP(B48,'Dinamica Objetal'!$A$82:$C$148,3,FALSE)/1000000,0)</f>
        <v>12336.457913549999</v>
      </c>
      <c r="E48" s="87">
        <f>IFERROR(VLOOKUP(Objetal!B48,'Dinamica Objetal'!$A$7:$B$72,2,FALSE)/1000000,0)</f>
        <v>11157.548989240002</v>
      </c>
    </row>
    <row r="49" spans="2:5" x14ac:dyDescent="0.25">
      <c r="B49" s="89" t="s">
        <v>130</v>
      </c>
      <c r="C49" s="86">
        <f>SUM(C50:C55)</f>
        <v>43947.269562999994</v>
      </c>
      <c r="D49" s="86">
        <f t="shared" ref="D49:E49" si="5">SUM(D50:D55)</f>
        <v>47527.787147420007</v>
      </c>
      <c r="E49" s="86">
        <f t="shared" si="5"/>
        <v>36095.412911929998</v>
      </c>
    </row>
    <row r="50" spans="2:5" x14ac:dyDescent="0.25">
      <c r="B50" s="91" t="s">
        <v>166</v>
      </c>
      <c r="C50" s="87">
        <f>IFERROR(VLOOKUP(B50,'Dinamica Objetal'!$A$82:$C$148,2,FALSE)/1000000,0)</f>
        <v>424.84874500000001</v>
      </c>
      <c r="D50" s="87">
        <f>IFERROR(VLOOKUP(B50,'Dinamica Objetal'!$A$82:$C$148,3,FALSE)/1000000,0)</f>
        <v>1134.3734342600005</v>
      </c>
      <c r="E50" s="87">
        <f>IFERROR(VLOOKUP(Objetal!B50,'Dinamica Objetal'!$A$7:$B$72,2,FALSE)/1000000,0)</f>
        <v>958.42418491000012</v>
      </c>
    </row>
    <row r="51" spans="2:5" x14ac:dyDescent="0.25">
      <c r="B51" s="91" t="s">
        <v>167</v>
      </c>
      <c r="C51" s="87">
        <f>IFERROR(VLOOKUP(B51,'Dinamica Objetal'!$A$82:$C$148,2,FALSE)/1000000,0)</f>
        <v>12917.350501999999</v>
      </c>
      <c r="D51" s="87">
        <f>IFERROR(VLOOKUP(B51,'Dinamica Objetal'!$A$82:$C$148,3,FALSE)/1000000,0)</f>
        <v>12546.855840049999</v>
      </c>
      <c r="E51" s="87">
        <f>IFERROR(VLOOKUP(Objetal!B51,'Dinamica Objetal'!$A$7:$B$72,2,FALSE)/1000000,0)</f>
        <v>7624.4489579200008</v>
      </c>
    </row>
    <row r="52" spans="2:5" x14ac:dyDescent="0.25">
      <c r="B52" s="91" t="s">
        <v>168</v>
      </c>
      <c r="C52" s="87">
        <f>IFERROR(VLOOKUP(B52,'Dinamica Objetal'!$A$82:$C$148,2,FALSE)/1000000,0)</f>
        <v>7662.8633799999998</v>
      </c>
      <c r="D52" s="87">
        <f>IFERROR(VLOOKUP(B52,'Dinamica Objetal'!$A$82:$C$148,3,FALSE)/1000000,0)</f>
        <v>7877.6431696000091</v>
      </c>
      <c r="E52" s="87">
        <f>IFERROR(VLOOKUP(Objetal!B52,'Dinamica Objetal'!$A$7:$B$72,2,FALSE)/1000000,0)</f>
        <v>7200.3906156800003</v>
      </c>
    </row>
    <row r="53" spans="2:5" x14ac:dyDescent="0.25">
      <c r="B53" s="91" t="s">
        <v>169</v>
      </c>
      <c r="C53" s="87">
        <f>IFERROR(VLOOKUP(B53,'Dinamica Objetal'!$A$82:$C$148,2,FALSE)/1000000,0)</f>
        <v>22083.575517000001</v>
      </c>
      <c r="D53" s="87">
        <f>IFERROR(VLOOKUP(B53,'Dinamica Objetal'!$A$82:$C$148,3,FALSE)/1000000,0)</f>
        <v>24841.02254894</v>
      </c>
      <c r="E53" s="87">
        <f>IFERROR(VLOOKUP(Objetal!B53,'Dinamica Objetal'!$A$7:$B$72,2,FALSE)/1000000,0)</f>
        <v>19150.551745149998</v>
      </c>
    </row>
    <row r="54" spans="2:5" x14ac:dyDescent="0.25">
      <c r="B54" s="91" t="s">
        <v>222</v>
      </c>
      <c r="C54" s="87">
        <f>IFERROR(VLOOKUP(B54,'Dinamica Objetal'!$A$82:$C$148,2,FALSE)/1000000,0)</f>
        <v>120</v>
      </c>
      <c r="D54" s="87">
        <f>IFERROR(VLOOKUP(B54,'Dinamica Objetal'!$A$82:$C$148,3,FALSE)/1000000,0)</f>
        <v>120</v>
      </c>
      <c r="E54" s="77">
        <f>IFERROR(VLOOKUP(Objetal!B54,'Dinamica Objetal'!$A$7:$B$72,2,FALSE)/1000000,0)</f>
        <v>120</v>
      </c>
    </row>
    <row r="55" spans="2:5" x14ac:dyDescent="0.25">
      <c r="B55" s="91" t="s">
        <v>170</v>
      </c>
      <c r="C55" s="87">
        <f>IFERROR(VLOOKUP(B55,'Dinamica Objetal'!$A$82:$C$148,2,FALSE)/1000000,0)</f>
        <v>738.63141900000005</v>
      </c>
      <c r="D55" s="87">
        <f>IFERROR(VLOOKUP(B55,'Dinamica Objetal'!$A$82:$C$148,3,FALSE)/1000000,0)</f>
        <v>1007.8921545699999</v>
      </c>
      <c r="E55" s="87">
        <f>IFERROR(VLOOKUP(Objetal!B55,'Dinamica Objetal'!$A$7:$B$72,2,FALSE)/1000000,0)</f>
        <v>1041.59740827</v>
      </c>
    </row>
    <row r="56" spans="2:5" x14ac:dyDescent="0.25">
      <c r="B56" s="89" t="s">
        <v>131</v>
      </c>
      <c r="C56" s="86">
        <f>SUM(C57:C65)</f>
        <v>26247.913973000002</v>
      </c>
      <c r="D56" s="86">
        <f t="shared" ref="D56:E56" si="6">SUM(D57:D65)</f>
        <v>30675.877553760009</v>
      </c>
      <c r="E56" s="86">
        <f t="shared" si="6"/>
        <v>18596.146329539995</v>
      </c>
    </row>
    <row r="57" spans="2:5" x14ac:dyDescent="0.25">
      <c r="B57" s="91" t="s">
        <v>171</v>
      </c>
      <c r="C57" s="87">
        <f>IFERROR(VLOOKUP(B57,'Dinamica Objetal'!$A$82:$C$148,2,FALSE)/1000000,0)</f>
        <v>12655.576639999999</v>
      </c>
      <c r="D57" s="87">
        <f>IFERROR(VLOOKUP(B57,'Dinamica Objetal'!$A$82:$C$148,3,FALSE)/1000000,0)</f>
        <v>19198.45057908001</v>
      </c>
      <c r="E57" s="87">
        <f>IFERROR(VLOOKUP(Objetal!B57,'Dinamica Objetal'!$A$7:$B$72,2,FALSE)/1000000,0)</f>
        <v>14019.348905679997</v>
      </c>
    </row>
    <row r="58" spans="2:5" x14ac:dyDescent="0.25">
      <c r="B58" s="91" t="s">
        <v>172</v>
      </c>
      <c r="C58" s="87">
        <f>IFERROR(VLOOKUP(B58,'Dinamica Objetal'!$A$82:$C$148,2,FALSE)/1000000,0)</f>
        <v>1387.1285809999999</v>
      </c>
      <c r="D58" s="87">
        <f>IFERROR(VLOOKUP(B58,'Dinamica Objetal'!$A$82:$C$148,3,FALSE)/1000000,0)</f>
        <v>702.42646670999989</v>
      </c>
      <c r="E58" s="87">
        <f>IFERROR(VLOOKUP(Objetal!B58,'Dinamica Objetal'!$A$7:$B$72,2,FALSE)/1000000,0)</f>
        <v>436.56632351000002</v>
      </c>
    </row>
    <row r="59" spans="2:5" x14ac:dyDescent="0.25">
      <c r="B59" s="91" t="s">
        <v>173</v>
      </c>
      <c r="C59" s="87">
        <f>IFERROR(VLOOKUP(B59,'Dinamica Objetal'!$A$82:$C$148,2,FALSE)/1000000,0)</f>
        <v>249.69227599999999</v>
      </c>
      <c r="D59" s="87">
        <f>IFERROR(VLOOKUP(B59,'Dinamica Objetal'!$A$82:$C$148,3,FALSE)/1000000,0)</f>
        <v>685.80645230000005</v>
      </c>
      <c r="E59" s="87">
        <f>IFERROR(VLOOKUP(Objetal!B59,'Dinamica Objetal'!$A$7:$B$72,2,FALSE)/1000000,0)</f>
        <v>402.17351047999995</v>
      </c>
    </row>
    <row r="60" spans="2:5" x14ac:dyDescent="0.25">
      <c r="B60" s="91" t="s">
        <v>174</v>
      </c>
      <c r="C60" s="87">
        <f>IFERROR(VLOOKUP(B60,'Dinamica Objetal'!$A$82:$C$148,2,FALSE)/1000000,0)</f>
        <v>4286.1873869999999</v>
      </c>
      <c r="D60" s="87">
        <f>IFERROR(VLOOKUP(B60,'Dinamica Objetal'!$A$82:$C$148,3,FALSE)/1000000,0)</f>
        <v>3677.3971002599992</v>
      </c>
      <c r="E60" s="87">
        <f>IFERROR(VLOOKUP(Objetal!B60,'Dinamica Objetal'!$A$7:$B$72,2,FALSE)/1000000,0)</f>
        <v>828.29177631000016</v>
      </c>
    </row>
    <row r="61" spans="2:5" x14ac:dyDescent="0.25">
      <c r="B61" s="91" t="s">
        <v>175</v>
      </c>
      <c r="C61" s="87">
        <f>IFERROR(VLOOKUP(B61,'Dinamica Objetal'!$A$82:$C$148,2,FALSE)/1000000,0)</f>
        <v>2574.7500260000002</v>
      </c>
      <c r="D61" s="87">
        <f>IFERROR(VLOOKUP(B61,'Dinamica Objetal'!$A$82:$C$148,3,FALSE)/1000000,0)</f>
        <v>1765.8277581900004</v>
      </c>
      <c r="E61" s="87">
        <f>IFERROR(VLOOKUP(Objetal!B61,'Dinamica Objetal'!$A$7:$B$72,2,FALSE)/1000000,0)</f>
        <v>898.9199494999998</v>
      </c>
    </row>
    <row r="62" spans="2:5" x14ac:dyDescent="0.25">
      <c r="B62" s="91" t="s">
        <v>176</v>
      </c>
      <c r="C62" s="87">
        <f>IFERROR(VLOOKUP(B62,'Dinamica Objetal'!$A$82:$C$148,2,FALSE)/1000000,0)</f>
        <v>251.13746800000001</v>
      </c>
      <c r="D62" s="87">
        <f>IFERROR(VLOOKUP(B62,'Dinamica Objetal'!$A$82:$C$148,3,FALSE)/1000000,0)</f>
        <v>229.79195388000005</v>
      </c>
      <c r="E62" s="87">
        <f>IFERROR(VLOOKUP(Objetal!B62,'Dinamica Objetal'!$A$7:$B$72,2,FALSE)/1000000,0)</f>
        <v>57.894174360000001</v>
      </c>
    </row>
    <row r="63" spans="2:5" x14ac:dyDescent="0.25">
      <c r="B63" s="91" t="s">
        <v>177</v>
      </c>
      <c r="C63" s="87">
        <f>IFERROR(VLOOKUP(B63,'Dinamica Objetal'!$A$82:$C$148,2,FALSE)/1000000,0)</f>
        <v>371.02281399999998</v>
      </c>
      <c r="D63" s="87">
        <f>IFERROR(VLOOKUP(B63,'Dinamica Objetal'!$A$82:$C$148,3,FALSE)/1000000,0)</f>
        <v>312.45977699000002</v>
      </c>
      <c r="E63" s="77">
        <f>IFERROR(VLOOKUP(Objetal!B63,'Dinamica Objetal'!$A$7:$B$72,2,FALSE)/1000000,0)</f>
        <v>197.69896939</v>
      </c>
    </row>
    <row r="64" spans="2:5" x14ac:dyDescent="0.25">
      <c r="B64" s="91" t="s">
        <v>178</v>
      </c>
      <c r="C64" s="87">
        <f>IFERROR(VLOOKUP(B64,'Dinamica Objetal'!$A$82:$C$148,2,FALSE)/1000000,0)</f>
        <v>2022.368784</v>
      </c>
      <c r="D64" s="87">
        <f>IFERROR(VLOOKUP(B64,'Dinamica Objetal'!$A$82:$C$148,3,FALSE)/1000000,0)</f>
        <v>2907.2016237399998</v>
      </c>
      <c r="E64" s="87">
        <f>IFERROR(VLOOKUP(Objetal!B64,'Dinamica Objetal'!$A$7:$B$72,2,FALSE)/1000000,0)</f>
        <v>771.56782752999982</v>
      </c>
    </row>
    <row r="65" spans="2:6" x14ac:dyDescent="0.25">
      <c r="B65" s="91" t="s">
        <v>179</v>
      </c>
      <c r="C65" s="87">
        <f>IFERROR(VLOOKUP(B65,'Dinamica Objetal'!$A$82:$C$148,2,FALSE)/1000000,0)</f>
        <v>2450.0499970000001</v>
      </c>
      <c r="D65" s="87">
        <f>IFERROR(VLOOKUP(B65,'Dinamica Objetal'!$A$82:$C$148,3,FALSE)/1000000,0)</f>
        <v>1196.5158426099999</v>
      </c>
      <c r="E65" s="87">
        <f>IFERROR(VLOOKUP(Objetal!B65,'Dinamica Objetal'!$A$7:$B$72,2,FALSE)/1000000,0)</f>
        <v>983.68489278000004</v>
      </c>
    </row>
    <row r="66" spans="2:6" x14ac:dyDescent="0.25">
      <c r="B66" s="89" t="s">
        <v>132</v>
      </c>
      <c r="C66" s="86">
        <f>SUM(C67:C69)</f>
        <v>59581.629831999991</v>
      </c>
      <c r="D66" s="86">
        <f t="shared" ref="D66:E66" si="7">SUM(D67:D69)</f>
        <v>65220.309955990007</v>
      </c>
      <c r="E66" s="86">
        <f t="shared" si="7"/>
        <v>40453.049897979996</v>
      </c>
    </row>
    <row r="67" spans="2:6" x14ac:dyDescent="0.25">
      <c r="B67" s="91" t="s">
        <v>180</v>
      </c>
      <c r="C67" s="87">
        <f>IFERROR(VLOOKUP(B67,'Dinamica Objetal'!$A$82:$C$148,2,FALSE)/1000000,0)</f>
        <v>34682.050671999998</v>
      </c>
      <c r="D67" s="87">
        <f>IFERROR(VLOOKUP(B67,'Dinamica Objetal'!$A$82:$C$148,3,FALSE)/1000000,0)</f>
        <v>40045.328811550004</v>
      </c>
      <c r="E67" s="87">
        <f>IFERROR(VLOOKUP(Objetal!B67,'Dinamica Objetal'!$A$7:$B$72,2,FALSE)/1000000,0)</f>
        <v>21153.136909659999</v>
      </c>
    </row>
    <row r="68" spans="2:6" x14ac:dyDescent="0.25">
      <c r="B68" s="91" t="s">
        <v>181</v>
      </c>
      <c r="C68" s="87">
        <f>IFERROR(VLOOKUP(B68,'Dinamica Objetal'!$A$82:$C$148,2,FALSE)/1000000,0)</f>
        <v>23453.294884999999</v>
      </c>
      <c r="D68" s="87">
        <f>IFERROR(VLOOKUP(B68,'Dinamica Objetal'!$A$82:$C$148,3,FALSE)/1000000,0)</f>
        <v>25125.025081260006</v>
      </c>
      <c r="E68" s="87">
        <f>IFERROR(VLOOKUP(Objetal!B68,'Dinamica Objetal'!$A$7:$B$72,2,FALSE)/1000000,0)</f>
        <v>19299.912988319997</v>
      </c>
    </row>
    <row r="69" spans="2:6" x14ac:dyDescent="0.25">
      <c r="B69" s="91" t="s">
        <v>182</v>
      </c>
      <c r="C69" s="87">
        <f>IFERROR(VLOOKUP(B69,'Dinamica Objetal'!$A$82:$C$148,2,FALSE)/1000000,0)</f>
        <v>1446.284275</v>
      </c>
      <c r="D69" s="87">
        <f>IFERROR(VLOOKUP(B69,'Dinamica Objetal'!$A$82:$C$148,3,FALSE)/1000000,0)</f>
        <v>49.956063179999823</v>
      </c>
      <c r="E69" s="77">
        <f>IFERROR(VLOOKUP(Objetal!B69,'Dinamica Objetal'!$A$7:$B$72,2,FALSE)/1000000,0)</f>
        <v>0</v>
      </c>
    </row>
    <row r="70" spans="2:6" x14ac:dyDescent="0.25">
      <c r="B70" s="89" t="s">
        <v>133</v>
      </c>
      <c r="C70" s="86">
        <f>SUM(C71:C73)</f>
        <v>149993.48975899999</v>
      </c>
      <c r="D70" s="86">
        <f t="shared" ref="D70:E70" si="8">SUM(D71:D73)</f>
        <v>163121.74054300002</v>
      </c>
      <c r="E70" s="86">
        <f t="shared" si="8"/>
        <v>120654.15763758997</v>
      </c>
    </row>
    <row r="71" spans="2:6" x14ac:dyDescent="0.25">
      <c r="B71" s="91" t="s">
        <v>183</v>
      </c>
      <c r="C71" s="87">
        <f>IFERROR(VLOOKUP(B71,'Dinamica Objetal'!$A$82:$C$148,2,FALSE)/1000000,0)</f>
        <v>72927.341618999999</v>
      </c>
      <c r="D71" s="87">
        <f>IFERROR(VLOOKUP(B71,'Dinamica Objetal'!$A$82:$C$148,3,FALSE)/1000000,0)</f>
        <v>85869.411938699996</v>
      </c>
      <c r="E71" s="77">
        <f>IFERROR(VLOOKUP(Objetal!B71,'Dinamica Objetal'!$A$7:$B$72,2,FALSE)/1000000,0)</f>
        <v>60933.70842096</v>
      </c>
    </row>
    <row r="72" spans="2:6" x14ac:dyDescent="0.25">
      <c r="B72" s="91" t="s">
        <v>184</v>
      </c>
      <c r="C72" s="87">
        <f>IFERROR(VLOOKUP(B72,'Dinamica Objetal'!$A$82:$C$148,2,FALSE)/1000000,0)</f>
        <v>76248.699412999995</v>
      </c>
      <c r="D72" s="87">
        <f>IFERROR(VLOOKUP(B72,'Dinamica Objetal'!$A$82:$C$148,3,FALSE)/1000000,0)</f>
        <v>75614.580877300003</v>
      </c>
      <c r="E72" s="77">
        <f>IFERROR(VLOOKUP(Objetal!B72,'Dinamica Objetal'!$A$7:$B$72,2,FALSE)/1000000,0)</f>
        <v>58505.441910319976</v>
      </c>
    </row>
    <row r="73" spans="2:6" x14ac:dyDescent="0.25">
      <c r="B73" s="91" t="s">
        <v>185</v>
      </c>
      <c r="C73" s="87">
        <f>IFERROR(VLOOKUP(B73,'Dinamica Objetal'!$A$82:$C$148,2,FALSE)/1000000,0)</f>
        <v>817.44872699999996</v>
      </c>
      <c r="D73" s="87">
        <f>IFERROR(VLOOKUP(B73,'Dinamica Objetal'!$A$82:$C$148,3,FALSE)/1000000,0)</f>
        <v>1637.7477269999999</v>
      </c>
      <c r="E73" s="77">
        <f>IFERROR(VLOOKUP(Objetal!B73,'Dinamica Objetal'!$A$7:$B$72,2,FALSE)/1000000,0)</f>
        <v>1215.0073063099999</v>
      </c>
    </row>
    <row r="74" spans="2:6" x14ac:dyDescent="0.25">
      <c r="B74" s="69" t="s">
        <v>73</v>
      </c>
      <c r="C74" s="63">
        <f>C75+C77</f>
        <v>136044.79999999999</v>
      </c>
      <c r="D74" s="63">
        <f>D75+D77</f>
        <v>180827.385286</v>
      </c>
      <c r="E74" s="63">
        <f t="shared" ref="E74" si="9">E75+E77</f>
        <v>146803.96354872</v>
      </c>
    </row>
    <row r="75" spans="2:6" x14ac:dyDescent="0.25">
      <c r="B75" s="89" t="s">
        <v>134</v>
      </c>
      <c r="C75" s="86">
        <f>C76</f>
        <v>2835.8</v>
      </c>
      <c r="D75" s="86">
        <f t="shared" ref="D75:E75" si="10">D76</f>
        <v>10752.821121999999</v>
      </c>
      <c r="E75" s="86">
        <f t="shared" si="10"/>
        <v>10056.259756130001</v>
      </c>
    </row>
    <row r="76" spans="2:6" x14ac:dyDescent="0.25">
      <c r="B76" s="91" t="s">
        <v>186</v>
      </c>
      <c r="C76" s="87">
        <f>IFERROR(VLOOKUP(B76,'Dinamica Objetal'!$A$82:$C$148,2,FALSE)/1000000,0)</f>
        <v>2835.8</v>
      </c>
      <c r="D76" s="87">
        <f>IFERROR(VLOOKUP(B76,'Dinamica Objetal'!$A$82:$C$148,3,FALSE)/1000000,0)</f>
        <v>10752.821121999999</v>
      </c>
      <c r="E76" s="77">
        <f>IFERROR(VLOOKUP(Objetal!B76,'Dinamica Objetal'!$A$7:$B$72,2,FALSE)/1000000,0)</f>
        <v>10056.259756130001</v>
      </c>
    </row>
    <row r="77" spans="2:6" x14ac:dyDescent="0.25">
      <c r="B77" s="89" t="s">
        <v>135</v>
      </c>
      <c r="C77" s="86">
        <f>C78</f>
        <v>133209</v>
      </c>
      <c r="D77" s="86">
        <f t="shared" ref="D77:E77" si="11">D78</f>
        <v>170074.56416400001</v>
      </c>
      <c r="E77" s="86">
        <f t="shared" si="11"/>
        <v>136747.70379259001</v>
      </c>
    </row>
    <row r="78" spans="2:6" x14ac:dyDescent="0.25">
      <c r="B78" s="91" t="s">
        <v>187</v>
      </c>
      <c r="C78" s="87">
        <f>IFERROR(VLOOKUP(B78,'Dinamica Objetal'!$A$82:$C$148,2,FALSE)/1000000,0)</f>
        <v>133209</v>
      </c>
      <c r="D78" s="87">
        <f>IFERROR(VLOOKUP(B78,'Dinamica Objetal'!$A$82:$C$148,3,FALSE)/1000000,0)</f>
        <v>170074.56416400001</v>
      </c>
      <c r="E78" s="87">
        <f>IFERROR(VLOOKUP(Objetal!B78,'Dinamica Objetal'!$A$7:$B$74,2,FALSE)/1000000,0)</f>
        <v>136747.70379259001</v>
      </c>
    </row>
    <row r="79" spans="2:6" x14ac:dyDescent="0.25">
      <c r="B79" s="85" t="s">
        <v>234</v>
      </c>
      <c r="C79" s="79">
        <f>C13+C74</f>
        <v>997119.17294299998</v>
      </c>
      <c r="D79" s="79">
        <f>D13+D74</f>
        <v>1212584.1810592301</v>
      </c>
      <c r="E79" s="79">
        <f>E13+E74</f>
        <v>959561.85627605999</v>
      </c>
    </row>
    <row r="80" spans="2:6" ht="12.75" customHeight="1" x14ac:dyDescent="0.25">
      <c r="B80" s="52" t="s">
        <v>188</v>
      </c>
      <c r="C80" s="52"/>
      <c r="D80" s="52"/>
      <c r="E80" s="52"/>
      <c r="F80" s="32"/>
    </row>
    <row r="81" spans="2:6" ht="23.25" customHeight="1" x14ac:dyDescent="0.25">
      <c r="B81" s="145" t="s">
        <v>337</v>
      </c>
      <c r="C81" s="145"/>
      <c r="D81" s="145"/>
      <c r="E81" s="145"/>
      <c r="F81" s="32"/>
    </row>
    <row r="82" spans="2:6" ht="24" customHeight="1" x14ac:dyDescent="0.25">
      <c r="B82" s="145" t="s">
        <v>246</v>
      </c>
      <c r="C82" s="145"/>
      <c r="D82" s="145"/>
      <c r="E82" s="145"/>
      <c r="F82" s="32"/>
    </row>
    <row r="83" spans="2:6" x14ac:dyDescent="0.25">
      <c r="B83" s="52" t="s">
        <v>3</v>
      </c>
      <c r="C83" s="52"/>
      <c r="D83" s="52"/>
      <c r="E83" s="52"/>
      <c r="F83" s="32"/>
    </row>
    <row r="84" spans="2:6" x14ac:dyDescent="0.25">
      <c r="C84" s="35"/>
      <c r="D84" s="35"/>
      <c r="E84" s="35"/>
      <c r="F84" s="32"/>
    </row>
    <row r="85" spans="2:6" x14ac:dyDescent="0.25">
      <c r="B85" s="34"/>
      <c r="C85" s="35"/>
      <c r="D85" s="35"/>
      <c r="E85" s="35"/>
    </row>
    <row r="86" spans="2:6" x14ac:dyDescent="0.25">
      <c r="B86" s="34"/>
      <c r="C86" s="35"/>
      <c r="D86" s="35"/>
      <c r="E86" s="35"/>
    </row>
    <row r="87" spans="2:6" x14ac:dyDescent="0.25">
      <c r="B87" s="34"/>
      <c r="C87" s="35"/>
      <c r="D87" s="35"/>
      <c r="E87" s="35"/>
    </row>
    <row r="88" spans="2:6" x14ac:dyDescent="0.25">
      <c r="B88" s="34"/>
      <c r="C88" s="35"/>
      <c r="D88" s="35"/>
      <c r="E88" s="35"/>
    </row>
    <row r="89" spans="2:6" x14ac:dyDescent="0.25">
      <c r="B89" s="34"/>
      <c r="C89" s="35"/>
      <c r="D89" s="35"/>
      <c r="E89" s="35"/>
    </row>
    <row r="90" spans="2:6" x14ac:dyDescent="0.25">
      <c r="B90" s="34"/>
      <c r="C90" s="35"/>
      <c r="D90" s="35"/>
      <c r="E90" s="35"/>
    </row>
    <row r="91" spans="2:6" x14ac:dyDescent="0.25">
      <c r="B91" s="34"/>
      <c r="C91" s="35"/>
      <c r="D91" s="35"/>
      <c r="E91" s="35"/>
    </row>
    <row r="92" spans="2:6" x14ac:dyDescent="0.25">
      <c r="B92" s="34"/>
      <c r="C92" s="35"/>
      <c r="D92" s="35"/>
      <c r="E92" s="35"/>
    </row>
    <row r="93" spans="2:6" x14ac:dyDescent="0.25">
      <c r="B93" s="34"/>
      <c r="C93" s="35"/>
      <c r="D93" s="35"/>
      <c r="E93" s="35"/>
    </row>
    <row r="94" spans="2:6" x14ac:dyDescent="0.25">
      <c r="C94" s="35"/>
      <c r="D94" s="35"/>
      <c r="E94" s="35"/>
    </row>
    <row r="95" spans="2:6" x14ac:dyDescent="0.25">
      <c r="B95" s="42"/>
      <c r="C95" s="35"/>
      <c r="D95" s="35"/>
      <c r="E95" s="35"/>
    </row>
    <row r="96" spans="2:6" x14ac:dyDescent="0.25">
      <c r="B96" s="43"/>
      <c r="C96" s="35"/>
      <c r="D96" s="35"/>
      <c r="E96" s="35"/>
    </row>
    <row r="97" spans="2:5" x14ac:dyDescent="0.25">
      <c r="C97" s="35"/>
      <c r="D97" s="35"/>
      <c r="E97" s="35"/>
    </row>
    <row r="98" spans="2:5" x14ac:dyDescent="0.25">
      <c r="B98" s="34"/>
      <c r="C98" s="35"/>
      <c r="D98" s="35"/>
      <c r="E98" s="35"/>
    </row>
    <row r="99" spans="2:5" x14ac:dyDescent="0.25">
      <c r="B99" s="34"/>
      <c r="C99" s="35"/>
      <c r="D99" s="35"/>
      <c r="E99" s="35"/>
    </row>
    <row r="100" spans="2:5" x14ac:dyDescent="0.25">
      <c r="B100" s="34"/>
      <c r="C100" s="35"/>
      <c r="D100" s="35"/>
      <c r="E100" s="35"/>
    </row>
    <row r="101" spans="2:5" x14ac:dyDescent="0.25">
      <c r="B101" s="34"/>
      <c r="C101" s="35"/>
      <c r="D101" s="35"/>
      <c r="E101" s="35"/>
    </row>
    <row r="102" spans="2:5" x14ac:dyDescent="0.25">
      <c r="B102" s="34"/>
      <c r="C102" s="110"/>
      <c r="D102" s="110"/>
      <c r="E102" s="110"/>
    </row>
    <row r="103" spans="2:5" x14ac:dyDescent="0.25">
      <c r="B103" s="110"/>
      <c r="C103" s="110"/>
      <c r="D103" s="110"/>
      <c r="E103" s="110"/>
    </row>
    <row r="104" spans="2:5" x14ac:dyDescent="0.25">
      <c r="B104" s="110"/>
    </row>
  </sheetData>
  <mergeCells count="13">
    <mergeCell ref="B82:E82"/>
    <mergeCell ref="B81:E81"/>
    <mergeCell ref="A2:F2"/>
    <mergeCell ref="A1:F1"/>
    <mergeCell ref="E11:E12"/>
    <mergeCell ref="A8:F8"/>
    <mergeCell ref="A7:F7"/>
    <mergeCell ref="A6:F6"/>
    <mergeCell ref="A5:F5"/>
    <mergeCell ref="A3:F3"/>
    <mergeCell ref="D11:D12"/>
    <mergeCell ref="B11:B12"/>
    <mergeCell ref="C11:C12"/>
  </mergeCells>
  <pageMargins left="0.7" right="0.7" top="0.75" bottom="0.75" header="0.3" footer="0.3"/>
  <pageSetup orientation="portrait" r:id="rId1"/>
  <ignoredErrors>
    <ignoredError sqref="C20:E20 C30:E30 C40:E40 C49:E49 C56:E56 C66:E66 C70:E70 E74 C74:D74 C76:E76 C77:E7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Fiscal Mes</vt:lpstr>
      <vt:lpstr>Dinamica Fiscal Mes</vt:lpstr>
      <vt:lpstr>Económica</vt:lpstr>
      <vt:lpstr>DinamicaEconómica</vt:lpstr>
      <vt:lpstr>Fiscal Inst</vt:lpstr>
      <vt:lpstr>Dinamica Fiscal Inst </vt:lpstr>
      <vt:lpstr>Funcional</vt:lpstr>
      <vt:lpstr>Dinamica Funcional</vt:lpstr>
      <vt:lpstr>Objetal</vt:lpstr>
      <vt:lpstr>Dinamica 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Alondra Rodriguez Luciano</dc:creator>
  <cp:lastModifiedBy>Kiara Alondra Rodriguez Luciano</cp:lastModifiedBy>
  <dcterms:created xsi:type="dcterms:W3CDTF">2020-08-19T17:32:46Z</dcterms:created>
  <dcterms:modified xsi:type="dcterms:W3CDTF">2020-12-01T18:46:11Z</dcterms:modified>
</cp:coreProperties>
</file>