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Dpto. EEPE\Recurrentes\Boletin Diario\Boletin Diario 2020\Boletines Semanales\"/>
    </mc:Choice>
  </mc:AlternateContent>
  <bookViews>
    <workbookView showHorizontalScroll="0" showVerticalScroll="0" xWindow="0" yWindow="0" windowWidth="28800" windowHeight="11835"/>
  </bookViews>
  <sheets>
    <sheet name="Fiscal Mes" sheetId="1" r:id="rId1"/>
    <sheet name="Económica" sheetId="3" r:id="rId2"/>
    <sheet name="Fiscal Inst" sheetId="4" r:id="rId3"/>
    <sheet name="Funcional" sheetId="29" r:id="rId4"/>
    <sheet name="Objetal" sheetId="27" r:id="rId5"/>
    <sheet name="Recursos COVID" sheetId="35" r:id="rId6"/>
    <sheet name="Programas COVID" sheetId="36"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6">'Programas COVID'!$A$1:$K$11</definedName>
    <definedName name="_xlnm.Print_Area" localSheetId="5">'Recursos COVID'!$A$1:$K$74</definedName>
    <definedName name="Button_13">"CLAGA2000_Consolidado_2001_List"</definedName>
    <definedName name="FORMATO">#N/A</definedName>
    <definedName name="FUENTE" localSheetId="3">#REF!</definedName>
    <definedName name="FUENTE" localSheetId="4">#REF!</definedName>
    <definedName name="FUENTE" localSheetId="6">#REF!</definedName>
    <definedName name="FUENTE" localSheetId="5">#REF!</definedName>
    <definedName name="FUENTE">#REF!</definedName>
    <definedName name="fuente1" localSheetId="3">#REF!</definedName>
    <definedName name="fuente1" localSheetId="4">#REF!</definedName>
    <definedName name="fuente1" localSheetId="6">#REF!</definedName>
    <definedName name="fuente1">#REF!</definedName>
    <definedName name="OCTUBRE">#N/A</definedName>
    <definedName name="ROS">#N/A</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3" l="1"/>
  <c r="G11" i="36" l="1"/>
  <c r="F18" i="36"/>
  <c r="E18" i="36"/>
  <c r="D18" i="36"/>
  <c r="G17" i="36"/>
  <c r="G16" i="36"/>
  <c r="G15" i="36"/>
  <c r="G14" i="36"/>
  <c r="G13" i="36"/>
  <c r="G12" i="36"/>
  <c r="G18" i="36" l="1"/>
  <c r="C89" i="35"/>
  <c r="D89" i="35"/>
  <c r="E89" i="35"/>
  <c r="F89" i="35"/>
  <c r="G89" i="35"/>
  <c r="H89" i="35"/>
  <c r="I89" i="35"/>
  <c r="J89" i="35"/>
  <c r="D77" i="27" l="1"/>
  <c r="E77" i="27"/>
  <c r="C77" i="27" l="1"/>
  <c r="D75" i="27"/>
  <c r="C75" i="27"/>
  <c r="D119" i="29"/>
  <c r="D118" i="29" s="1"/>
  <c r="K12" i="35" l="1"/>
  <c r="K13" i="35"/>
  <c r="K14" i="35"/>
  <c r="K15" i="35"/>
  <c r="K16" i="35"/>
  <c r="K17" i="35"/>
  <c r="K18" i="35"/>
  <c r="K19" i="35"/>
  <c r="K20" i="35"/>
  <c r="K21" i="35"/>
  <c r="K22" i="35"/>
  <c r="K23" i="35"/>
  <c r="K24" i="35"/>
  <c r="K25" i="35"/>
  <c r="K26" i="35"/>
  <c r="K27" i="35"/>
  <c r="K28" i="35"/>
  <c r="K29" i="35"/>
  <c r="K30" i="35"/>
  <c r="K31" i="35"/>
  <c r="K32" i="35"/>
  <c r="K33" i="35"/>
  <c r="K34" i="35"/>
  <c r="K35" i="35"/>
  <c r="K36" i="35"/>
  <c r="K37" i="35"/>
  <c r="K38" i="35"/>
  <c r="K39" i="35"/>
  <c r="K40" i="35"/>
  <c r="K41" i="35"/>
  <c r="K42" i="35"/>
  <c r="K43" i="35"/>
  <c r="K44" i="35"/>
  <c r="K45" i="35"/>
  <c r="K46" i="35"/>
  <c r="K47" i="35"/>
  <c r="K48" i="35"/>
  <c r="K49" i="35"/>
  <c r="K50" i="35"/>
  <c r="K51" i="35"/>
  <c r="K52" i="35"/>
  <c r="K53" i="35"/>
  <c r="K54" i="35"/>
  <c r="K55" i="35"/>
  <c r="K56" i="35"/>
  <c r="K57" i="35"/>
  <c r="K58" i="35"/>
  <c r="K59" i="35"/>
  <c r="K60" i="35"/>
  <c r="K61" i="35"/>
  <c r="K62" i="35"/>
  <c r="K63" i="35"/>
  <c r="K64" i="35"/>
  <c r="K65" i="35"/>
  <c r="K66" i="35"/>
  <c r="K67" i="35"/>
  <c r="K68" i="35"/>
  <c r="K69" i="35"/>
  <c r="K70" i="35"/>
  <c r="K71" i="35"/>
  <c r="K72" i="35"/>
  <c r="K73" i="35"/>
  <c r="K74" i="35"/>
  <c r="K75" i="35"/>
  <c r="K76" i="35"/>
  <c r="K77" i="35"/>
  <c r="K78" i="35"/>
  <c r="K79" i="35"/>
  <c r="K80" i="35"/>
  <c r="K81" i="35"/>
  <c r="K82" i="35"/>
  <c r="K83" i="35"/>
  <c r="K84" i="35"/>
  <c r="K85" i="35"/>
  <c r="K86" i="35"/>
  <c r="K87" i="35"/>
  <c r="K88" i="35"/>
  <c r="K11" i="35"/>
  <c r="D15" i="1" l="1"/>
  <c r="E15" i="1"/>
  <c r="K89" i="35" l="1"/>
  <c r="C54" i="29" l="1"/>
  <c r="C41" i="29"/>
  <c r="C116" i="29"/>
  <c r="C115" i="29" s="1"/>
  <c r="C112" i="29"/>
  <c r="C111" i="29" s="1"/>
  <c r="C67" i="29"/>
  <c r="D67" i="29"/>
  <c r="D71" i="29"/>
  <c r="D76" i="29"/>
  <c r="D81" i="29"/>
  <c r="D89" i="29"/>
  <c r="D101" i="29"/>
  <c r="D112" i="29"/>
  <c r="D111" i="29" s="1"/>
  <c r="D64" i="29"/>
  <c r="D63" i="29" s="1"/>
  <c r="C71" i="29"/>
  <c r="C76" i="29"/>
  <c r="C81" i="29"/>
  <c r="C89" i="29"/>
  <c r="C101" i="29"/>
  <c r="C64" i="29"/>
  <c r="C35" i="29"/>
  <c r="C38" i="29"/>
  <c r="C43" i="29"/>
  <c r="C45" i="29"/>
  <c r="C48" i="29"/>
  <c r="C56" i="29"/>
  <c r="C58" i="29"/>
  <c r="C15" i="29"/>
  <c r="C20" i="29"/>
  <c r="C23" i="29"/>
  <c r="C27" i="29"/>
  <c r="E116" i="29"/>
  <c r="E115" i="29" s="1"/>
  <c r="E119" i="29"/>
  <c r="E118" i="29" s="1"/>
  <c r="D116" i="29"/>
  <c r="C119" i="29"/>
  <c r="C118" i="29" s="1"/>
  <c r="E35" i="29"/>
  <c r="E41" i="29"/>
  <c r="E43" i="29"/>
  <c r="E54" i="29"/>
  <c r="E56" i="29"/>
  <c r="E112" i="29"/>
  <c r="E111" i="29" s="1"/>
  <c r="D20" i="29"/>
  <c r="D23" i="29"/>
  <c r="D27" i="29"/>
  <c r="D35" i="29"/>
  <c r="D38" i="29"/>
  <c r="D41" i="29"/>
  <c r="D43" i="29"/>
  <c r="D45" i="29"/>
  <c r="D48" i="29"/>
  <c r="D54" i="29"/>
  <c r="D56" i="29"/>
  <c r="D58" i="29"/>
  <c r="C63" i="29" l="1"/>
  <c r="E64" i="29"/>
  <c r="E89" i="29"/>
  <c r="E20" i="29"/>
  <c r="E15" i="29"/>
  <c r="D115" i="29"/>
  <c r="D114" i="29" s="1"/>
  <c r="E101" i="29"/>
  <c r="E67" i="29"/>
  <c r="E48" i="29"/>
  <c r="E23" i="29"/>
  <c r="D15" i="29"/>
  <c r="D14" i="29" s="1"/>
  <c r="E81" i="29"/>
  <c r="E76" i="29"/>
  <c r="E71" i="29"/>
  <c r="E58" i="29"/>
  <c r="E45" i="29"/>
  <c r="E38" i="29"/>
  <c r="E27" i="29"/>
  <c r="C34" i="29"/>
  <c r="E114" i="29"/>
  <c r="C114" i="29"/>
  <c r="D70" i="29"/>
  <c r="D34" i="29"/>
  <c r="E63" i="29" l="1"/>
  <c r="D13" i="29"/>
  <c r="E34" i="29"/>
  <c r="E70" i="29"/>
  <c r="E14" i="29"/>
  <c r="F15" i="1"/>
  <c r="E13" i="29" l="1"/>
  <c r="F12" i="1"/>
  <c r="E12" i="1"/>
  <c r="D12" i="1"/>
  <c r="D23" i="1" s="1"/>
  <c r="E24" i="1"/>
  <c r="F24" i="1"/>
  <c r="D24" i="1"/>
  <c r="E23" i="1" l="1"/>
  <c r="F23" i="1"/>
  <c r="C74" i="27" l="1"/>
  <c r="D74" i="27"/>
  <c r="D14" i="27"/>
  <c r="C49" i="27"/>
  <c r="C40" i="27"/>
  <c r="D49" i="27"/>
  <c r="D40" i="27"/>
  <c r="C14" i="27"/>
  <c r="C66" i="27"/>
  <c r="C30" i="27"/>
  <c r="D66" i="27"/>
  <c r="D30" i="27"/>
  <c r="C70" i="27"/>
  <c r="C56" i="27"/>
  <c r="C20" i="27"/>
  <c r="D70" i="27"/>
  <c r="D56" i="27"/>
  <c r="D20" i="27"/>
  <c r="D22" i="1" l="1"/>
  <c r="D21" i="1"/>
  <c r="D20" i="1"/>
  <c r="E42" i="4"/>
  <c r="E44" i="4"/>
  <c r="E46" i="4"/>
  <c r="E48" i="4"/>
  <c r="E50" i="4"/>
  <c r="E52" i="4"/>
  <c r="E73" i="4"/>
  <c r="E14" i="4" l="1"/>
  <c r="E17" i="4"/>
  <c r="E55" i="4"/>
  <c r="E75" i="27"/>
  <c r="D42" i="4"/>
  <c r="D44" i="4"/>
  <c r="D46" i="4"/>
  <c r="D48" i="4"/>
  <c r="D50" i="4"/>
  <c r="D52" i="4"/>
  <c r="D73" i="4"/>
  <c r="C42" i="4"/>
  <c r="C44" i="4"/>
  <c r="C46" i="4"/>
  <c r="C48" i="4"/>
  <c r="C50" i="4"/>
  <c r="C52" i="4"/>
  <c r="C73" i="4"/>
  <c r="D14" i="4" l="1"/>
  <c r="E13" i="4"/>
  <c r="C55" i="4"/>
  <c r="C14" i="4"/>
  <c r="D17" i="4"/>
  <c r="C17" i="4"/>
  <c r="D55" i="4"/>
  <c r="D54" i="4" s="1"/>
  <c r="D21" i="3"/>
  <c r="D14" i="3"/>
  <c r="C21" i="3"/>
  <c r="C29" i="3"/>
  <c r="C28" i="3" s="1"/>
  <c r="C14" i="3"/>
  <c r="D29" i="3"/>
  <c r="D28" i="3" s="1"/>
  <c r="E40" i="27"/>
  <c r="E66" i="27"/>
  <c r="E30" i="27"/>
  <c r="E49" i="27"/>
  <c r="E70" i="27"/>
  <c r="E56" i="27"/>
  <c r="E20" i="27"/>
  <c r="E74" i="27"/>
  <c r="E14" i="27"/>
  <c r="E14" i="3"/>
  <c r="E29" i="3"/>
  <c r="E28" i="3" s="1"/>
  <c r="E20" i="1"/>
  <c r="F20" i="1"/>
  <c r="E22" i="1"/>
  <c r="E21" i="1"/>
  <c r="F22" i="1"/>
  <c r="E54" i="4"/>
  <c r="F21" i="1"/>
  <c r="D13" i="27"/>
  <c r="D121" i="29"/>
  <c r="C13" i="3" l="1"/>
  <c r="C32" i="3" s="1"/>
  <c r="E75" i="4"/>
  <c r="D13" i="4"/>
  <c r="D75" i="4" s="1"/>
  <c r="D13" i="3"/>
  <c r="D32" i="3"/>
  <c r="C13" i="4"/>
  <c r="E13" i="27"/>
  <c r="E79" i="27" s="1"/>
  <c r="E121" i="29"/>
  <c r="E13" i="3"/>
  <c r="E32" i="3" s="1"/>
  <c r="D79" i="27"/>
  <c r="C54" i="4"/>
  <c r="C13" i="27"/>
  <c r="C79" i="27" s="1"/>
  <c r="C75" i="4" l="1"/>
  <c r="C14" i="29"/>
  <c r="C70" i="29"/>
  <c r="C13" i="29" l="1"/>
  <c r="C121" i="29" s="1"/>
</calcChain>
</file>

<file path=xl/connections.xml><?xml version="1.0" encoding="utf-8"?>
<connections xmlns="http://schemas.openxmlformats.org/spreadsheetml/2006/main">
  <connection id="1"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<sst xmlns="http://schemas.openxmlformats.org/spreadsheetml/2006/main" count="472" uniqueCount="320">
  <si>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</si>
  <si>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</si>
  <si>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</si>
  <si>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</si>
  <si>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</si>
  <si>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</si>
  <si>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</si>
  <si>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Vigente</t>
  </si>
  <si>
    <t>Presupuesto Ejecutado</t>
  </si>
  <si>
    <t>Total Ejecución</t>
  </si>
  <si>
    <t>Abril</t>
  </si>
  <si>
    <t>Mayo</t>
  </si>
  <si>
    <t>Junio</t>
  </si>
  <si>
    <t>Julio</t>
  </si>
  <si>
    <t>Agosto</t>
  </si>
  <si>
    <t>0201 - PRESIDENCIA DE LA REPÚBLICA</t>
  </si>
  <si>
    <t>01 - MINISTERIO ADMINISTRATIVO DE LA PRESIDENCIA</t>
  </si>
  <si>
    <t>0100 - FONDO GENERAL</t>
  </si>
  <si>
    <t>02 - GABINETE DE LA POLÍTICA SOCIAL</t>
  </si>
  <si>
    <t>0814 - APOYO PRESUPUESTARIO (RECURSOS EXTERNOS)</t>
  </si>
  <si>
    <t>5011 - FONDO DE CALAMIDADES Y EMERGENCIAS PÚBLICAS</t>
  </si>
  <si>
    <t>6140 - PRÉSTAMO PARA POLÍTICAS DE DESARROLLO EN GESTIÓN DEL RIESGO DE DESASTRES (CAT-DDO) N° 8787-DO</t>
  </si>
  <si>
    <t>06 - MINISTERIO DE LA PRESIDENCIA</t>
  </si>
  <si>
    <t>7301 - FORTALECIMIENTO DE CAPACIDADES DEL CENTRO DE OPERACIONES DE EMERGENCIAS PARA EL COVID-19</t>
  </si>
  <si>
    <t>7302 - APOYO AL CENTRO DE OPERACIONES DE EMERGENCIA DE LA REP. DOM. EL COVID-19</t>
  </si>
  <si>
    <t>0202 - MINISTERIO DE  INTERIOR Y POLICÍA</t>
  </si>
  <si>
    <t>01 - MINISTERIO DE INTERIOR Y POLICÍA</t>
  </si>
  <si>
    <t>2080 - RECURSOS DE CAPTACION DIRECTA DE LA DIRECCION GENERAL DE MIGRACION LEY 285-04</t>
  </si>
  <si>
    <t>02 - POLICIA NACIONAL</t>
  </si>
  <si>
    <t>0203 - MINISTERIO DE DEFENSA</t>
  </si>
  <si>
    <t>01 - MINISTERIO DE DEFENSA</t>
  </si>
  <si>
    <t>02 - EJÉRCITO DE LA REPÚBLICA  DOMINICANA</t>
  </si>
  <si>
    <t>03 - ARMADA DE LA REPÚBLICA DOMINICANA</t>
  </si>
  <si>
    <t>04 - FUERZA AÉREA DE REPÚBLICA DOMINICANA</t>
  </si>
  <si>
    <t>0204 - MINISTERIO DE RELACIONES EXTERIORES</t>
  </si>
  <si>
    <t>01 - MINISTERIO DE RELACIONES EXTERIORES</t>
  </si>
  <si>
    <t>0205 - MINISTERIO DE HACIENDA</t>
  </si>
  <si>
    <t>01 - MINISTERIO DE HACIENDA</t>
  </si>
  <si>
    <t>0206 - MINISTERIO DE EDUCACIÓN</t>
  </si>
  <si>
    <t>01 - MINISTERIO DE EDUCACIÓN</t>
  </si>
  <si>
    <t>0207 - MINISTERIO DE SALUD PÚBLICA Y ASISTENCIA SOCIAL</t>
  </si>
  <si>
    <t>01 - MINISTERIO DE SALUD PÚBLICA Y ASISTENCIA SOCIAL</t>
  </si>
  <si>
    <t>0211 - MINISTERIO DE OBRAS PÚBLICAS Y COMUNICACIONES</t>
  </si>
  <si>
    <t>01 - MINISTERIO DE OBRAS PÚBLICAS Y COMUNICACIONES</t>
  </si>
  <si>
    <t>2102 - RECURSOS DE CAPTACION DIRECTA DE LA OFICINA PARA EL REORDENAMIENTO DEL TRANSPORTE DECRETO 477-05</t>
  </si>
  <si>
    <t>2108 - RECURSOS DE CAPTACIÓN DIRECTA DEL MINISTERIO DE OBRAS PÚBLICAS Y COMUNICACIONES</t>
  </si>
  <si>
    <t>0214 - PROCURADURÍA GENERAL DE LA REPÚBLICA</t>
  </si>
  <si>
    <t>01 - PROCURADURIA GENERAL DE LA REPUBLICA</t>
  </si>
  <si>
    <t>0216 - MINISTERIO DE CULTURA</t>
  </si>
  <si>
    <t>01 - MINISTERIO DE CULTURA</t>
  </si>
  <si>
    <t>0217 - MINISTERIO DE LA JUVENTUD</t>
  </si>
  <si>
    <t>01 - MINISTERIO DE LA JUVENTUD</t>
  </si>
  <si>
    <t>0219 - MINISTERIO DE EDUCACIÓN SUPERIOR CIENCIA Y TECNOLOGÍA</t>
  </si>
  <si>
    <t>01 - MINISTERIO DE EDUCACIÓN SUPERIOR CIENCIA Y TECNOLOGÍA</t>
  </si>
  <si>
    <t>2107 - RECURSOS DE CAPTACIÓN DIRECTA DEL INSTITUTO TECNOLÓGICO DE LAS AMÉRICAS (ITLA)</t>
  </si>
  <si>
    <t>0220 - MINISTERIO DE ECONOMÍA, PLANIFICACIÓN Y DESARROLLO</t>
  </si>
  <si>
    <t>01 - MINISTERIO DE ECONOMÍA, PLANIFICACIÓN Y DESARROLLO</t>
  </si>
  <si>
    <t>0221 - MINISTERIO DE ADMINISTRACIÓN PÚBLICA</t>
  </si>
  <si>
    <t>01 - MINISTERIO DE ADMINISTRACIÓN PÚBLICA (MAP)</t>
  </si>
  <si>
    <t>0222 - MINISTERIO DE ENERGÍA Y MINAS</t>
  </si>
  <si>
    <t>01 - MINISTERIO DE ENERGÍA Y MINAS</t>
  </si>
  <si>
    <t>1974 - FOM. DE PROG. DE ENERG. ALT. Y AHOR. DE ENERG.</t>
  </si>
  <si>
    <t>0999 - ADMINISTRACION DE OBLIGACIONES DEL TESORO NACIONAL</t>
  </si>
  <si>
    <t>01 - ADM. DE OBLIGACIONES DEL TESORO</t>
  </si>
  <si>
    <t>2118 - FONDO PROTECCIÓN ECONÓMICA, SOCIAL, LABORAL Y SALUD DE LOS TRABAJORES DOMINICANOS</t>
  </si>
  <si>
    <t>Total General</t>
  </si>
  <si>
    <t>2 - GASTOS</t>
  </si>
  <si>
    <t>3 - FINANCIAMIENTO</t>
  </si>
  <si>
    <t>2.1 - Gastos corrientes</t>
  </si>
  <si>
    <t>2.2 - Gastos de capital</t>
  </si>
  <si>
    <t>3.2 - Aplicaciones financieras</t>
  </si>
  <si>
    <t>2.1.2 - Gastos de consumo</t>
  </si>
  <si>
    <t>2.1.3 - Prestaciones de la seguridad social</t>
  </si>
  <si>
    <t>2.1.4 - Intereses de la deuda</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</si>
  <si>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</si>
  <si>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</si>
  <si>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</si>
  <si>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</si>
  <si>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</si>
  <si>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</si>
  <si>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</si>
  <si>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</si>
  <si>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</si>
  <si>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</si>
  <si>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</si>
  <si>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</si>
  <si>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</si>
  <si>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</si>
  <si>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</si>
  <si>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</si>
  <si>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</si>
  <si>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</si>
  <si>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</si>
  <si>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</si>
  <si>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</si>
  <si>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</si>
  <si>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</si>
  <si>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</si>
  <si>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</si>
  <si>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0405 - TRIBUNAL SUPERIOR  ELECTORAL ( TSE)</t>
  </si>
  <si>
    <t>0998 - ADMINISTRACION DE DEUDA PUBLICA Y ACTIVOS FINANCIEROS</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</si>
  <si>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</si>
  <si>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</si>
  <si>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</si>
  <si>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</si>
  <si>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</si>
  <si>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</si>
  <si>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</si>
  <si>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</si>
  <si>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</si>
  <si>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2110 - TASAS PARA EL DESARROLLO Y SOSTENIBILIDAD DEL SISTEMA 9-1-1. (LEY 184-17)</t>
  </si>
  <si>
    <t>1 - INGRESOS</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</si>
  <si>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</si>
  <si>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</si>
  <si>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</si>
  <si>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</si>
  <si>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</si>
  <si>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</si>
  <si>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</si>
  <si>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</si>
  <si>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</si>
  <si>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</si>
  <si>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</si>
  <si>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</si>
  <si>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</si>
  <si>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</si>
  <si>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</si>
  <si>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</si>
  <si>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</si>
  <si>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</si>
  <si>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</si>
  <si>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</si>
  <si>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</si>
  <si>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</si>
  <si>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</si>
  <si>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</si>
  <si>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</si>
  <si>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</si>
  <si>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</si>
  <si>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</si>
  <si>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</si>
  <si>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</si>
  <si>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</si>
  <si>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</si>
  <si>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</si>
  <si>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</si>
  <si>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</si>
  <si>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</si>
  <si>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</si>
  <si>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</si>
  <si>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</si>
  <si>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</si>
  <si>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</si>
  <si>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</si>
  <si>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</si>
  <si>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</si>
  <si>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</si>
  <si>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</si>
  <si>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</si>
  <si>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</si>
  <si>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</si>
  <si>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</si>
  <si>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</si>
  <si>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</si>
  <si>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</si>
  <si>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</si>
  <si>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</si>
  <si>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</si>
  <si>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</si>
  <si>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</si>
  <si>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</si>
  <si>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</si>
  <si>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</si>
  <si>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</si>
  <si>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Cifras preliminares</t>
  </si>
  <si>
    <t>1.1 - Ingresos Corrientes</t>
  </si>
  <si>
    <t>1.2 - Ingresos de capital</t>
  </si>
  <si>
    <t>0.0 - N/A</t>
  </si>
  <si>
    <t>Ejecución</t>
  </si>
  <si>
    <t>3.1 - Fuentes financieras</t>
  </si>
  <si>
    <t>1 - SERVICIOS  GENERALES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</si>
  <si>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</si>
  <si>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</si>
  <si>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</si>
  <si>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</si>
  <si>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</si>
  <si>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</si>
  <si>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</si>
  <si>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</si>
  <si>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</si>
  <si>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</si>
  <si>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</si>
  <si>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</si>
  <si>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</si>
  <si>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</si>
  <si>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</si>
  <si>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</si>
  <si>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</si>
  <si>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</si>
  <si>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</si>
  <si>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</si>
  <si>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</si>
  <si>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</si>
  <si>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</si>
  <si>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</si>
  <si>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</si>
  <si>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</si>
  <si>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2.4.6 - SUBVENCIONES</t>
  </si>
  <si>
    <t>2.5.5 - TRANSFERENCIAS DE CAPITAL A INSTITUCIONES PÚBLICAS FINANCIERAS</t>
  </si>
  <si>
    <t>Pres. Aprobado</t>
  </si>
  <si>
    <t xml:space="preserve">Ejecución </t>
  </si>
  <si>
    <t>Cuenta de Ahorro, Inversión y Financiamiento</t>
  </si>
  <si>
    <t xml:space="preserve">Clasificación Económica </t>
  </si>
  <si>
    <t>Gobierno Central</t>
  </si>
  <si>
    <t>RESULTADOS</t>
  </si>
  <si>
    <t>FINANCIAMIENTO</t>
  </si>
  <si>
    <t>Ejecución del Gasto del Gobierno Central</t>
  </si>
  <si>
    <t>TOTAL GENERAL</t>
  </si>
  <si>
    <t>Clasificación Objetal</t>
  </si>
  <si>
    <t>Clasificación Funcional</t>
  </si>
  <si>
    <t xml:space="preserve">TOTAL GENERAL </t>
  </si>
  <si>
    <t>Septiembre</t>
  </si>
  <si>
    <t>Resultado de la cuenta corriente (1.1-2.1)</t>
  </si>
  <si>
    <t>Resultado de la cuenta de capital (1.2-2.2)</t>
  </si>
  <si>
    <t>Resultado primario (1- (2 - 2.1.4))</t>
  </si>
  <si>
    <t>Resultado financiero (1- 2)</t>
  </si>
  <si>
    <t xml:space="preserve">El Presupuesto Vigente contiene el presupuesto aprobado en la Ley No. 222-20, que modifica la Ley No. 506-19 de Presupuesto General del Estado 2020; además, contiene los gastos financiados por recursos de captación directa extraordinarios y donaciones adicionales obtenidas. </t>
  </si>
  <si>
    <t>Abril-Octubre</t>
  </si>
  <si>
    <t>DIRECCIÓN DE ESTUDIOS ECONÓMICOS Y SEGUIMIENTO FINANCIERO</t>
  </si>
  <si>
    <t>Pres. Vigente**</t>
  </si>
  <si>
    <t xml:space="preserve">** El Presupuesto Vigente contiene el presupuesto aprobado en la Ley No. 222-20, que modifica la Ley No. 506-19 de Presupuesto General del Estado 2020; además, contiene los gastos financiados por recursos de captación directa extraordinarios y donaciones adicionales obtenidas. </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</si>
  <si>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</si>
  <si>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</si>
  <si>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</si>
  <si>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</si>
  <si>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</si>
  <si>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</si>
  <si>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</si>
  <si>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</si>
  <si>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</si>
  <si>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</si>
  <si>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</si>
  <si>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</si>
  <si>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</si>
  <si>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</si>
  <si>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</si>
  <si>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</si>
  <si>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</si>
  <si>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</si>
  <si>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</si>
  <si>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</si>
  <si>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</si>
  <si>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</si>
  <si>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</si>
  <si>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</si>
  <si>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</si>
  <si>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</si>
  <si>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</si>
  <si>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</si>
  <si>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</si>
  <si>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</si>
  <si>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</si>
  <si>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</si>
  <si>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</si>
  <si>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</si>
  <si>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</si>
  <si>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</si>
  <si>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</si>
  <si>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</si>
  <si>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</si>
  <si>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</si>
  <si>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</si>
  <si>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</si>
  <si>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</si>
  <si>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</si>
  <si>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</si>
  <si>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</si>
  <si>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</si>
  <si>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</si>
  <si>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</si>
  <si>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</si>
  <si>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</si>
  <si>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</si>
  <si>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</si>
  <si>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</si>
  <si>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</si>
  <si>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</si>
  <si>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</si>
  <si>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</si>
  <si>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</si>
  <si>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</si>
  <si>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</si>
  <si>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</si>
  <si>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</si>
  <si>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</si>
  <si>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</si>
  <si>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4.5.03 - Invalidez</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</si>
  <si>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</si>
  <si>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</si>
  <si>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</si>
  <si>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</si>
  <si>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</si>
  <si>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</si>
  <si>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</si>
  <si>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</si>
  <si>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</si>
  <si>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Octubre</t>
  </si>
  <si>
    <t>6025 - BONOS GLOBALES EXTERNOS</t>
  </si>
  <si>
    <t>Presupuesto Vigente de la Fuente Especifica 2118 de conformidad a la Declaratoria de Emergencia Nacional y a lo establecido en el Artículo Primero, Párrafos 1 y 2, de la Resolución No. 001-2020, de fecha 24 de marzo de 2020 del Congreso Directivo del IDOPRIL.</t>
  </si>
  <si>
    <t>Recursos Ejecutados Programas COVID-19</t>
  </si>
  <si>
    <t>Abril-Octubre 2020</t>
  </si>
  <si>
    <t>Fondo de Asistencia Solidaria al Empleado (FASE)</t>
  </si>
  <si>
    <t>Quédate en Casa</t>
  </si>
  <si>
    <t>Programa de Asistencia al Trabajador Independiente (PA'TI)</t>
  </si>
  <si>
    <t>Ejecución 1ro de enero - 30 de octubre 2020*</t>
  </si>
  <si>
    <t>* Fecha de imputación al 30 de octubre y fecha de registro al 02 de noviembre. La fecha de imputación representa los gastos o ingresos en el momento de su ejecución, mientras que la fecha de registro representa el momento de su registro en el sistema, en la medida que se van regularizando los pagos.</t>
  </si>
  <si>
    <t>* Fecha de imputación al 30 de octubre y fecha de registro al 02 de noviembre. La fecha de imputación representa los gastos o ingresos en el momento de su ejecución, mientras que la fecha de registro representa el momento de su registro en el sistema en la medida que se van regularizando los pagos.</t>
  </si>
  <si>
    <t>Ejecución Gastos: Por fecha de imputación al 30/10/2020.</t>
  </si>
  <si>
    <t>El presupuesto ejecutado incluye un monto de RD$2,587.59 correspondiente a NP.</t>
  </si>
  <si>
    <t>El presupuesto ejecutado incluye un monto de RD$2,587.59 correspondiente a No Presupuestado.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</si>
</sst>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_);_(* \(#,##0.0\);_(* &quot;-&quot;??_);_(@_)"/>
    <numFmt numFmtId="165" formatCode="#,##0.0"/>
    <numFmt numFmtId="166" formatCode="0.0%"/>
  </numFmts>
  <fonts count="27"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cellStyleXfs>
  <cellXfs count="143">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18" fillId="0" borderId="1" xfId="1" applyNumberFormat="1" applyFont="1" applyBorder="1" applyAlignment="1">
      <alignment horizontal="left"/>
    </xf>
    <xf numFmtId="0" fontId="18" fillId="0" borderId="0" xfId="5" applyFont="1" applyBorder="1" applyAlignment="1">
      <alignment horizontal="left" indent="1"/>
    </xf>
    <xf numFmtId="164" fontId="7" fillId="0" borderId="0" xfId="1" applyNumberFormat="1" applyFont="1"/>
    <xf numFmtId="164" fontId="7" fillId="2" borderId="0" xfId="1" applyNumberFormat="1" applyFont="1" applyFill="1" applyBorder="1"/>
    <xf numFmtId="0" fontId="19" fillId="0" borderId="0" xfId="5" applyFont="1" applyBorder="1" applyAlignment="1">
      <alignment horizontal="left" indent="2"/>
    </xf>
    <xf numFmtId="164" fontId="6" fillId="0" borderId="0" xfId="1" applyNumberFormat="1" applyFont="1"/>
    <xf numFmtId="164" fontId="6" fillId="2" borderId="0" xfId="1" applyNumberFormat="1" applyFont="1" applyFill="1" applyBorder="1"/>
    <xf numFmtId="0" fontId="19" fillId="0" borderId="0" xfId="5" applyFont="1" applyBorder="1" applyAlignment="1">
      <alignment horizontal="left" vertical="center" wrapText="1" indent="2"/>
    </xf>
    <xf numFmtId="164" fontId="6" fillId="0" borderId="0" xfId="1" applyNumberFormat="1" applyFont="1" applyAlignment="1">
      <alignment vertical="center"/>
    </xf>
    <xf numFmtId="164" fontId="6" fillId="2" borderId="0" xfId="1" applyNumberFormat="1" applyFont="1" applyFill="1" applyBorder="1" applyAlignment="1">
      <alignment vertical="center"/>
    </xf>
    <xf numFmtId="164" fontId="6" fillId="0" borderId="0" xfId="1" applyNumberFormat="1" applyFont="1" applyBorder="1" applyAlignment="1">
      <alignment vertical="center"/>
    </xf>
    <xf numFmtId="164" fontId="6" fillId="0" borderId="0" xfId="1" applyNumberFormat="1" applyFont="1" applyAlignment="1">
      <alignment horizontal="center" vertical="center"/>
    </xf>
    <xf numFmtId="164" fontId="6" fillId="2" borderId="0" xfId="1" applyNumberFormat="1" applyFont="1" applyFill="1" applyBorder="1" applyAlignment="1">
      <alignment horizontal="center" vertical="center"/>
    </xf>
    <xf numFmtId="0" fontId="19" fillId="0" borderId="0" xfId="5" applyFont="1" applyBorder="1" applyAlignment="1">
      <alignment horizontal="left" wrapText="1" indent="2"/>
    </xf>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Border="1" applyAlignment="1">
      <alignment horizontal="left" vertical="top" wrapText="1"/>
    </xf>
    <xf numFmtId="0" fontId="22" fillId="0" borderId="0" xfId="0" applyNumberFormat="1" applyFont="1" applyFill="1" applyBorder="1" applyAlignment="1">
      <alignment vertical="top" wrapText="1" readingOrder="1"/>
    </xf>
    <xf numFmtId="0" fontId="0" fillId="2" borderId="0" xfId="0" applyFill="1" applyAlignment="1"/>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Border="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0" fontId="10" fillId="0" borderId="0" xfId="0" applyFont="1" applyAlignment="1">
      <alignment horizontal="left" vertical="top" wrapText="1"/>
    </xf>
    <xf numFmtId="0" fontId="17" fillId="3" borderId="0" xfId="0" applyFont="1" applyFill="1" applyAlignment="1">
      <alignment horizontal="center" vertical="center" wrapText="1"/>
    </xf>
    <xf numFmtId="165" fontId="17" fillId="3" borderId="0" xfId="0" applyNumberFormat="1" applyFont="1" applyFill="1" applyBorder="1" applyAlignment="1">
      <alignment vertical="center" wrapText="1"/>
    </xf>
    <xf numFmtId="164" fontId="10" fillId="0" borderId="0" xfId="1" applyNumberFormat="1" applyFont="1" applyBorder="1" applyAlignment="1">
      <alignment horizontal="left" vertical="top" wrapText="1"/>
    </xf>
    <xf numFmtId="164" fontId="0" fillId="0" borderId="0" xfId="1" applyNumberFormat="1" applyFont="1" applyAlignment="1"/>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10" fillId="0" borderId="0" xfId="0" applyFont="1" applyAlignment="1">
      <alignment horizontal="left" vertical="top" wrapText="1"/>
    </xf>
    <xf numFmtId="0" fontId="9" fillId="0" borderId="0" xfId="0" applyFont="1" applyAlignment="1">
      <alignment horizontal="left" vertical="top"/>
    </xf>
    <xf numFmtId="0" fontId="17" fillId="3" borderId="0" xfId="0" applyFont="1" applyFill="1" applyAlignment="1">
      <alignment horizontal="center" vertical="center" wrapText="1"/>
    </xf>
    <xf numFmtId="0" fontId="26" fillId="0" borderId="0" xfId="0" applyFont="1"/>
    <xf numFmtId="43" fontId="6" fillId="2" borderId="0" xfId="1" applyFont="1" applyFill="1" applyBorder="1" applyAlignment="1">
      <alignment horizontal="right" vertical="center"/>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0" borderId="0" xfId="0" applyFont="1" applyAlignment="1">
      <alignment horizontal="left"/>
    </xf>
    <xf numFmtId="0" fontId="7" fillId="2" borderId="0" xfId="0" applyFont="1" applyFill="1" applyAlignment="1">
      <alignment horizontal="left"/>
    </xf>
    <xf numFmtId="164" fontId="7" fillId="2" borderId="0" xfId="1" applyNumberFormat="1" applyFont="1" applyFill="1" applyBorder="1" applyAlignment="1">
      <alignment horizontal="center" vertical="center" wrapText="1"/>
    </xf>
    <xf numFmtId="164" fontId="6" fillId="2" borderId="0" xfId="1" applyNumberFormat="1" applyFont="1" applyFill="1" applyBorder="1" applyAlignment="1">
      <alignment horizontal="center" vertical="center" wrapText="1"/>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0" fontId="17" fillId="4" borderId="0" xfId="0" applyFont="1" applyFill="1" applyBorder="1" applyAlignment="1">
      <alignment horizontal="left"/>
    </xf>
    <xf numFmtId="164" fontId="17" fillId="4" borderId="0" xfId="1" applyNumberFormat="1" applyFont="1" applyFill="1" applyBorder="1" applyAlignment="1">
      <alignment horizontal="right"/>
    </xf>
    <xf numFmtId="0" fontId="17" fillId="4" borderId="0" xfId="0" applyFont="1" applyFill="1" applyBorder="1" applyAlignment="1">
      <alignment horizontal="center" vertical="center" wrapText="1"/>
    </xf>
    <xf numFmtId="0" fontId="10" fillId="0" borderId="0" xfId="0" applyFont="1" applyAlignment="1">
      <alignment vertical="top"/>
    </xf>
    <xf numFmtId="0" fontId="10" fillId="0" borderId="0" xfId="0" applyFont="1" applyBorder="1" applyAlignment="1">
      <alignment vertical="top"/>
    </xf>
    <xf numFmtId="0" fontId="10" fillId="0" borderId="0" xfId="0" applyFont="1" applyAlignment="1">
      <alignment vertical="top" wrapText="1"/>
    </xf>
    <xf numFmtId="0" fontId="10" fillId="0" borderId="0" xfId="0" applyFont="1" applyAlignment="1">
      <alignment horizontal="left" vertical="top"/>
    </xf>
    <xf numFmtId="0" fontId="10" fillId="0" borderId="0" xfId="0" applyFont="1" applyAlignment="1">
      <alignment horizontal="left" vertical="top"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2" fillId="0" borderId="0" xfId="0" applyNumberFormat="1" applyFont="1" applyFill="1" applyBorder="1" applyAlignment="1">
      <alignment horizontal="center" vertical="center" wrapText="1" readingOrder="1"/>
    </xf>
    <xf numFmtId="0" fontId="8" fillId="3" borderId="0" xfId="0" applyFont="1" applyFill="1" applyBorder="1" applyAlignment="1">
      <alignment horizontal="center" vertical="center" wrapText="1"/>
    </xf>
    <xf numFmtId="0" fontId="5" fillId="2" borderId="0" xfId="0" applyFont="1" applyFill="1" applyAlignment="1">
      <alignment horizontal="center" vertical="center"/>
    </xf>
    <xf numFmtId="49" fontId="16" fillId="2" borderId="0" xfId="0" applyNumberFormat="1" applyFont="1" applyFill="1" applyAlignment="1">
      <alignment horizontal="center" vertical="center"/>
    </xf>
    <xf numFmtId="0" fontId="15" fillId="2" borderId="0" xfId="0" applyFont="1" applyFill="1" applyAlignment="1">
      <alignment horizontal="center" vertical="center" wrapText="1"/>
    </xf>
    <xf numFmtId="0" fontId="10" fillId="0" borderId="0" xfId="0" applyFont="1" applyAlignment="1">
      <alignment horizontal="left" vertical="center" wrapText="1"/>
    </xf>
    <xf numFmtId="0" fontId="1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0" fillId="0" borderId="0" xfId="0" applyFont="1" applyBorder="1" applyAlignment="1">
      <alignment horizontal="left" vertical="top" wrapText="1"/>
    </xf>
  </cellXfs>
  <cellStyles count="7">
    <cellStyle name="Millares" xfId="1" builtinId="3"/>
    <cellStyle name="Normal" xfId="0" builtinId="0"/>
    <cellStyle name="Normal 11 2" xfId="4"/>
    <cellStyle name="Normal 2" xfId="5"/>
    <cellStyle name="Normal 2 2" xfId="3"/>
    <cellStyle name="Normal 2 2 2" xfId="6"/>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5</xdr:col>
      <xdr:colOff>912814</xdr:colOff>
      <xdr:row>0</xdr:row>
      <xdr:rowOff>31750</xdr:rowOff>
    </xdr:from>
    <xdr:to>
      <xdr:col>7</xdr:col>
      <xdr:colOff>122914</xdr:colOff>
      <xdr:row>2</xdr:row>
      <xdr:rowOff>174625</xdr:rowOff>
    </xdr:to>
    <xdr:pic>
      <xdr:nvPicPr>
        <xdr:cNvPr id="4" name="Imagen 3"/>
        <xdr:cNvPicPr>
          <a:picLocks noChangeAspect="1"/>
        </xdr:cNvPicPr>
      </xdr:nvPicPr>
      <xdr:blipFill>
        <a:blip xmlns:r="http://schemas.openxmlformats.org/officeDocument/2006/relationships" r:embed="rId2"/>
        <a:stretch>
          <a:fillRect/>
        </a:stretch>
      </xdr:blipFill>
      <xdr:spPr>
        <a:xfrm>
          <a:off x="7572377" y="31750"/>
          <a:ext cx="1567537" cy="777875"/>
        </a:xfrm>
        <a:prstGeom prst="rect">
          <a:avLst/>
        </a:prstGeom>
      </xdr:spPr>
    </xdr:pic>
    <xdr:clientData/>
  </xdr:twoCellAnchor>
  <xdr:twoCellAnchor editAs="oneCell">
    <xdr:from>
      <xdr:col>0</xdr:col>
      <xdr:colOff>476251</xdr:colOff>
      <xdr:row>0</xdr:row>
      <xdr:rowOff>103188</xdr:rowOff>
    </xdr:from>
    <xdr:to>
      <xdr:col>2</xdr:col>
      <xdr:colOff>19541</xdr:colOff>
      <xdr:row>2</xdr:row>
      <xdr:rowOff>182563</xdr:rowOff>
    </xdr:to>
    <xdr:pic>
      <xdr:nvPicPr>
        <xdr:cNvPr id="5" name="Imagen 4"/>
        <xdr:cNvPicPr>
          <a:picLocks noChangeAspect="1"/>
        </xdr:cNvPicPr>
      </xdr:nvPicPr>
      <xdr:blipFill>
        <a:blip xmlns:r="http://schemas.openxmlformats.org/officeDocument/2006/relationships" r:embed="rId3"/>
        <a:stretch>
          <a:fillRect/>
        </a:stretch>
      </xdr:blipFill>
      <xdr:spPr>
        <a:xfrm>
          <a:off x="476251" y="103188"/>
          <a:ext cx="1622915"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5</xdr:col>
      <xdr:colOff>95250</xdr:colOff>
      <xdr:row>0</xdr:row>
      <xdr:rowOff>85726</xdr:rowOff>
    </xdr:from>
    <xdr:to>
      <xdr:col>6</xdr:col>
      <xdr:colOff>1080657</xdr:colOff>
      <xdr:row>3</xdr:row>
      <xdr:rowOff>180976</xdr:rowOff>
    </xdr:to>
    <xdr:pic>
      <xdr:nvPicPr>
        <xdr:cNvPr id="5" name="Imagen 3"/>
        <xdr:cNvPicPr>
          <a:picLocks noChangeAspect="1"/>
        </xdr:cNvPicPr>
      </xdr:nvPicPr>
      <xdr:blipFill>
        <a:blip xmlns:r="http://schemas.openxmlformats.org/officeDocument/2006/relationships" r:embed="rId2"/>
        <a:stretch>
          <a:fillRect/>
        </a:stretch>
      </xdr:blipFill>
      <xdr:spPr>
        <a:xfrm>
          <a:off x="7686675" y="85726"/>
          <a:ext cx="1842657" cy="914400"/>
        </a:xfrm>
        <a:prstGeom prst="rect">
          <a:avLst/>
        </a:prstGeom>
      </xdr:spPr>
    </xdr:pic>
    <xdr:clientData/>
  </xdr:twoCellAnchor>
  <xdr:twoCellAnchor editAs="oneCell">
    <xdr:from>
      <xdr:col>0</xdr:col>
      <xdr:colOff>514350</xdr:colOff>
      <xdr:row>0</xdr:row>
      <xdr:rowOff>161926</xdr:rowOff>
    </xdr:from>
    <xdr:to>
      <xdr:col>1</xdr:col>
      <xdr:colOff>603642</xdr:colOff>
      <xdr:row>3</xdr:row>
      <xdr:rowOff>161926</xdr:rowOff>
    </xdr:to>
    <xdr:pic>
      <xdr:nvPicPr>
        <xdr:cNvPr id="6" name="Imagen 5"/>
        <xdr:cNvPicPr>
          <a:picLocks noChangeAspect="1"/>
        </xdr:cNvPicPr>
      </xdr:nvPicPr>
      <xdr:blipFill>
        <a:blip xmlns:r="http://schemas.openxmlformats.org/officeDocument/2006/relationships" r:embed="rId3"/>
        <a:stretch>
          <a:fillRect/>
        </a:stretch>
      </xdr:blipFill>
      <xdr:spPr>
        <a:xfrm>
          <a:off x="514350" y="161926"/>
          <a:ext cx="1860942"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123826</xdr:colOff>
      <xdr:row>0</xdr:row>
      <xdr:rowOff>180976</xdr:rowOff>
    </xdr:from>
    <xdr:to>
      <xdr:col>5</xdr:col>
      <xdr:colOff>1138097</xdr:colOff>
      <xdr:row>4</xdr:row>
      <xdr:rowOff>104776</xdr:rowOff>
    </xdr:to>
    <xdr:pic>
      <xdr:nvPicPr>
        <xdr:cNvPr id="5" name="Imagen 3"/>
        <xdr:cNvPicPr>
          <a:picLocks noChangeAspect="1"/>
        </xdr:cNvPicPr>
      </xdr:nvPicPr>
      <xdr:blipFill>
        <a:blip xmlns:r="http://schemas.openxmlformats.org/officeDocument/2006/relationships" r:embed="rId2"/>
        <a:stretch>
          <a:fillRect/>
        </a:stretch>
      </xdr:blipFill>
      <xdr:spPr>
        <a:xfrm>
          <a:off x="8267701" y="180976"/>
          <a:ext cx="1881046" cy="933450"/>
        </a:xfrm>
        <a:prstGeom prst="rect">
          <a:avLst/>
        </a:prstGeom>
      </xdr:spPr>
    </xdr:pic>
    <xdr:clientData/>
  </xdr:twoCellAnchor>
  <xdr:twoCellAnchor editAs="oneCell">
    <xdr:from>
      <xdr:col>0</xdr:col>
      <xdr:colOff>523875</xdr:colOff>
      <xdr:row>0</xdr:row>
      <xdr:rowOff>200026</xdr:rowOff>
    </xdr:from>
    <xdr:to>
      <xdr:col>1</xdr:col>
      <xdr:colOff>665970</xdr:colOff>
      <xdr:row>4</xdr:row>
      <xdr:rowOff>28576</xdr:rowOff>
    </xdr:to>
    <xdr:pic>
      <xdr:nvPicPr>
        <xdr:cNvPr id="6" name="Imagen 5"/>
        <xdr:cNvPicPr>
          <a:picLocks noChangeAspect="1"/>
        </xdr:cNvPicPr>
      </xdr:nvPicPr>
      <xdr:blipFill>
        <a:blip xmlns:r="http://schemas.openxmlformats.org/officeDocument/2006/relationships" r:embed="rId3"/>
        <a:stretch>
          <a:fillRect/>
        </a:stretch>
      </xdr:blipFill>
      <xdr:spPr>
        <a:xfrm>
          <a:off x="523875" y="2000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619126</xdr:colOff>
      <xdr:row>0</xdr:row>
      <xdr:rowOff>76201</xdr:rowOff>
    </xdr:from>
    <xdr:to>
      <xdr:col>5</xdr:col>
      <xdr:colOff>564286</xdr:colOff>
      <xdr:row>3</xdr:row>
      <xdr:rowOff>38100</xdr:rowOff>
    </xdr:to>
    <xdr:pic>
      <xdr:nvPicPr>
        <xdr:cNvPr id="5" name="Imagen 3"/>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1137970</xdr:colOff>
      <xdr:row>3</xdr:row>
      <xdr:rowOff>19050</xdr:rowOff>
    </xdr:to>
    <xdr:pic>
      <xdr:nvPicPr>
        <xdr:cNvPr id="6" name="Imagen 5"/>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588109</xdr:colOff>
      <xdr:row>3</xdr:row>
      <xdr:rowOff>104776</xdr:rowOff>
    </xdr:to>
    <xdr:pic>
      <xdr:nvPicPr>
        <xdr:cNvPr id="5" name="Imagen 4"/>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4</xdr:col>
      <xdr:colOff>305141</xdr:colOff>
      <xdr:row>0</xdr:row>
      <xdr:rowOff>161926</xdr:rowOff>
    </xdr:from>
    <xdr:to>
      <xdr:col>5</xdr:col>
      <xdr:colOff>1108272</xdr:colOff>
      <xdr:row>3</xdr:row>
      <xdr:rowOff>171450</xdr:rowOff>
    </xdr:to>
    <xdr:pic>
      <xdr:nvPicPr>
        <xdr:cNvPr id="6" name="Imagen 3"/>
        <xdr:cNvPicPr>
          <a:picLocks noChangeAspect="1"/>
        </xdr:cNvPicPr>
      </xdr:nvPicPr>
      <xdr:blipFill>
        <a:blip xmlns:r="http://schemas.openxmlformats.org/officeDocument/2006/relationships" r:embed="rId3"/>
        <a:stretch>
          <a:fillRect/>
        </a:stretch>
      </xdr:blipFill>
      <xdr:spPr>
        <a:xfrm>
          <a:off x="8515691" y="1619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4" name="Imagen 3"/>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152400</xdr:colOff>
      <xdr:row>0</xdr:row>
      <xdr:rowOff>133351</xdr:rowOff>
    </xdr:from>
    <xdr:to>
      <xdr:col>1</xdr:col>
      <xdr:colOff>1781175</xdr:colOff>
      <xdr:row>3</xdr:row>
      <xdr:rowOff>21630</xdr:rowOff>
    </xdr:to>
    <xdr:pic>
      <xdr:nvPicPr>
        <xdr:cNvPr id="5" name="Imagen 4"/>
        <xdr:cNvPicPr>
          <a:picLocks noChangeAspect="1"/>
        </xdr:cNvPicPr>
      </xdr:nvPicPr>
      <xdr:blipFill>
        <a:blip xmlns:r="http://schemas.openxmlformats.org/officeDocument/2006/relationships" r:embed="rId2"/>
        <a:stretch>
          <a:fillRect/>
        </a:stretch>
      </xdr:blipFill>
      <xdr:spPr>
        <a:xfrm>
          <a:off x="419100" y="133351"/>
          <a:ext cx="1628775" cy="716954"/>
        </a:xfrm>
        <a:prstGeom prst="rect">
          <a:avLst/>
        </a:prstGeom>
      </xdr:spPr>
    </xdr:pic>
    <xdr:clientData/>
  </xdr:twoCellAnchor>
  <xdr:twoCellAnchor editAs="oneCell">
    <xdr:from>
      <xdr:col>9</xdr:col>
      <xdr:colOff>29636</xdr:colOff>
      <xdr:row>0</xdr:row>
      <xdr:rowOff>95251</xdr:rowOff>
    </xdr:from>
    <xdr:to>
      <xdr:col>11</xdr:col>
      <xdr:colOff>298646</xdr:colOff>
      <xdr:row>3</xdr:row>
      <xdr:rowOff>47625</xdr:rowOff>
    </xdr:to>
    <xdr:pic>
      <xdr:nvPicPr>
        <xdr:cNvPr id="6" name="Imagen 3"/>
        <xdr:cNvPicPr>
          <a:picLocks noChangeAspect="1"/>
        </xdr:cNvPicPr>
      </xdr:nvPicPr>
      <xdr:blipFill>
        <a:blip xmlns:r="http://schemas.openxmlformats.org/officeDocument/2006/relationships" r:embed="rId3"/>
        <a:stretch>
          <a:fillRect/>
        </a:stretch>
      </xdr:blipFill>
      <xdr:spPr>
        <a:xfrm>
          <a:off x="10935761" y="95251"/>
          <a:ext cx="1573935" cy="7810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2" name="Imagen 1"/>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85725</xdr:colOff>
      <xdr:row>0</xdr:row>
      <xdr:rowOff>112569</xdr:rowOff>
    </xdr:from>
    <xdr:to>
      <xdr:col>2</xdr:col>
      <xdr:colOff>844872</xdr:colOff>
      <xdr:row>3</xdr:row>
      <xdr:rowOff>66676</xdr:rowOff>
    </xdr:to>
    <xdr:pic>
      <xdr:nvPicPr>
        <xdr:cNvPr id="3" name="Imagen 2"/>
        <xdr:cNvPicPr>
          <a:picLocks noChangeAspect="1"/>
        </xdr:cNvPicPr>
      </xdr:nvPicPr>
      <xdr:blipFill>
        <a:blip xmlns:r="http://schemas.openxmlformats.org/officeDocument/2006/relationships" r:embed="rId2"/>
        <a:stretch>
          <a:fillRect/>
        </a:stretch>
      </xdr:blipFill>
      <xdr:spPr>
        <a:xfrm>
          <a:off x="352425" y="112569"/>
          <a:ext cx="1778322" cy="782782"/>
        </a:xfrm>
        <a:prstGeom prst="rect">
          <a:avLst/>
        </a:prstGeom>
      </xdr:spPr>
    </xdr:pic>
    <xdr:clientData/>
  </xdr:twoCellAnchor>
  <xdr:twoCellAnchor editAs="oneCell">
    <xdr:from>
      <xdr:col>6</xdr:col>
      <xdr:colOff>758537</xdr:colOff>
      <xdr:row>0</xdr:row>
      <xdr:rowOff>28575</xdr:rowOff>
    </xdr:from>
    <xdr:to>
      <xdr:col>8</xdr:col>
      <xdr:colOff>266268</xdr:colOff>
      <xdr:row>3</xdr:row>
      <xdr:rowOff>28574</xdr:rowOff>
    </xdr:to>
    <xdr:pic>
      <xdr:nvPicPr>
        <xdr:cNvPr id="4" name="Imagen 3"/>
        <xdr:cNvPicPr>
          <a:picLocks noChangeAspect="1"/>
        </xdr:cNvPicPr>
      </xdr:nvPicPr>
      <xdr:blipFill>
        <a:blip xmlns:r="http://schemas.openxmlformats.org/officeDocument/2006/relationships" r:embed="rId3"/>
        <a:stretch>
          <a:fillRect/>
        </a:stretch>
      </xdr:blipFill>
      <xdr:spPr>
        <a:xfrm>
          <a:off x="8340437" y="28575"/>
          <a:ext cx="1669906"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N32"/>
  <sheetViews>
    <sheetView showGridLines="0" tabSelected="1" zoomScaleNormal="100" workbookViewId="0">
      <selection activeCell="I24" sqref="I24"/>
    </sheetView>
  </sheetViews>
  <sheetFormatPr baseColWidth="10" defaultColWidth="11.42578125" defaultRowHeight="15" x14ac:dyDescent="0.25"/>
  <cols>
    <col min="1" max="1" width="12.5703125" customWidth="1"/>
    <col min="2" max="2" width="18.5703125" customWidth="1"/>
    <col min="3" max="3" width="34.42578125" customWidth="1"/>
    <col min="4" max="5" width="12.5703125" customWidth="1"/>
    <col min="6" max="6" width="14" customWidth="1"/>
    <col min="7" max="7" width="21.28515625" customWidth="1"/>
    <col min="8" max="8" width="15" customWidth="1"/>
  </cols>
  <sheetData>
    <row r="1" spans="1:14" ht="28.5" customHeight="1" x14ac:dyDescent="0.25">
      <c r="A1" s="125" t="s">
        <v>0</v>
      </c>
      <c r="B1" s="125"/>
      <c r="C1" s="125"/>
      <c r="D1" s="125"/>
      <c r="E1" s="125"/>
      <c r="F1" s="125"/>
      <c r="G1" s="125"/>
      <c r="H1" s="125"/>
      <c r="I1" s="28"/>
      <c r="J1" s="28"/>
      <c r="K1" s="28"/>
      <c r="L1" s="1"/>
      <c r="M1" s="1"/>
      <c r="N1" s="2"/>
    </row>
    <row r="2" spans="1:14" ht="21" customHeight="1" x14ac:dyDescent="0.25">
      <c r="A2" s="124" t="s">
        <v>1</v>
      </c>
      <c r="B2" s="124"/>
      <c r="C2" s="124"/>
      <c r="D2" s="124"/>
      <c r="E2" s="124"/>
      <c r="F2" s="124"/>
      <c r="G2" s="124"/>
      <c r="H2" s="124"/>
      <c r="I2" s="27"/>
      <c r="J2" s="27"/>
      <c r="L2" s="1"/>
      <c r="M2" s="1"/>
      <c r="N2" s="2"/>
    </row>
    <row r="3" spans="1:14" s="98" customFormat="1" ht="28.5" x14ac:dyDescent="0.25">
      <c r="A3" s="123" t="s">
        <v>228</v>
      </c>
      <c r="B3" s="123"/>
      <c r="C3" s="123"/>
      <c r="D3" s="123"/>
      <c r="E3" s="123"/>
      <c r="F3" s="123"/>
      <c r="G3" s="123"/>
      <c r="H3" s="123"/>
      <c r="I3" s="97"/>
      <c r="J3" s="97"/>
      <c r="K3" s="23"/>
      <c r="L3" s="23"/>
      <c r="M3" s="23"/>
      <c r="N3" s="23"/>
    </row>
    <row r="4" spans="1:14" ht="18.75" customHeight="1" x14ac:dyDescent="0.3">
      <c r="A4" s="129" t="s">
        <v>211</v>
      </c>
      <c r="B4" s="129"/>
      <c r="C4" s="129"/>
      <c r="D4" s="129"/>
      <c r="E4" s="129"/>
      <c r="F4" s="129"/>
      <c r="G4" s="129"/>
      <c r="H4" s="129"/>
      <c r="I4" s="29"/>
      <c r="J4" s="29"/>
      <c r="K4" s="24"/>
      <c r="L4" s="24"/>
      <c r="M4" s="24"/>
      <c r="N4" s="24"/>
    </row>
    <row r="5" spans="1:14" ht="18.75" customHeight="1" x14ac:dyDescent="0.3">
      <c r="A5" s="129" t="s">
        <v>213</v>
      </c>
      <c r="B5" s="129"/>
      <c r="C5" s="129"/>
      <c r="D5" s="129"/>
      <c r="E5" s="129"/>
      <c r="F5" s="129"/>
      <c r="G5" s="129"/>
      <c r="H5" s="129"/>
      <c r="I5" s="29"/>
      <c r="J5" s="29"/>
      <c r="K5" s="24"/>
      <c r="L5" s="24"/>
      <c r="M5" s="24"/>
      <c r="N5" s="24"/>
    </row>
    <row r="6" spans="1:14" ht="18.75" x14ac:dyDescent="0.3">
      <c r="A6" s="128" t="s">
        <v>314</v>
      </c>
      <c r="B6" s="128"/>
      <c r="C6" s="128"/>
      <c r="D6" s="128"/>
      <c r="E6" s="128"/>
      <c r="F6" s="128"/>
      <c r="G6" s="128"/>
      <c r="H6" s="128"/>
      <c r="I6" s="60"/>
      <c r="J6" s="30"/>
      <c r="K6" s="25"/>
      <c r="L6" s="25"/>
      <c r="M6" s="25"/>
      <c r="N6" s="25"/>
    </row>
    <row r="7" spans="1:14" ht="15.75" x14ac:dyDescent="0.25">
      <c r="A7" s="127" t="s">
        <v>5</v>
      </c>
      <c r="B7" s="127"/>
      <c r="C7" s="127"/>
      <c r="D7" s="127"/>
      <c r="E7" s="127"/>
      <c r="F7" s="127"/>
      <c r="G7" s="127"/>
      <c r="H7" s="127"/>
      <c r="I7" s="31"/>
      <c r="J7" s="31"/>
      <c r="L7" s="1"/>
      <c r="M7" s="1"/>
      <c r="N7" s="2"/>
    </row>
    <row r="8" spans="1:14" ht="15.75" x14ac:dyDescent="0.25">
      <c r="A8" s="99"/>
      <c r="B8" s="99"/>
      <c r="C8" s="99"/>
      <c r="D8" s="99"/>
      <c r="E8" s="99"/>
      <c r="F8" s="99"/>
      <c r="G8" s="99"/>
      <c r="H8" s="99"/>
      <c r="I8" s="31"/>
      <c r="J8" s="31"/>
      <c r="L8" s="1"/>
      <c r="M8" s="1"/>
      <c r="N8" s="2"/>
    </row>
    <row r="9" spans="1:14" x14ac:dyDescent="0.25">
      <c r="C9" s="126" t="s">
        <v>2</v>
      </c>
      <c r="D9" s="126" t="s">
        <v>209</v>
      </c>
      <c r="E9" s="126" t="s">
        <v>229</v>
      </c>
      <c r="F9" s="126" t="s">
        <v>178</v>
      </c>
    </row>
    <row r="10" spans="1:14" x14ac:dyDescent="0.25">
      <c r="C10" s="126"/>
      <c r="D10" s="126"/>
      <c r="E10" s="126"/>
      <c r="F10" s="126"/>
    </row>
    <row r="11" spans="1:14" x14ac:dyDescent="0.25">
      <c r="C11" s="2"/>
      <c r="D11" s="2"/>
      <c r="E11" s="2"/>
      <c r="F11" s="2"/>
    </row>
    <row r="12" spans="1:14" x14ac:dyDescent="0.25">
      <c r="C12" s="54" t="s">
        <v>111</v>
      </c>
      <c r="D12" s="57">
        <f>SUM(D13:D14)</f>
        <v>750823.35117599997</v>
      </c>
      <c r="E12" s="57">
        <f>SUM(E13:E14)</f>
        <v>515243.12866286957</v>
      </c>
      <c r="F12" s="57">
        <f>SUM(F13:F14)</f>
        <v>513648.92081425939</v>
      </c>
    </row>
    <row r="13" spans="1:14" x14ac:dyDescent="0.25">
      <c r="C13" s="55" t="s">
        <v>175</v>
      </c>
      <c r="D13" s="58">
        <v>738501.38617900002</v>
      </c>
      <c r="E13" s="58">
        <v>502802.08036410954</v>
      </c>
      <c r="F13" s="58">
        <v>503865.96942239936</v>
      </c>
    </row>
    <row r="14" spans="1:14" x14ac:dyDescent="0.25">
      <c r="C14" s="55" t="s">
        <v>176</v>
      </c>
      <c r="D14" s="58">
        <v>12321.964996999999</v>
      </c>
      <c r="E14" s="58">
        <v>12441.048298760003</v>
      </c>
      <c r="F14" s="58">
        <v>9782.9513918600023</v>
      </c>
    </row>
    <row r="15" spans="1:14" x14ac:dyDescent="0.25">
      <c r="C15" s="54" t="s">
        <v>66</v>
      </c>
      <c r="D15" s="57">
        <f>D16+D18</f>
        <v>861074.37294300005</v>
      </c>
      <c r="E15" s="57">
        <f>E16+E18</f>
        <v>1031756.7957732303</v>
      </c>
      <c r="F15" s="57">
        <f>F16+F18</f>
        <v>731998.27190436586</v>
      </c>
    </row>
    <row r="16" spans="1:14" x14ac:dyDescent="0.25">
      <c r="C16" s="55" t="s">
        <v>68</v>
      </c>
      <c r="D16" s="58">
        <v>723274.35001000005</v>
      </c>
      <c r="E16" s="58">
        <v>882050.47442097019</v>
      </c>
      <c r="F16" s="58">
        <v>640665.98821918585</v>
      </c>
      <c r="K16" s="36"/>
    </row>
    <row r="17" spans="3:11" x14ac:dyDescent="0.25">
      <c r="C17" s="56" t="s">
        <v>73</v>
      </c>
      <c r="D17" s="58">
        <v>149993.48975899999</v>
      </c>
      <c r="E17" s="58">
        <v>163121.74054299999</v>
      </c>
      <c r="F17" s="58">
        <v>112507.83579074004</v>
      </c>
      <c r="K17" s="36"/>
    </row>
    <row r="18" spans="3:11" x14ac:dyDescent="0.25">
      <c r="C18" s="55" t="s">
        <v>69</v>
      </c>
      <c r="D18" s="58">
        <v>137800.022933</v>
      </c>
      <c r="E18" s="58">
        <v>149706.32135226004</v>
      </c>
      <c r="F18" s="58">
        <v>91332.283685179995</v>
      </c>
    </row>
    <row r="19" spans="3:11" x14ac:dyDescent="0.25">
      <c r="C19" s="49" t="s">
        <v>214</v>
      </c>
      <c r="D19" s="49"/>
      <c r="E19" s="50"/>
      <c r="F19" s="50"/>
    </row>
    <row r="20" spans="3:11" x14ac:dyDescent="0.25">
      <c r="C20" s="86" t="s">
        <v>222</v>
      </c>
      <c r="D20" s="12">
        <f>D13-D16</f>
        <v>15227.03616899997</v>
      </c>
      <c r="E20" s="12">
        <f>E13-E16</f>
        <v>-379248.39405686065</v>
      </c>
      <c r="F20" s="12">
        <f>F13-F16</f>
        <v>-136800.01879678649</v>
      </c>
    </row>
    <row r="21" spans="3:11" x14ac:dyDescent="0.25">
      <c r="C21" s="86" t="s">
        <v>223</v>
      </c>
      <c r="D21" s="12">
        <f>D14-D18</f>
        <v>-125478.057936</v>
      </c>
      <c r="E21" s="12">
        <f>E14-E18</f>
        <v>-137265.27305350004</v>
      </c>
      <c r="F21" s="12">
        <f>F14-F18</f>
        <v>-81549.332293319996</v>
      </c>
    </row>
    <row r="22" spans="3:11" x14ac:dyDescent="0.25">
      <c r="C22" s="86" t="s">
        <v>225</v>
      </c>
      <c r="D22" s="12">
        <f>D12-D15</f>
        <v>-110251.02176700009</v>
      </c>
      <c r="E22" s="12">
        <f>E12-E15</f>
        <v>-516513.66711036069</v>
      </c>
      <c r="F22" s="12">
        <f>F12-F15</f>
        <v>-218349.35109010647</v>
      </c>
    </row>
    <row r="23" spans="3:11" x14ac:dyDescent="0.25">
      <c r="C23" s="86" t="s">
        <v>224</v>
      </c>
      <c r="D23" s="12">
        <f>(D12-(D15-D17))</f>
        <v>39742.467991999933</v>
      </c>
      <c r="E23" s="12">
        <f>(E12-(E15-E17))</f>
        <v>-353391.92656736076</v>
      </c>
      <c r="F23" s="12">
        <f>(F12-(F15-F17))</f>
        <v>-105841.51529936638</v>
      </c>
    </row>
    <row r="24" spans="3:11" x14ac:dyDescent="0.25">
      <c r="C24" s="49" t="s">
        <v>215</v>
      </c>
      <c r="D24" s="93">
        <f>D26-D28</f>
        <v>110251.021767</v>
      </c>
      <c r="E24" s="93">
        <f t="shared" ref="E24:F24" si="0">E26-E28</f>
        <v>516963.66711036023</v>
      </c>
      <c r="F24" s="93">
        <f t="shared" si="0"/>
        <v>388632.55371604976</v>
      </c>
    </row>
    <row r="25" spans="3:11" x14ac:dyDescent="0.25">
      <c r="C25" s="51"/>
      <c r="D25" s="51"/>
      <c r="E25" s="52"/>
      <c r="F25" s="52"/>
    </row>
    <row r="26" spans="3:11" x14ac:dyDescent="0.25">
      <c r="C26" s="54" t="s">
        <v>179</v>
      </c>
      <c r="D26" s="57">
        <v>246295.82176699999</v>
      </c>
      <c r="E26" s="57">
        <v>697791.0523963602</v>
      </c>
      <c r="F26" s="57">
        <v>527894.95728068997</v>
      </c>
    </row>
    <row r="27" spans="3:11" x14ac:dyDescent="0.25">
      <c r="C27" s="53"/>
      <c r="D27" s="59"/>
      <c r="E27" s="59"/>
      <c r="F27" s="59"/>
    </row>
    <row r="28" spans="3:11" x14ac:dyDescent="0.25">
      <c r="C28" s="54" t="s">
        <v>70</v>
      </c>
      <c r="D28" s="57">
        <v>136044.79999999999</v>
      </c>
      <c r="E28" s="57">
        <v>180827.38528599998</v>
      </c>
      <c r="F28" s="57">
        <v>139262.40356464023</v>
      </c>
    </row>
    <row r="29" spans="3:11" x14ac:dyDescent="0.25">
      <c r="C29" s="46" t="s">
        <v>174</v>
      </c>
      <c r="D29" s="3"/>
      <c r="E29" s="3"/>
      <c r="F29" s="3"/>
      <c r="G29" s="32"/>
    </row>
    <row r="30" spans="3:11" ht="34.5" customHeight="1" x14ac:dyDescent="0.25">
      <c r="C30" s="130" t="s">
        <v>315</v>
      </c>
      <c r="D30" s="130"/>
      <c r="E30" s="130"/>
      <c r="F30" s="130"/>
      <c r="G30" s="32"/>
    </row>
    <row r="31" spans="3:11" ht="35.25" customHeight="1" x14ac:dyDescent="0.25">
      <c r="C31" s="122" t="s">
        <v>230</v>
      </c>
      <c r="D31" s="122"/>
      <c r="E31" s="122"/>
      <c r="F31" s="122"/>
      <c r="G31" s="32"/>
    </row>
    <row r="32" spans="3:11" x14ac:dyDescent="0.25">
      <c r="C32" s="46" t="s">
        <v>3</v>
      </c>
    </row>
  </sheetData>
  <mergeCells count="13">
    <mergeCell ref="C31:F31"/>
    <mergeCell ref="A3:H3"/>
    <mergeCell ref="A2:H2"/>
    <mergeCell ref="A1:H1"/>
    <mergeCell ref="C9:C10"/>
    <mergeCell ref="D9:D10"/>
    <mergeCell ref="E9:E10"/>
    <mergeCell ref="A7:H7"/>
    <mergeCell ref="A6:H6"/>
    <mergeCell ref="A5:H5"/>
    <mergeCell ref="A4:H4"/>
    <mergeCell ref="F9:F10"/>
    <mergeCell ref="C30:F3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T46"/>
  <sheetViews>
    <sheetView showGridLines="0" workbookViewId="0">
      <selection activeCell="J27" sqref="J27"/>
    </sheetView>
  </sheetViews>
  <sheetFormatPr baseColWidth="10" defaultColWidth="11.42578125" defaultRowHeight="15" x14ac:dyDescent="0.25"/>
  <cols>
    <col min="1" max="1" width="26.5703125" customWidth="1"/>
    <col min="2" max="2" width="53.85546875" customWidth="1"/>
    <col min="3" max="3" width="12" customWidth="1"/>
    <col min="4" max="5" width="10.7109375" customWidth="1"/>
    <col min="6" max="6" width="12.85546875" customWidth="1"/>
    <col min="7" max="7" width="18.85546875" customWidth="1"/>
  </cols>
  <sheetData>
    <row r="1" spans="1:8" ht="28.5" customHeight="1" x14ac:dyDescent="0.25">
      <c r="A1" s="125" t="s">
        <v>0</v>
      </c>
      <c r="B1" s="125"/>
      <c r="C1" s="125"/>
      <c r="D1" s="125"/>
      <c r="E1" s="125"/>
      <c r="F1" s="125"/>
      <c r="G1" s="125"/>
      <c r="H1" s="28"/>
    </row>
    <row r="2" spans="1:8" ht="21" customHeight="1" x14ac:dyDescent="0.25">
      <c r="A2" s="124" t="s">
        <v>1</v>
      </c>
      <c r="B2" s="124"/>
      <c r="C2" s="124"/>
      <c r="D2" s="124"/>
      <c r="E2" s="124"/>
      <c r="F2" s="124"/>
      <c r="G2" s="124"/>
      <c r="H2" s="27"/>
    </row>
    <row r="3" spans="1:8" ht="15" customHeight="1" x14ac:dyDescent="0.25">
      <c r="A3" s="131" t="s">
        <v>228</v>
      </c>
      <c r="B3" s="131"/>
      <c r="C3" s="131"/>
      <c r="D3" s="131"/>
      <c r="E3" s="131"/>
      <c r="F3" s="131"/>
      <c r="G3" s="131"/>
      <c r="H3" s="26"/>
    </row>
    <row r="5" spans="1:8" ht="18.75" customHeight="1" x14ac:dyDescent="0.3">
      <c r="A5" s="132" t="s">
        <v>216</v>
      </c>
      <c r="B5" s="132"/>
      <c r="C5" s="132"/>
      <c r="D5" s="132"/>
      <c r="E5" s="132"/>
      <c r="F5" s="132"/>
      <c r="G5" s="132"/>
      <c r="H5" s="29"/>
    </row>
    <row r="6" spans="1:8" ht="18.75" customHeight="1" x14ac:dyDescent="0.3">
      <c r="A6" s="132" t="s">
        <v>212</v>
      </c>
      <c r="B6" s="132"/>
      <c r="C6" s="132"/>
      <c r="D6" s="132"/>
      <c r="E6" s="132"/>
      <c r="F6" s="132"/>
      <c r="G6" s="132"/>
      <c r="H6" s="29"/>
    </row>
    <row r="7" spans="1:8" ht="18.75" x14ac:dyDescent="0.25">
      <c r="A7" s="128" t="s">
        <v>314</v>
      </c>
      <c r="B7" s="128"/>
      <c r="C7" s="128"/>
      <c r="D7" s="128"/>
      <c r="E7" s="128"/>
      <c r="F7" s="128"/>
      <c r="G7" s="128"/>
      <c r="H7" s="105"/>
    </row>
    <row r="8" spans="1:8" ht="15.75" x14ac:dyDescent="0.25">
      <c r="A8" s="135" t="s">
        <v>5</v>
      </c>
      <c r="B8" s="135"/>
      <c r="C8" s="135"/>
      <c r="D8" s="135"/>
      <c r="E8" s="135"/>
      <c r="F8" s="135"/>
      <c r="G8" s="135"/>
      <c r="H8" s="31"/>
    </row>
    <row r="11" spans="1:8" ht="15" customHeight="1" x14ac:dyDescent="0.25">
      <c r="B11" s="133" t="s">
        <v>2</v>
      </c>
      <c r="C11" s="134" t="s">
        <v>209</v>
      </c>
      <c r="D11" s="134" t="s">
        <v>229</v>
      </c>
      <c r="E11" s="134" t="s">
        <v>210</v>
      </c>
    </row>
    <row r="12" spans="1:8" ht="15" customHeight="1" x14ac:dyDescent="0.25">
      <c r="B12" s="133"/>
      <c r="C12" s="134"/>
      <c r="D12" s="134"/>
      <c r="E12" s="134"/>
    </row>
    <row r="13" spans="1:8" x14ac:dyDescent="0.25">
      <c r="B13" s="63" t="s">
        <v>66</v>
      </c>
      <c r="C13" s="61">
        <f>+C14+C21</f>
        <v>861074.37294300005</v>
      </c>
      <c r="D13" s="61">
        <f>+D14+D21</f>
        <v>1031756.79577323</v>
      </c>
      <c r="E13" s="61">
        <f>E14+E21</f>
        <v>731998.27190436947</v>
      </c>
    </row>
    <row r="14" spans="1:8" x14ac:dyDescent="0.25">
      <c r="B14" s="64" t="s">
        <v>68</v>
      </c>
      <c r="C14" s="96">
        <f>SUM(C15:C20)</f>
        <v>723274.35001000005</v>
      </c>
      <c r="D14" s="96">
        <f>SUM(D15:D20)</f>
        <v>882050.47442096996</v>
      </c>
      <c r="E14" s="96">
        <f>SUM(E15:E20)</f>
        <v>640665.98821918957</v>
      </c>
    </row>
    <row r="15" spans="1:8" ht="12.75" customHeight="1" x14ac:dyDescent="0.25">
      <c r="B15" s="65" t="s">
        <v>71</v>
      </c>
      <c r="C15" s="62">
        <v>318384.236699</v>
      </c>
      <c r="D15" s="62">
        <v>339308.68414013</v>
      </c>
      <c r="E15" s="62">
        <v>241734.64252334929</v>
      </c>
    </row>
    <row r="16" spans="1:8" x14ac:dyDescent="0.25">
      <c r="B16" s="65" t="s">
        <v>72</v>
      </c>
      <c r="C16" s="62">
        <v>43349.405366999999</v>
      </c>
      <c r="D16" s="62">
        <v>44284.652147000001</v>
      </c>
      <c r="E16" s="62">
        <v>33716.537889009996</v>
      </c>
    </row>
    <row r="17" spans="2:20" x14ac:dyDescent="0.25">
      <c r="B17" s="65" t="s">
        <v>73</v>
      </c>
      <c r="C17" s="62">
        <v>149993.48975899999</v>
      </c>
      <c r="D17" s="62">
        <v>163121.74054299999</v>
      </c>
      <c r="E17" s="62">
        <v>112507.83579074004</v>
      </c>
    </row>
    <row r="18" spans="2:20" x14ac:dyDescent="0.25">
      <c r="B18" s="65" t="s">
        <v>74</v>
      </c>
      <c r="C18" s="104">
        <v>0</v>
      </c>
      <c r="D18" s="62">
        <v>111.464372</v>
      </c>
      <c r="E18" s="62">
        <v>111.02543224999999</v>
      </c>
    </row>
    <row r="19" spans="2:20" x14ac:dyDescent="0.25">
      <c r="B19" s="65" t="s">
        <v>75</v>
      </c>
      <c r="C19" s="62">
        <v>211443.063307</v>
      </c>
      <c r="D19" s="62">
        <v>334990.43018789997</v>
      </c>
      <c r="E19" s="62">
        <v>252372.2813355602</v>
      </c>
    </row>
    <row r="20" spans="2:20" x14ac:dyDescent="0.25">
      <c r="B20" s="65" t="s">
        <v>76</v>
      </c>
      <c r="C20" s="62">
        <v>104.154878</v>
      </c>
      <c r="D20" s="62">
        <v>233.50303094</v>
      </c>
      <c r="E20" s="62">
        <v>223.66524827999996</v>
      </c>
    </row>
    <row r="21" spans="2:20" x14ac:dyDescent="0.25">
      <c r="B21" s="64" t="s">
        <v>69</v>
      </c>
      <c r="C21" s="96">
        <f>SUM(C22:C27)</f>
        <v>137800.02293300003</v>
      </c>
      <c r="D21" s="96">
        <f t="shared" ref="D21:E21" si="0">SUM(D22:D27)</f>
        <v>149706.32135226001</v>
      </c>
      <c r="E21" s="96">
        <f t="shared" si="0"/>
        <v>91332.283685179878</v>
      </c>
    </row>
    <row r="22" spans="2:20" x14ac:dyDescent="0.25">
      <c r="B22" s="65" t="s">
        <v>77</v>
      </c>
      <c r="C22" s="62">
        <v>31476.50445</v>
      </c>
      <c r="D22" s="62">
        <v>31506.279795580009</v>
      </c>
      <c r="E22" s="62">
        <v>21606.614700460002</v>
      </c>
    </row>
    <row r="23" spans="2:20" x14ac:dyDescent="0.25">
      <c r="B23" s="65" t="s">
        <v>78</v>
      </c>
      <c r="C23" s="62">
        <v>57712.548920000001</v>
      </c>
      <c r="D23" s="62">
        <v>68542.837627039989</v>
      </c>
      <c r="E23" s="62">
        <v>38164.057665789878</v>
      </c>
    </row>
    <row r="24" spans="2:20" x14ac:dyDescent="0.25">
      <c r="B24" s="65" t="s">
        <v>79</v>
      </c>
      <c r="C24" s="62">
        <v>8.5315010000000004</v>
      </c>
      <c r="D24" s="62">
        <v>4.2214929999999997</v>
      </c>
      <c r="E24" s="62">
        <v>0.90578999999999998</v>
      </c>
    </row>
    <row r="25" spans="2:20" x14ac:dyDescent="0.25">
      <c r="B25" s="65" t="s">
        <v>80</v>
      </c>
      <c r="C25" s="62">
        <v>3208.8842239999999</v>
      </c>
      <c r="D25" s="62">
        <v>2016.94486231</v>
      </c>
      <c r="E25" s="62">
        <v>1328.7924729900003</v>
      </c>
    </row>
    <row r="26" spans="2:20" x14ac:dyDescent="0.25">
      <c r="B26" s="65" t="s">
        <v>81</v>
      </c>
      <c r="C26" s="62">
        <v>43947.269563000002</v>
      </c>
      <c r="D26" s="62">
        <v>47525.243332210019</v>
      </c>
      <c r="E26" s="62">
        <v>30231.913055939996</v>
      </c>
    </row>
    <row r="27" spans="2:20" x14ac:dyDescent="0.25">
      <c r="B27" s="65" t="s">
        <v>82</v>
      </c>
      <c r="C27" s="62">
        <v>1446.284275</v>
      </c>
      <c r="D27" s="62">
        <v>110.79424211999994</v>
      </c>
      <c r="E27" s="104">
        <v>0</v>
      </c>
    </row>
    <row r="28" spans="2:20" x14ac:dyDescent="0.25">
      <c r="B28" s="63" t="s">
        <v>67</v>
      </c>
      <c r="C28" s="61">
        <f>C29</f>
        <v>136044.79999999999</v>
      </c>
      <c r="D28" s="61">
        <f t="shared" ref="D28:E28" si="1">D29</f>
        <v>180827.38528599998</v>
      </c>
      <c r="E28" s="61">
        <f t="shared" si="1"/>
        <v>139262.40356463997</v>
      </c>
    </row>
    <row r="29" spans="2:20" x14ac:dyDescent="0.25">
      <c r="B29" s="64" t="s">
        <v>70</v>
      </c>
      <c r="C29" s="96">
        <f>SUM(C30:C31)</f>
        <v>136044.79999999999</v>
      </c>
      <c r="D29" s="96">
        <f t="shared" ref="D29:E29" si="2">SUM(D30:D31)</f>
        <v>180827.38528599998</v>
      </c>
      <c r="E29" s="96">
        <f t="shared" si="2"/>
        <v>139262.40356463997</v>
      </c>
    </row>
    <row r="30" spans="2:20" x14ac:dyDescent="0.25">
      <c r="B30" s="65" t="s">
        <v>83</v>
      </c>
      <c r="C30" s="62">
        <v>2835.8</v>
      </c>
      <c r="D30" s="62">
        <v>10752.821121999999</v>
      </c>
      <c r="E30" s="62">
        <v>6056.2597571300003</v>
      </c>
    </row>
    <row r="31" spans="2:20" ht="15" customHeight="1" x14ac:dyDescent="0.25">
      <c r="B31" s="66" t="s">
        <v>84</v>
      </c>
      <c r="C31" s="62">
        <v>133209</v>
      </c>
      <c r="D31" s="62">
        <v>170074.56416399998</v>
      </c>
      <c r="E31" s="62">
        <v>133206.14380750997</v>
      </c>
      <c r="F31" s="33"/>
      <c r="G31" s="33"/>
      <c r="H31" s="33"/>
      <c r="I31" s="33"/>
      <c r="J31" s="33"/>
      <c r="K31" s="33"/>
      <c r="L31" s="33"/>
      <c r="M31" s="33"/>
      <c r="N31" s="33"/>
      <c r="O31" s="33"/>
      <c r="P31" s="33"/>
      <c r="Q31" s="33"/>
      <c r="R31" s="33"/>
      <c r="S31" s="33"/>
      <c r="T31" s="33"/>
    </row>
    <row r="32" spans="2:20" ht="15" customHeight="1" x14ac:dyDescent="0.25">
      <c r="B32" s="79" t="s">
        <v>217</v>
      </c>
      <c r="C32" s="73">
        <f>C13+C28</f>
        <v>997119.17294299998</v>
      </c>
      <c r="D32" s="73">
        <f t="shared" ref="D32:E32" si="3">D13+D28</f>
        <v>1212584.1810592301</v>
      </c>
      <c r="E32" s="73">
        <f t="shared" si="3"/>
        <v>871260.67546900944</v>
      </c>
      <c r="F32" s="33"/>
      <c r="G32" s="33"/>
      <c r="H32" s="33"/>
      <c r="I32" s="33"/>
      <c r="J32" s="33"/>
      <c r="K32" s="33"/>
      <c r="L32" s="33"/>
      <c r="M32" s="33"/>
      <c r="N32" s="33"/>
      <c r="O32" s="33"/>
      <c r="P32" s="33"/>
      <c r="Q32" s="33"/>
      <c r="R32" s="33"/>
      <c r="S32" s="33"/>
    </row>
    <row r="33" spans="2:20" ht="14.25" customHeight="1" x14ac:dyDescent="0.25">
      <c r="B33" s="46" t="s">
        <v>174</v>
      </c>
      <c r="C33" s="46"/>
      <c r="D33" s="45"/>
      <c r="E33" s="84"/>
      <c r="F33" s="33"/>
      <c r="G33" s="33"/>
      <c r="H33" s="33"/>
      <c r="I33" s="33"/>
      <c r="J33" s="33"/>
      <c r="K33" s="33"/>
      <c r="L33" s="33"/>
      <c r="M33" s="33"/>
      <c r="N33" s="33"/>
      <c r="O33" s="33"/>
      <c r="P33" s="33"/>
      <c r="Q33" s="33"/>
      <c r="R33" s="33"/>
      <c r="S33" s="33"/>
      <c r="T33" s="33"/>
    </row>
    <row r="34" spans="2:20" ht="37.5" customHeight="1" x14ac:dyDescent="0.25">
      <c r="B34" s="130" t="s">
        <v>315</v>
      </c>
      <c r="C34" s="130"/>
      <c r="D34" s="130"/>
      <c r="E34" s="130"/>
      <c r="F34" s="33"/>
      <c r="G34" s="33"/>
      <c r="H34" s="33"/>
      <c r="I34" s="33"/>
      <c r="J34" s="33"/>
      <c r="K34" s="33"/>
      <c r="L34" s="33"/>
      <c r="M34" s="33"/>
      <c r="N34" s="33"/>
      <c r="O34" s="33"/>
      <c r="P34" s="33"/>
      <c r="Q34" s="33"/>
      <c r="R34" s="33"/>
      <c r="S34" s="33"/>
      <c r="T34" s="33"/>
    </row>
    <row r="35" spans="2:20" ht="35.25" customHeight="1" x14ac:dyDescent="0.25">
      <c r="B35" s="130" t="s">
        <v>226</v>
      </c>
      <c r="C35" s="130"/>
      <c r="D35" s="130"/>
      <c r="E35" s="130"/>
      <c r="F35" s="33"/>
      <c r="G35" s="33"/>
      <c r="H35" s="33"/>
      <c r="I35" s="33"/>
      <c r="J35" s="33"/>
      <c r="K35" s="33"/>
      <c r="L35" s="33"/>
      <c r="M35" s="33"/>
      <c r="N35" s="33"/>
      <c r="O35" s="33"/>
      <c r="P35" s="33"/>
      <c r="Q35" s="33"/>
      <c r="R35" s="33"/>
      <c r="S35" s="33"/>
      <c r="T35" s="33"/>
    </row>
    <row r="36" spans="2:20" x14ac:dyDescent="0.25">
      <c r="B36" s="46" t="s">
        <v>3</v>
      </c>
      <c r="C36" s="46"/>
      <c r="D36" s="84"/>
      <c r="E36" s="84"/>
      <c r="F36" s="33"/>
    </row>
    <row r="37" spans="2:20" x14ac:dyDescent="0.25">
      <c r="C37" s="46"/>
      <c r="D37" s="45"/>
      <c r="E37" s="84"/>
      <c r="F37" s="33"/>
    </row>
    <row r="46" spans="2:20" x14ac:dyDescent="0.25">
      <c r="B46" s="37"/>
    </row>
  </sheetData>
  <mergeCells count="13">
    <mergeCell ref="B34:E34"/>
    <mergeCell ref="B35:E35"/>
    <mergeCell ref="A1:G1"/>
    <mergeCell ref="A2:G2"/>
    <mergeCell ref="A3:G3"/>
    <mergeCell ref="A5:G5"/>
    <mergeCell ref="B11:B12"/>
    <mergeCell ref="C11:C12"/>
    <mergeCell ref="D11:D12"/>
    <mergeCell ref="E11:E12"/>
    <mergeCell ref="A6:G6"/>
    <mergeCell ref="A7:G7"/>
    <mergeCell ref="A8:G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J88"/>
  <sheetViews>
    <sheetView showGridLines="0" zoomScaleNormal="100" workbookViewId="0">
      <selection activeCell="F9" sqref="F9"/>
    </sheetView>
  </sheetViews>
  <sheetFormatPr baseColWidth="10" defaultColWidth="11.42578125" defaultRowHeight="15" x14ac:dyDescent="0.25"/>
  <cols>
    <col min="1" max="1" width="26.42578125" customWidth="1"/>
    <col min="2" max="2" width="59" customWidth="1"/>
    <col min="3" max="3" width="12" customWidth="1"/>
    <col min="4" max="4" width="12.28515625" customWidth="1"/>
    <col min="5" max="5" width="13" customWidth="1"/>
    <col min="6" max="6" width="28.28515625" customWidth="1"/>
    <col min="7" max="7" width="18.85546875" bestFit="1" customWidth="1"/>
  </cols>
  <sheetData>
    <row r="1" spans="1:10" ht="28.5" customHeight="1" x14ac:dyDescent="0.25">
      <c r="A1" s="125" t="s">
        <v>0</v>
      </c>
      <c r="B1" s="125"/>
      <c r="C1" s="125"/>
      <c r="D1" s="125"/>
      <c r="E1" s="125"/>
      <c r="F1" s="125"/>
      <c r="G1" s="28"/>
      <c r="H1" s="28"/>
      <c r="I1" s="28"/>
      <c r="J1" s="28"/>
    </row>
    <row r="2" spans="1:10" ht="21" customHeight="1" x14ac:dyDescent="0.25">
      <c r="A2" s="124" t="s">
        <v>1</v>
      </c>
      <c r="B2" s="124"/>
      <c r="C2" s="124"/>
      <c r="D2" s="124"/>
      <c r="E2" s="124"/>
      <c r="F2" s="124"/>
      <c r="G2" s="27"/>
      <c r="H2" s="27"/>
      <c r="I2" s="27"/>
      <c r="J2" s="27"/>
    </row>
    <row r="3" spans="1:10" ht="15" customHeight="1" x14ac:dyDescent="0.25">
      <c r="A3" s="131" t="s">
        <v>228</v>
      </c>
      <c r="B3" s="131"/>
      <c r="C3" s="131"/>
      <c r="D3" s="131"/>
      <c r="E3" s="131"/>
      <c r="F3" s="131"/>
      <c r="G3" s="26"/>
      <c r="H3" s="26"/>
      <c r="I3" s="26"/>
      <c r="J3" s="26"/>
    </row>
    <row r="5" spans="1:10" ht="18.75" customHeight="1" x14ac:dyDescent="0.3">
      <c r="A5" s="132" t="s">
        <v>216</v>
      </c>
      <c r="B5" s="132"/>
      <c r="C5" s="132"/>
      <c r="D5" s="132"/>
      <c r="E5" s="132"/>
      <c r="F5" s="132"/>
      <c r="G5" s="29"/>
      <c r="H5" s="29"/>
      <c r="I5" s="29"/>
      <c r="J5" s="29"/>
    </row>
    <row r="6" spans="1:10" ht="18.75" customHeight="1" x14ac:dyDescent="0.3">
      <c r="A6" s="132" t="s">
        <v>109</v>
      </c>
      <c r="B6" s="132"/>
      <c r="C6" s="132"/>
      <c r="D6" s="132"/>
      <c r="E6" s="132"/>
      <c r="F6" s="132"/>
      <c r="G6" s="29"/>
      <c r="H6" s="29"/>
      <c r="I6" s="29"/>
      <c r="J6" s="29"/>
    </row>
    <row r="7" spans="1:10" ht="18.75" x14ac:dyDescent="0.3">
      <c r="A7" s="137" t="s">
        <v>314</v>
      </c>
      <c r="B7" s="137"/>
      <c r="C7" s="137"/>
      <c r="D7" s="137"/>
      <c r="E7" s="137"/>
      <c r="F7" s="137"/>
      <c r="G7" s="30"/>
      <c r="H7" s="30"/>
      <c r="I7" s="30"/>
      <c r="J7" s="30"/>
    </row>
    <row r="8" spans="1:10" ht="15.75" x14ac:dyDescent="0.25">
      <c r="A8" s="135" t="s">
        <v>5</v>
      </c>
      <c r="B8" s="135"/>
      <c r="C8" s="135"/>
      <c r="D8" s="135"/>
      <c r="E8" s="135"/>
      <c r="F8" s="135"/>
      <c r="G8" s="31"/>
      <c r="H8" s="31"/>
      <c r="I8" s="31"/>
      <c r="J8" s="31"/>
    </row>
    <row r="11" spans="1:10" ht="15" customHeight="1" x14ac:dyDescent="0.25">
      <c r="B11" s="133" t="s">
        <v>2</v>
      </c>
      <c r="C11" s="134" t="s">
        <v>209</v>
      </c>
      <c r="D11" s="134" t="s">
        <v>229</v>
      </c>
      <c r="E11" s="134" t="s">
        <v>178</v>
      </c>
    </row>
    <row r="12" spans="1:10" x14ac:dyDescent="0.25">
      <c r="B12" s="133"/>
      <c r="C12" s="134"/>
      <c r="D12" s="134"/>
      <c r="E12" s="134"/>
    </row>
    <row r="13" spans="1:10" x14ac:dyDescent="0.25">
      <c r="B13" s="67" t="s">
        <v>66</v>
      </c>
      <c r="C13" s="68">
        <f>C14+C17+C42+C44+C46+C48+C50+C52</f>
        <v>861074.37294300005</v>
      </c>
      <c r="D13" s="69">
        <f t="shared" ref="D13" si="0">D14+D17+D42+D44+D46+D48+D50+D52</f>
        <v>1031756.7957732301</v>
      </c>
      <c r="E13" s="69">
        <f>E14+E17+E42+E44+E46+E48+E50+E52</f>
        <v>731998.27190437017</v>
      </c>
      <c r="F13" s="36"/>
      <c r="G13" s="41"/>
    </row>
    <row r="14" spans="1:10" x14ac:dyDescent="0.25">
      <c r="B14" s="74" t="s">
        <v>101</v>
      </c>
      <c r="C14" s="70">
        <f>SUM(C15:C16)</f>
        <v>7792.5385810000007</v>
      </c>
      <c r="D14" s="70">
        <f>SUM(D15:D16)</f>
        <v>8492.5385810000007</v>
      </c>
      <c r="E14" s="70">
        <f>SUM(E15:E16)</f>
        <v>7010.443788229999</v>
      </c>
      <c r="G14" s="41"/>
    </row>
    <row r="15" spans="1:10" x14ac:dyDescent="0.25">
      <c r="B15" s="75" t="s">
        <v>85</v>
      </c>
      <c r="C15" s="71">
        <v>2635.7791240000001</v>
      </c>
      <c r="D15" s="71">
        <v>2735.7791240000001</v>
      </c>
      <c r="E15" s="71">
        <v>2313.1492406299999</v>
      </c>
    </row>
    <row r="16" spans="1:10" x14ac:dyDescent="0.25">
      <c r="B16" s="75" t="s">
        <v>86</v>
      </c>
      <c r="C16" s="71">
        <v>5156.7594570000001</v>
      </c>
      <c r="D16" s="71">
        <v>5756.7594570000001</v>
      </c>
      <c r="E16" s="71">
        <v>4697.2945475999995</v>
      </c>
    </row>
    <row r="17" spans="2:5" x14ac:dyDescent="0.25">
      <c r="B17" s="74" t="s">
        <v>102</v>
      </c>
      <c r="C17" s="70">
        <f>SUM(C18:C41)</f>
        <v>830881.44260600011</v>
      </c>
      <c r="D17" s="70">
        <f t="shared" ref="D17:E17" si="1">SUM(D18:D41)</f>
        <v>996407.26543623011</v>
      </c>
      <c r="E17" s="70">
        <f t="shared" si="1"/>
        <v>702198.43345021014</v>
      </c>
    </row>
    <row r="18" spans="2:5" x14ac:dyDescent="0.25">
      <c r="B18" s="76" t="s">
        <v>15</v>
      </c>
      <c r="C18" s="71">
        <v>67553.913169000007</v>
      </c>
      <c r="D18" s="71">
        <v>142220.01405887</v>
      </c>
      <c r="E18" s="71">
        <v>102868.04481754998</v>
      </c>
    </row>
    <row r="19" spans="2:5" x14ac:dyDescent="0.25">
      <c r="B19" s="77" t="s">
        <v>25</v>
      </c>
      <c r="C19" s="71">
        <v>39178.249860000004</v>
      </c>
      <c r="D19" s="71">
        <v>39958.748564600006</v>
      </c>
      <c r="E19" s="71">
        <v>31015.865397320009</v>
      </c>
    </row>
    <row r="20" spans="2:5" x14ac:dyDescent="0.25">
      <c r="B20" s="77" t="s">
        <v>29</v>
      </c>
      <c r="C20" s="71">
        <v>33257.024285</v>
      </c>
      <c r="D20" s="71">
        <v>32761.716931999999</v>
      </c>
      <c r="E20" s="71">
        <v>24754.979185590029</v>
      </c>
    </row>
    <row r="21" spans="2:5" x14ac:dyDescent="0.25">
      <c r="B21" s="77" t="s">
        <v>34</v>
      </c>
      <c r="C21" s="71">
        <v>10249.737660000001</v>
      </c>
      <c r="D21" s="71">
        <v>10292.734526</v>
      </c>
      <c r="E21" s="71">
        <v>7122.8218271700061</v>
      </c>
    </row>
    <row r="22" spans="2:5" x14ac:dyDescent="0.25">
      <c r="B22" s="77" t="s">
        <v>36</v>
      </c>
      <c r="C22" s="71">
        <v>23041.789377000001</v>
      </c>
      <c r="D22" s="71">
        <v>21833.381659040002</v>
      </c>
      <c r="E22" s="71">
        <v>15504.961098289992</v>
      </c>
    </row>
    <row r="23" spans="2:5" x14ac:dyDescent="0.25">
      <c r="B23" s="77" t="s">
        <v>38</v>
      </c>
      <c r="C23" s="71">
        <v>194523.028716</v>
      </c>
      <c r="D23" s="71">
        <v>205023.61172399999</v>
      </c>
      <c r="E23" s="71">
        <v>148725.12659128994</v>
      </c>
    </row>
    <row r="24" spans="2:5" x14ac:dyDescent="0.25">
      <c r="B24" s="77" t="s">
        <v>40</v>
      </c>
      <c r="C24" s="71">
        <v>94536.596948000006</v>
      </c>
      <c r="D24" s="71">
        <v>121146.24254362001</v>
      </c>
      <c r="E24" s="71">
        <v>77429.836929570069</v>
      </c>
    </row>
    <row r="25" spans="2:5" x14ac:dyDescent="0.25">
      <c r="B25" s="77" t="s">
        <v>87</v>
      </c>
      <c r="C25" s="71">
        <v>3000.2369389999999</v>
      </c>
      <c r="D25" s="71">
        <v>2557.0958500000002</v>
      </c>
      <c r="E25" s="71">
        <v>1573.13904217</v>
      </c>
    </row>
    <row r="26" spans="2:5" x14ac:dyDescent="0.25">
      <c r="B26" s="77" t="s">
        <v>88</v>
      </c>
      <c r="C26" s="71">
        <v>2584.9167389999998</v>
      </c>
      <c r="D26" s="71">
        <v>2377.2573750000001</v>
      </c>
      <c r="E26" s="71">
        <v>1751.4759909899994</v>
      </c>
    </row>
    <row r="27" spans="2:5" x14ac:dyDescent="0.25">
      <c r="B27" s="77" t="s">
        <v>89</v>
      </c>
      <c r="C27" s="71">
        <v>13185.367268</v>
      </c>
      <c r="D27" s="71">
        <v>12878.21244583</v>
      </c>
      <c r="E27" s="71">
        <v>9196.0258497199939</v>
      </c>
    </row>
    <row r="28" spans="2:5" x14ac:dyDescent="0.25">
      <c r="B28" s="77" t="s">
        <v>42</v>
      </c>
      <c r="C28" s="71">
        <v>43235.726051999998</v>
      </c>
      <c r="D28" s="71">
        <v>49241.868997999998</v>
      </c>
      <c r="E28" s="71">
        <v>31104.227768370023</v>
      </c>
    </row>
    <row r="29" spans="2:5" x14ac:dyDescent="0.25">
      <c r="B29" s="77" t="s">
        <v>90</v>
      </c>
      <c r="C29" s="71">
        <v>7663.1772490000003</v>
      </c>
      <c r="D29" s="71">
        <v>6845.745688</v>
      </c>
      <c r="E29" s="71">
        <v>4460.3211077399983</v>
      </c>
    </row>
    <row r="30" spans="2:5" x14ac:dyDescent="0.25">
      <c r="B30" s="77" t="s">
        <v>91</v>
      </c>
      <c r="C30" s="71">
        <v>9117.8563670000003</v>
      </c>
      <c r="D30" s="71">
        <v>8525.4350180000001</v>
      </c>
      <c r="E30" s="71">
        <v>4914.1459038099956</v>
      </c>
    </row>
    <row r="31" spans="2:5" x14ac:dyDescent="0.25">
      <c r="B31" s="77" t="s">
        <v>46</v>
      </c>
      <c r="C31" s="71">
        <v>11715.033645</v>
      </c>
      <c r="D31" s="71">
        <v>11715.033645</v>
      </c>
      <c r="E31" s="71">
        <v>9660.5036057200014</v>
      </c>
    </row>
    <row r="32" spans="2:5" x14ac:dyDescent="0.25">
      <c r="B32" s="77" t="s">
        <v>92</v>
      </c>
      <c r="C32" s="71">
        <v>808.55102599999998</v>
      </c>
      <c r="D32" s="71">
        <v>779.07793700000002</v>
      </c>
      <c r="E32" s="71">
        <v>671.94025865999993</v>
      </c>
    </row>
    <row r="33" spans="2:5" x14ac:dyDescent="0.25">
      <c r="B33" s="77" t="s">
        <v>48</v>
      </c>
      <c r="C33" s="71">
        <v>2845.2941040000001</v>
      </c>
      <c r="D33" s="71">
        <v>2815.8818209999999</v>
      </c>
      <c r="E33" s="71">
        <v>1873.3663566400019</v>
      </c>
    </row>
    <row r="34" spans="2:5" x14ac:dyDescent="0.25">
      <c r="B34" s="77" t="s">
        <v>50</v>
      </c>
      <c r="C34" s="71">
        <v>718.37156100000004</v>
      </c>
      <c r="D34" s="71">
        <v>788.52294399999982</v>
      </c>
      <c r="E34" s="71">
        <v>605.37162809999995</v>
      </c>
    </row>
    <row r="35" spans="2:5" x14ac:dyDescent="0.25">
      <c r="B35" s="77" t="s">
        <v>93</v>
      </c>
      <c r="C35" s="71">
        <v>15267.251690999999</v>
      </c>
      <c r="D35" s="71">
        <v>16310.922551000003</v>
      </c>
      <c r="E35" s="71">
        <v>9782.6603767399974</v>
      </c>
    </row>
    <row r="36" spans="2:5" x14ac:dyDescent="0.25">
      <c r="B36" s="77" t="s">
        <v>52</v>
      </c>
      <c r="C36" s="71">
        <v>15813.237287</v>
      </c>
      <c r="D36" s="71">
        <v>14796.237548080002</v>
      </c>
      <c r="E36" s="71">
        <v>10319.718979800009</v>
      </c>
    </row>
    <row r="37" spans="2:5" x14ac:dyDescent="0.25">
      <c r="B37" s="77" t="s">
        <v>55</v>
      </c>
      <c r="C37" s="71">
        <v>4093.4970499999999</v>
      </c>
      <c r="D37" s="71">
        <v>4044.4822601999995</v>
      </c>
      <c r="E37" s="71">
        <v>1591.2384867900009</v>
      </c>
    </row>
    <row r="38" spans="2:5" x14ac:dyDescent="0.25">
      <c r="B38" s="77" t="s">
        <v>57</v>
      </c>
      <c r="C38" s="71">
        <v>1133.583046</v>
      </c>
      <c r="D38" s="71">
        <v>1102.9118820000001</v>
      </c>
      <c r="E38" s="71">
        <v>583.5168690799992</v>
      </c>
    </row>
    <row r="39" spans="2:5" x14ac:dyDescent="0.25">
      <c r="B39" s="77" t="s">
        <v>59</v>
      </c>
      <c r="C39" s="71">
        <v>1418.222023</v>
      </c>
      <c r="D39" s="71">
        <v>1372.93701571</v>
      </c>
      <c r="E39" s="71">
        <v>917.33205678999934</v>
      </c>
    </row>
    <row r="40" spans="2:5" x14ac:dyDescent="0.25">
      <c r="B40" s="77" t="s">
        <v>100</v>
      </c>
      <c r="C40" s="71">
        <v>167150.77951299999</v>
      </c>
      <c r="D40" s="71">
        <v>162588.407209</v>
      </c>
      <c r="E40" s="71">
        <v>112491.86659374004</v>
      </c>
    </row>
    <row r="41" spans="2:5" x14ac:dyDescent="0.25">
      <c r="B41" s="77" t="s">
        <v>62</v>
      </c>
      <c r="C41" s="71">
        <v>68790.001031000007</v>
      </c>
      <c r="D41" s="71">
        <v>124430.78524028001</v>
      </c>
      <c r="E41" s="71">
        <v>93279.946728569979</v>
      </c>
    </row>
    <row r="42" spans="2:5" x14ac:dyDescent="0.25">
      <c r="B42" s="78" t="s">
        <v>103</v>
      </c>
      <c r="C42" s="70">
        <f>C43</f>
        <v>8619.2633459999997</v>
      </c>
      <c r="D42" s="70">
        <f t="shared" ref="D42:E42" si="2">D43</f>
        <v>8619.2633459999997</v>
      </c>
      <c r="E42" s="70">
        <f t="shared" si="2"/>
        <v>7182.7194274999993</v>
      </c>
    </row>
    <row r="43" spans="2:5" x14ac:dyDescent="0.25">
      <c r="B43" s="76" t="s">
        <v>94</v>
      </c>
      <c r="C43" s="71">
        <v>8619.2633459999997</v>
      </c>
      <c r="D43" s="71">
        <v>8619.2633459999997</v>
      </c>
      <c r="E43" s="71">
        <v>7182.7194274999993</v>
      </c>
    </row>
    <row r="44" spans="2:5" x14ac:dyDescent="0.25">
      <c r="B44" s="74" t="s">
        <v>104</v>
      </c>
      <c r="C44" s="70">
        <f>C45</f>
        <v>10864.798551</v>
      </c>
      <c r="D44" s="70">
        <f t="shared" ref="D44:E44" si="3">D45</f>
        <v>15321.398551</v>
      </c>
      <c r="E44" s="70">
        <f t="shared" si="3"/>
        <v>13176.559292300006</v>
      </c>
    </row>
    <row r="45" spans="2:5" x14ac:dyDescent="0.25">
      <c r="B45" s="77" t="s">
        <v>95</v>
      </c>
      <c r="C45" s="71">
        <v>10864.798551</v>
      </c>
      <c r="D45" s="71">
        <v>15321.398551</v>
      </c>
      <c r="E45" s="71">
        <v>13176.559292300006</v>
      </c>
    </row>
    <row r="46" spans="2:5" x14ac:dyDescent="0.25">
      <c r="B46" s="74" t="s">
        <v>105</v>
      </c>
      <c r="C46" s="70">
        <f>C47</f>
        <v>974.24808700000006</v>
      </c>
      <c r="D46" s="70">
        <f t="shared" ref="D46:E46" si="4">D47</f>
        <v>974.24808700000006</v>
      </c>
      <c r="E46" s="70">
        <f t="shared" si="4"/>
        <v>811.78803602999938</v>
      </c>
    </row>
    <row r="47" spans="2:5" x14ac:dyDescent="0.25">
      <c r="B47" s="77" t="s">
        <v>96</v>
      </c>
      <c r="C47" s="71">
        <v>974.24808700000006</v>
      </c>
      <c r="D47" s="71">
        <v>974.24808700000006</v>
      </c>
      <c r="E47" s="71">
        <v>811.78803602999938</v>
      </c>
    </row>
    <row r="48" spans="2:5" x14ac:dyDescent="0.25">
      <c r="B48" s="74" t="s">
        <v>106</v>
      </c>
      <c r="C48" s="70">
        <f>C49</f>
        <v>1175.371875</v>
      </c>
      <c r="D48" s="70">
        <f t="shared" ref="D48:E48" si="5">D49</f>
        <v>1175.371875</v>
      </c>
      <c r="E48" s="70">
        <f t="shared" si="5"/>
        <v>979.47653009999999</v>
      </c>
    </row>
    <row r="49" spans="2:5" x14ac:dyDescent="0.25">
      <c r="B49" s="77" t="s">
        <v>97</v>
      </c>
      <c r="C49" s="71">
        <v>1175.371875</v>
      </c>
      <c r="D49" s="71">
        <v>1175.371875</v>
      </c>
      <c r="E49" s="71">
        <v>979.47653009999999</v>
      </c>
    </row>
    <row r="50" spans="2:5" x14ac:dyDescent="0.25">
      <c r="B50" s="74" t="s">
        <v>107</v>
      </c>
      <c r="C50" s="70">
        <f>C51</f>
        <v>165.328228</v>
      </c>
      <c r="D50" s="70">
        <f t="shared" ref="D50:E50" si="6">D51</f>
        <v>165.328228</v>
      </c>
      <c r="E50" s="70">
        <f t="shared" si="6"/>
        <v>137.69999999999999</v>
      </c>
    </row>
    <row r="51" spans="2:5" x14ac:dyDescent="0.25">
      <c r="B51" s="77" t="s">
        <v>98</v>
      </c>
      <c r="C51" s="71">
        <v>165.328228</v>
      </c>
      <c r="D51" s="71">
        <v>165.328228</v>
      </c>
      <c r="E51" s="71">
        <v>137.69999999999999</v>
      </c>
    </row>
    <row r="52" spans="2:5" x14ac:dyDescent="0.25">
      <c r="B52" s="74" t="s">
        <v>108</v>
      </c>
      <c r="C52" s="70">
        <f>C53</f>
        <v>601.38166899999999</v>
      </c>
      <c r="D52" s="70">
        <f t="shared" ref="D52:E52" si="7">D53</f>
        <v>601.38166899999999</v>
      </c>
      <c r="E52" s="70">
        <f t="shared" si="7"/>
        <v>501.15138000000002</v>
      </c>
    </row>
    <row r="53" spans="2:5" x14ac:dyDescent="0.25">
      <c r="B53" s="77" t="s">
        <v>99</v>
      </c>
      <c r="C53" s="71">
        <v>601.38166899999999</v>
      </c>
      <c r="D53" s="71">
        <v>601.38166899999999</v>
      </c>
      <c r="E53" s="71">
        <v>501.15138000000002</v>
      </c>
    </row>
    <row r="54" spans="2:5" x14ac:dyDescent="0.25">
      <c r="B54" s="67" t="s">
        <v>67</v>
      </c>
      <c r="C54" s="69">
        <f>C55+C73</f>
        <v>136044.79999999999</v>
      </c>
      <c r="D54" s="69">
        <f>D55+D73</f>
        <v>180827.38528599998</v>
      </c>
      <c r="E54" s="69">
        <f>E55+E73</f>
        <v>139262.40356464003</v>
      </c>
    </row>
    <row r="55" spans="2:5" x14ac:dyDescent="0.25">
      <c r="B55" s="74" t="s">
        <v>102</v>
      </c>
      <c r="C55" s="72">
        <f>SUM(C56:C72)</f>
        <v>135941.79999999999</v>
      </c>
      <c r="D55" s="72">
        <f t="shared" ref="D55:E55" si="8">SUM(D56:D72)</f>
        <v>180724.38528599998</v>
      </c>
      <c r="E55" s="72">
        <f t="shared" si="8"/>
        <v>139176.57023464004</v>
      </c>
    </row>
    <row r="56" spans="2:5" x14ac:dyDescent="0.25">
      <c r="B56" s="75" t="s">
        <v>15</v>
      </c>
      <c r="C56" s="71">
        <v>1625.734868</v>
      </c>
      <c r="D56" s="71">
        <v>3843.734868</v>
      </c>
      <c r="E56" s="71">
        <v>3268.9695218400007</v>
      </c>
    </row>
    <row r="57" spans="2:5" x14ac:dyDescent="0.25">
      <c r="B57" s="75" t="s">
        <v>25</v>
      </c>
      <c r="C57" s="71">
        <v>313.73304400000001</v>
      </c>
      <c r="D57" s="71">
        <v>313.73304400000001</v>
      </c>
      <c r="E57" s="71">
        <v>68.41839453</v>
      </c>
    </row>
    <row r="58" spans="2:5" x14ac:dyDescent="0.25">
      <c r="B58" s="75" t="s">
        <v>29</v>
      </c>
      <c r="C58" s="71">
        <v>144.46750700000001</v>
      </c>
      <c r="D58" s="71">
        <v>144.46750700000001</v>
      </c>
      <c r="E58" s="71">
        <v>51.984516639999995</v>
      </c>
    </row>
    <row r="59" spans="2:5" x14ac:dyDescent="0.25">
      <c r="B59" s="75" t="s">
        <v>34</v>
      </c>
      <c r="C59" s="71">
        <v>200.05699999999999</v>
      </c>
      <c r="D59" s="71">
        <v>200.05699999999999</v>
      </c>
      <c r="E59" s="71">
        <v>88.412811619999999</v>
      </c>
    </row>
    <row r="60" spans="2:5" x14ac:dyDescent="0.25">
      <c r="B60" s="75" t="s">
        <v>36</v>
      </c>
      <c r="C60" s="71">
        <v>296.42974099999998</v>
      </c>
      <c r="D60" s="71">
        <v>296.42974099999998</v>
      </c>
      <c r="E60" s="71">
        <v>162.9361566</v>
      </c>
    </row>
    <row r="61" spans="2:5" x14ac:dyDescent="0.25">
      <c r="B61" s="75" t="s">
        <v>38</v>
      </c>
      <c r="C61" s="71">
        <v>0</v>
      </c>
      <c r="D61" s="71">
        <v>298.81915700000002</v>
      </c>
      <c r="E61" s="71">
        <v>5.6258248699999998</v>
      </c>
    </row>
    <row r="62" spans="2:5" x14ac:dyDescent="0.25">
      <c r="B62" s="75" t="s">
        <v>40</v>
      </c>
      <c r="C62" s="71">
        <v>300</v>
      </c>
      <c r="D62" s="71">
        <v>300</v>
      </c>
      <c r="E62" s="71">
        <v>46.916665860000009</v>
      </c>
    </row>
    <row r="63" spans="2:5" x14ac:dyDescent="0.25">
      <c r="B63" s="75" t="s">
        <v>87</v>
      </c>
      <c r="C63" s="71">
        <v>15</v>
      </c>
      <c r="D63" s="71">
        <v>15</v>
      </c>
      <c r="E63" s="71">
        <v>0</v>
      </c>
    </row>
    <row r="64" spans="2:5" x14ac:dyDescent="0.25">
      <c r="B64" s="75" t="s">
        <v>88</v>
      </c>
      <c r="C64" s="71">
        <v>0</v>
      </c>
      <c r="D64" s="71">
        <v>0</v>
      </c>
      <c r="E64" s="71">
        <v>0</v>
      </c>
    </row>
    <row r="65" spans="2:7" x14ac:dyDescent="0.25">
      <c r="B65" s="75" t="s">
        <v>89</v>
      </c>
      <c r="C65" s="71">
        <v>2198.790184</v>
      </c>
      <c r="D65" s="71">
        <v>7198.7901840000004</v>
      </c>
      <c r="E65" s="71">
        <v>3021.2362179100001</v>
      </c>
    </row>
    <row r="66" spans="2:7" x14ac:dyDescent="0.25">
      <c r="B66" s="75" t="s">
        <v>42</v>
      </c>
      <c r="C66" s="71">
        <v>8070.7574240000004</v>
      </c>
      <c r="D66" s="71">
        <v>17937.778546000001</v>
      </c>
      <c r="E66" s="71">
        <v>14700.158440109999</v>
      </c>
    </row>
    <row r="67" spans="2:7" x14ac:dyDescent="0.25">
      <c r="B67" s="75" t="s">
        <v>46</v>
      </c>
      <c r="C67" s="71">
        <v>0</v>
      </c>
      <c r="D67" s="71">
        <v>0</v>
      </c>
      <c r="E67" s="71">
        <v>0</v>
      </c>
    </row>
    <row r="68" spans="2:7" x14ac:dyDescent="0.25">
      <c r="B68" s="75" t="s">
        <v>93</v>
      </c>
      <c r="C68" s="71">
        <v>7.2</v>
      </c>
      <c r="D68" s="71">
        <v>7.2</v>
      </c>
      <c r="E68" s="71">
        <v>0</v>
      </c>
    </row>
    <row r="69" spans="2:7" x14ac:dyDescent="0.25">
      <c r="B69" s="75" t="s">
        <v>52</v>
      </c>
      <c r="C69" s="71">
        <v>300</v>
      </c>
      <c r="D69" s="71">
        <v>300</v>
      </c>
      <c r="E69" s="71">
        <v>111.17903834999997</v>
      </c>
    </row>
    <row r="70" spans="2:7" x14ac:dyDescent="0.25">
      <c r="B70" s="75" t="s">
        <v>55</v>
      </c>
      <c r="C70" s="71">
        <v>37.769500000000001</v>
      </c>
      <c r="D70" s="71">
        <v>37.769500000000001</v>
      </c>
      <c r="E70" s="71">
        <v>37.769500000000001</v>
      </c>
    </row>
    <row r="71" spans="2:7" x14ac:dyDescent="0.25">
      <c r="B71" s="75" t="s">
        <v>100</v>
      </c>
      <c r="C71" s="71">
        <v>87744.442255999995</v>
      </c>
      <c r="D71" s="71">
        <v>84946.187262999985</v>
      </c>
      <c r="E71" s="71">
        <v>70629.709950200049</v>
      </c>
      <c r="F71" s="35"/>
      <c r="G71" s="40"/>
    </row>
    <row r="72" spans="2:7" x14ac:dyDescent="0.25">
      <c r="B72" s="75" t="s">
        <v>62</v>
      </c>
      <c r="C72" s="71">
        <v>34687.418475999999</v>
      </c>
      <c r="D72" s="71">
        <v>64884.418475999999</v>
      </c>
      <c r="E72" s="71">
        <v>46983.253196109988</v>
      </c>
      <c r="F72" s="35"/>
      <c r="G72" s="40"/>
    </row>
    <row r="73" spans="2:7" x14ac:dyDescent="0.25">
      <c r="B73" s="74" t="s">
        <v>103</v>
      </c>
      <c r="C73" s="72">
        <f>C74</f>
        <v>103</v>
      </c>
      <c r="D73" s="72">
        <f t="shared" ref="D73:E73" si="9">D74</f>
        <v>103</v>
      </c>
      <c r="E73" s="72">
        <f t="shared" si="9"/>
        <v>85.833330000000004</v>
      </c>
      <c r="F73" s="35"/>
      <c r="G73" s="40"/>
    </row>
    <row r="74" spans="2:7" x14ac:dyDescent="0.25">
      <c r="B74" s="75" t="s">
        <v>94</v>
      </c>
      <c r="C74" s="71">
        <v>103</v>
      </c>
      <c r="D74" s="71">
        <v>103</v>
      </c>
      <c r="E74" s="71">
        <v>85.833330000000004</v>
      </c>
      <c r="F74" s="35"/>
      <c r="G74" s="40"/>
    </row>
    <row r="75" spans="2:7" x14ac:dyDescent="0.25">
      <c r="B75" s="79" t="s">
        <v>220</v>
      </c>
      <c r="C75" s="73">
        <f>C13+C54</f>
        <v>997119.17294299998</v>
      </c>
      <c r="D75" s="73">
        <f>D13+D54</f>
        <v>1212584.1810592301</v>
      </c>
      <c r="E75" s="73">
        <f>E13+E54</f>
        <v>871260.67546901014</v>
      </c>
    </row>
    <row r="76" spans="2:7" x14ac:dyDescent="0.25">
      <c r="B76" s="46" t="s">
        <v>174</v>
      </c>
      <c r="C76" s="46"/>
      <c r="D76" s="47"/>
      <c r="E76" s="47"/>
    </row>
    <row r="77" spans="2:7" ht="36.75" customHeight="1" x14ac:dyDescent="0.25">
      <c r="B77" s="130" t="s">
        <v>316</v>
      </c>
      <c r="C77" s="130"/>
      <c r="D77" s="130"/>
      <c r="E77" s="130"/>
    </row>
    <row r="78" spans="2:7" ht="23.25" customHeight="1" x14ac:dyDescent="0.25">
      <c r="B78" s="130" t="s">
        <v>226</v>
      </c>
      <c r="C78" s="130"/>
      <c r="D78" s="130"/>
      <c r="E78" s="130"/>
    </row>
    <row r="79" spans="2:7" x14ac:dyDescent="0.25">
      <c r="B79" s="46" t="s">
        <v>3</v>
      </c>
      <c r="C79" s="46"/>
      <c r="D79" s="47"/>
      <c r="E79" s="47"/>
    </row>
    <row r="80" spans="2:7" x14ac:dyDescent="0.25">
      <c r="C80" s="46"/>
      <c r="D80" s="48"/>
      <c r="E80" s="48"/>
    </row>
    <row r="81" spans="2:6" x14ac:dyDescent="0.25">
      <c r="B81" s="136"/>
      <c r="C81" s="136"/>
      <c r="D81" s="136"/>
      <c r="E81" s="136"/>
    </row>
    <row r="82" spans="2:6" x14ac:dyDescent="0.25">
      <c r="B82" s="136"/>
      <c r="C82" s="136"/>
      <c r="D82" s="136"/>
      <c r="E82" s="136"/>
    </row>
    <row r="83" spans="2:6" x14ac:dyDescent="0.25">
      <c r="B83" s="136"/>
      <c r="C83" s="136"/>
      <c r="D83" s="136"/>
      <c r="E83" s="136"/>
    </row>
    <row r="87" spans="2:6" x14ac:dyDescent="0.25">
      <c r="F87" s="38"/>
    </row>
    <row r="88" spans="2:6" x14ac:dyDescent="0.25">
      <c r="F88" s="39"/>
    </row>
  </sheetData>
  <mergeCells count="16">
    <mergeCell ref="B81:E81"/>
    <mergeCell ref="B82:E82"/>
    <mergeCell ref="B83:E83"/>
    <mergeCell ref="A3:F3"/>
    <mergeCell ref="A5:F5"/>
    <mergeCell ref="A7:F7"/>
    <mergeCell ref="A8:F8"/>
    <mergeCell ref="E11:E12"/>
    <mergeCell ref="B78:E78"/>
    <mergeCell ref="B77:E77"/>
    <mergeCell ref="A1:F1"/>
    <mergeCell ref="A2:F2"/>
    <mergeCell ref="B11:B12"/>
    <mergeCell ref="C11:C12"/>
    <mergeCell ref="D11:D12"/>
    <mergeCell ref="A6:F6"/>
  </mergeCells>
  <pageMargins left="0.7" right="0.7" top="0.75" bottom="0.75" header="0.3" footer="0.3"/>
  <pageSetup orientation="portrait" r:id="rId1"/>
  <ignoredErrors>
    <ignoredError sqref="E44 E73 C44:D44 E46 C46:D46 E48 C48:D48 E50 C50:D50 E52 C52:D5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H134"/>
  <sheetViews>
    <sheetView showGridLines="0" zoomScaleNormal="100" workbookViewId="0">
      <selection activeCell="G17" sqref="G17"/>
    </sheetView>
  </sheetViews>
  <sheetFormatPr baseColWidth="10" defaultColWidth="11.42578125" defaultRowHeight="15" x14ac:dyDescent="0.25"/>
  <cols>
    <col min="1" max="1" width="15.140625" customWidth="1"/>
    <col min="2" max="2" width="89.140625" customWidth="1"/>
    <col min="3" max="3" width="12.5703125" customWidth="1"/>
    <col min="4" max="4" width="11.85546875" customWidth="1"/>
    <col min="5" max="5" width="12.5703125" customWidth="1"/>
    <col min="6" max="6" width="15.42578125" customWidth="1"/>
  </cols>
  <sheetData>
    <row r="1" spans="1:8" ht="28.5" customHeight="1" x14ac:dyDescent="0.25">
      <c r="A1" s="125" t="s">
        <v>0</v>
      </c>
      <c r="B1" s="125"/>
      <c r="C1" s="125"/>
      <c r="D1" s="125"/>
      <c r="E1" s="125"/>
      <c r="F1" s="125"/>
      <c r="G1" s="28"/>
      <c r="H1" s="28"/>
    </row>
    <row r="2" spans="1:8" ht="21" customHeight="1" x14ac:dyDescent="0.25">
      <c r="A2" s="124" t="s">
        <v>1</v>
      </c>
      <c r="B2" s="124"/>
      <c r="C2" s="124"/>
      <c r="D2" s="124"/>
      <c r="E2" s="124"/>
      <c r="F2" s="124"/>
      <c r="G2" s="27"/>
      <c r="H2" s="27"/>
    </row>
    <row r="3" spans="1:8" ht="15" customHeight="1" x14ac:dyDescent="0.25">
      <c r="A3" s="131" t="s">
        <v>228</v>
      </c>
      <c r="B3" s="131"/>
      <c r="C3" s="131"/>
      <c r="D3" s="131"/>
      <c r="E3" s="131"/>
      <c r="F3" s="131"/>
      <c r="G3" s="26"/>
      <c r="H3" s="26"/>
    </row>
    <row r="5" spans="1:8" ht="18.75" customHeight="1" x14ac:dyDescent="0.3">
      <c r="A5" s="132" t="s">
        <v>216</v>
      </c>
      <c r="B5" s="132"/>
      <c r="C5" s="132"/>
      <c r="D5" s="132"/>
      <c r="E5" s="132"/>
      <c r="F5" s="132"/>
      <c r="G5" s="29"/>
      <c r="H5" s="29"/>
    </row>
    <row r="6" spans="1:8" ht="18.75" customHeight="1" x14ac:dyDescent="0.3">
      <c r="A6" s="132" t="s">
        <v>219</v>
      </c>
      <c r="B6" s="132"/>
      <c r="C6" s="132"/>
      <c r="D6" s="132"/>
      <c r="E6" s="132"/>
      <c r="F6" s="132"/>
      <c r="G6" s="30"/>
      <c r="H6" s="30"/>
    </row>
    <row r="7" spans="1:8" ht="18.75" x14ac:dyDescent="0.3">
      <c r="A7" s="138" t="s">
        <v>314</v>
      </c>
      <c r="B7" s="138"/>
      <c r="C7" s="138"/>
      <c r="D7" s="138"/>
      <c r="E7" s="138"/>
      <c r="F7" s="138"/>
      <c r="G7" s="30"/>
      <c r="H7" s="30"/>
    </row>
    <row r="8" spans="1:8" ht="15.75" x14ac:dyDescent="0.25">
      <c r="A8" s="135" t="s">
        <v>5</v>
      </c>
      <c r="B8" s="135"/>
      <c r="C8" s="135"/>
      <c r="D8" s="135"/>
      <c r="E8" s="135"/>
      <c r="F8" s="135"/>
      <c r="G8" s="31"/>
      <c r="H8" s="31"/>
    </row>
    <row r="11" spans="1:8" ht="15" customHeight="1" x14ac:dyDescent="0.25">
      <c r="B11" s="133" t="s">
        <v>2</v>
      </c>
      <c r="C11" s="134" t="s">
        <v>209</v>
      </c>
      <c r="D11" s="134" t="s">
        <v>229</v>
      </c>
      <c r="E11" s="134" t="s">
        <v>178</v>
      </c>
    </row>
    <row r="12" spans="1:8" x14ac:dyDescent="0.25">
      <c r="B12" s="133"/>
      <c r="C12" s="134"/>
      <c r="D12" s="134"/>
      <c r="E12" s="134"/>
    </row>
    <row r="13" spans="1:8" x14ac:dyDescent="0.25">
      <c r="B13" s="63" t="s">
        <v>66</v>
      </c>
      <c r="C13" s="57">
        <f>C14+C34+C63+C70+C111</f>
        <v>861074.37294299994</v>
      </c>
      <c r="D13" s="57">
        <f>D14+D34+D63+D70+D111</f>
        <v>1031756.7957732298</v>
      </c>
      <c r="E13" s="57">
        <f>E14+E34+E63+E70+E111</f>
        <v>731998.27190436982</v>
      </c>
    </row>
    <row r="14" spans="1:8" s="32" customFormat="1" x14ac:dyDescent="0.25">
      <c r="B14" s="106" t="s">
        <v>180</v>
      </c>
      <c r="C14" s="80">
        <f>C15+C20+C23+C27</f>
        <v>165745.87302799997</v>
      </c>
      <c r="D14" s="80">
        <f>D15+D20+D23+D27</f>
        <v>169867.51249542</v>
      </c>
      <c r="E14" s="80">
        <f t="shared" ref="E14" si="0">E15+E20+E23+E27</f>
        <v>126319.24034500995</v>
      </c>
    </row>
    <row r="15" spans="1:8" s="32" customFormat="1" x14ac:dyDescent="0.25">
      <c r="B15" s="64" t="s">
        <v>186</v>
      </c>
      <c r="C15" s="82">
        <f>SUM(C16:C19)</f>
        <v>82639.750288999989</v>
      </c>
      <c r="D15" s="82">
        <f>SUM(D16:D19)</f>
        <v>85965.193859530002</v>
      </c>
      <c r="E15" s="82">
        <f>SUM(E16:E19)</f>
        <v>64051.474555219924</v>
      </c>
    </row>
    <row r="16" spans="1:8" s="32" customFormat="1" x14ac:dyDescent="0.25">
      <c r="B16" s="65" t="s">
        <v>231</v>
      </c>
      <c r="C16" s="71">
        <v>7318.6674599999997</v>
      </c>
      <c r="D16" s="81">
        <v>8131.8714600000003</v>
      </c>
      <c r="E16" s="71">
        <v>6630.3083663699963</v>
      </c>
    </row>
    <row r="17" spans="2:5" s="32" customFormat="1" x14ac:dyDescent="0.25">
      <c r="B17" s="65" t="s">
        <v>232</v>
      </c>
      <c r="C17" s="71">
        <v>44543.425907999997</v>
      </c>
      <c r="D17" s="81">
        <v>42288.587159729985</v>
      </c>
      <c r="E17" s="71">
        <v>27409.372387799925</v>
      </c>
    </row>
    <row r="18" spans="2:5" s="32" customFormat="1" x14ac:dyDescent="0.25">
      <c r="B18" s="65" t="s">
        <v>233</v>
      </c>
      <c r="C18" s="71">
        <v>19311.476701</v>
      </c>
      <c r="D18" s="81">
        <v>19621.955019800018</v>
      </c>
      <c r="E18" s="71">
        <v>16334.08312875</v>
      </c>
    </row>
    <row r="19" spans="2:5" s="32" customFormat="1" x14ac:dyDescent="0.25">
      <c r="B19" s="65" t="s">
        <v>234</v>
      </c>
      <c r="C19" s="71">
        <v>11466.18022</v>
      </c>
      <c r="D19" s="81">
        <v>15922.780220000001</v>
      </c>
      <c r="E19" s="71">
        <v>13677.710672299996</v>
      </c>
    </row>
    <row r="20" spans="2:5" s="32" customFormat="1" x14ac:dyDescent="0.25">
      <c r="B20" s="64" t="s">
        <v>187</v>
      </c>
      <c r="C20" s="82">
        <f>SUM(C21:C22)</f>
        <v>10210.395232999999</v>
      </c>
      <c r="D20" s="82">
        <f t="shared" ref="D20" si="1">SUM(D21:D22)</f>
        <v>10283.557518000001</v>
      </c>
      <c r="E20" s="82">
        <f>SUM(E21:E22)</f>
        <v>7147.7413863599995</v>
      </c>
    </row>
    <row r="21" spans="2:5" s="32" customFormat="1" x14ac:dyDescent="0.25">
      <c r="B21" s="65" t="s">
        <v>235</v>
      </c>
      <c r="C21" s="71">
        <v>3202.357653</v>
      </c>
      <c r="D21" s="81">
        <v>2972.5653413200002</v>
      </c>
      <c r="E21" s="71">
        <v>1893.1117922900007</v>
      </c>
    </row>
    <row r="22" spans="2:5" s="32" customFormat="1" x14ac:dyDescent="0.25">
      <c r="B22" s="65" t="s">
        <v>236</v>
      </c>
      <c r="C22" s="71">
        <v>7008.0375800000002</v>
      </c>
      <c r="D22" s="81">
        <v>7310.9921766800007</v>
      </c>
      <c r="E22" s="71">
        <v>5254.6295940699993</v>
      </c>
    </row>
    <row r="23" spans="2:5" s="32" customFormat="1" x14ac:dyDescent="0.25">
      <c r="B23" s="64" t="s">
        <v>188</v>
      </c>
      <c r="C23" s="82">
        <f>SUM(C24:C26)</f>
        <v>30554.710992</v>
      </c>
      <c r="D23" s="80">
        <f>SUM(D24:D26)</f>
        <v>29433.491628349995</v>
      </c>
      <c r="E23" s="82">
        <f>SUM(E24:E26)</f>
        <v>20778.521037410021</v>
      </c>
    </row>
    <row r="24" spans="2:5" s="32" customFormat="1" x14ac:dyDescent="0.25">
      <c r="B24" s="65" t="s">
        <v>237</v>
      </c>
      <c r="C24" s="71">
        <v>25210.246865000001</v>
      </c>
      <c r="D24" s="81">
        <v>24834.764528379998</v>
      </c>
      <c r="E24" s="71">
        <v>18852.805461850021</v>
      </c>
    </row>
    <row r="25" spans="2:5" s="32" customFormat="1" x14ac:dyDescent="0.25">
      <c r="B25" s="65" t="s">
        <v>238</v>
      </c>
      <c r="C25" s="71">
        <v>5285.4453780000003</v>
      </c>
      <c r="D25" s="81">
        <v>4537.8619479699992</v>
      </c>
      <c r="E25" s="71">
        <v>1881.0205997999997</v>
      </c>
    </row>
    <row r="26" spans="2:5" s="32" customFormat="1" x14ac:dyDescent="0.25">
      <c r="B26" s="65" t="s">
        <v>239</v>
      </c>
      <c r="C26" s="71">
        <v>59.018749</v>
      </c>
      <c r="D26" s="81">
        <v>60.865152000000002</v>
      </c>
      <c r="E26" s="71">
        <v>44.694975760000005</v>
      </c>
    </row>
    <row r="27" spans="2:5" s="32" customFormat="1" x14ac:dyDescent="0.25">
      <c r="B27" s="64" t="s">
        <v>189</v>
      </c>
      <c r="C27" s="82">
        <f>SUM(C28:C33)</f>
        <v>42341.016513999995</v>
      </c>
      <c r="D27" s="80">
        <f>SUM(D28:D33)</f>
        <v>44185.269489539998</v>
      </c>
      <c r="E27" s="82">
        <f>SUM(E28:E33)</f>
        <v>34341.503366020013</v>
      </c>
    </row>
    <row r="28" spans="2:5" s="32" customFormat="1" x14ac:dyDescent="0.25">
      <c r="B28" s="65" t="s">
        <v>240</v>
      </c>
      <c r="C28" s="71">
        <v>13813.335832000001</v>
      </c>
      <c r="D28" s="81">
        <v>15255.315767339998</v>
      </c>
      <c r="E28" s="71">
        <v>11485.765460320006</v>
      </c>
    </row>
    <row r="29" spans="2:5" s="32" customFormat="1" x14ac:dyDescent="0.25">
      <c r="B29" s="65" t="s">
        <v>241</v>
      </c>
      <c r="C29" s="71">
        <v>710.53623900000002</v>
      </c>
      <c r="D29" s="81">
        <v>710.53510320000009</v>
      </c>
      <c r="E29" s="71">
        <v>495.20931686999972</v>
      </c>
    </row>
    <row r="30" spans="2:5" s="32" customFormat="1" x14ac:dyDescent="0.25">
      <c r="B30" s="65" t="s">
        <v>242</v>
      </c>
      <c r="C30" s="71">
        <v>15539.776540000001</v>
      </c>
      <c r="D30" s="81">
        <v>16260.900508000001</v>
      </c>
      <c r="E30" s="71">
        <v>12592.530346330006</v>
      </c>
    </row>
    <row r="31" spans="2:5" s="32" customFormat="1" x14ac:dyDescent="0.25">
      <c r="B31" s="65" t="s">
        <v>243</v>
      </c>
      <c r="C31" s="71">
        <v>6093.8034669999997</v>
      </c>
      <c r="D31" s="81">
        <v>6133.8034669999997</v>
      </c>
      <c r="E31" s="71">
        <v>5431.9861454400016</v>
      </c>
    </row>
    <row r="32" spans="2:5" s="32" customFormat="1" x14ac:dyDescent="0.25">
      <c r="B32" s="65" t="s">
        <v>244</v>
      </c>
      <c r="C32" s="71">
        <v>2204.1113639999999</v>
      </c>
      <c r="D32" s="81">
        <v>1650.8888030000001</v>
      </c>
      <c r="E32" s="71">
        <v>886.05187778000061</v>
      </c>
    </row>
    <row r="33" spans="2:5" s="32" customFormat="1" x14ac:dyDescent="0.25">
      <c r="B33" s="65" t="s">
        <v>245</v>
      </c>
      <c r="C33" s="71">
        <v>3979.4530719999998</v>
      </c>
      <c r="D33" s="81">
        <v>4173.8258409999999</v>
      </c>
      <c r="E33" s="71">
        <v>3449.9602192800016</v>
      </c>
    </row>
    <row r="34" spans="2:5" s="32" customFormat="1" x14ac:dyDescent="0.25">
      <c r="B34" s="106" t="s">
        <v>181</v>
      </c>
      <c r="C34" s="82">
        <f>C35+C38+C41+C43+C45+C48+C54+C56+C58</f>
        <v>117031.60746</v>
      </c>
      <c r="D34" s="82">
        <f>D35+D38+D41+D43+D45+D48+D54+D56+D58</f>
        <v>117913.59666994</v>
      </c>
      <c r="E34" s="82">
        <f t="shared" ref="E34" si="2">E35+E38+E41+E43+E45+E48+E54+E56+E58</f>
        <v>83098.38201568005</v>
      </c>
    </row>
    <row r="35" spans="2:5" s="32" customFormat="1" x14ac:dyDescent="0.25">
      <c r="B35" s="108" t="s">
        <v>190</v>
      </c>
      <c r="C35" s="82">
        <f>SUM(C36:C37)</f>
        <v>8526.4794000000002</v>
      </c>
      <c r="D35" s="82">
        <f t="shared" ref="D35:E35" si="3">SUM(D36:D37)</f>
        <v>7691.9012619999994</v>
      </c>
      <c r="E35" s="82">
        <f t="shared" si="3"/>
        <v>5302.7800323300044</v>
      </c>
    </row>
    <row r="36" spans="2:5" s="32" customFormat="1" x14ac:dyDescent="0.25">
      <c r="B36" s="66" t="s">
        <v>246</v>
      </c>
      <c r="C36" s="71">
        <v>7398.2082149999997</v>
      </c>
      <c r="D36" s="81">
        <v>6610.6508649999996</v>
      </c>
      <c r="E36" s="71">
        <v>4646.8699070000039</v>
      </c>
    </row>
    <row r="37" spans="2:5" x14ac:dyDescent="0.25">
      <c r="B37" s="66" t="s">
        <v>247</v>
      </c>
      <c r="C37" s="71">
        <v>1128.2711850000001</v>
      </c>
      <c r="D37" s="81">
        <v>1081.250397</v>
      </c>
      <c r="E37" s="71">
        <v>655.9101253300006</v>
      </c>
    </row>
    <row r="38" spans="2:5" x14ac:dyDescent="0.25">
      <c r="B38" s="108" t="s">
        <v>191</v>
      </c>
      <c r="C38" s="82">
        <f>SUM(C39:C40)</f>
        <v>13017.780057</v>
      </c>
      <c r="D38" s="82">
        <f t="shared" ref="D38:E38" si="4">SUM(D39:D40)</f>
        <v>13162.778282400001</v>
      </c>
      <c r="E38" s="82">
        <f t="shared" si="4"/>
        <v>9506.3898001099897</v>
      </c>
    </row>
    <row r="39" spans="2:5" x14ac:dyDescent="0.25">
      <c r="B39" s="66" t="s">
        <v>248</v>
      </c>
      <c r="C39" s="71">
        <v>12904.508494</v>
      </c>
      <c r="D39" s="81">
        <v>13069.5067194</v>
      </c>
      <c r="E39" s="71">
        <v>9457.8035773599895</v>
      </c>
    </row>
    <row r="40" spans="2:5" x14ac:dyDescent="0.25">
      <c r="B40" s="66" t="s">
        <v>249</v>
      </c>
      <c r="C40" s="71">
        <v>113.271563</v>
      </c>
      <c r="D40" s="81">
        <v>93.271563</v>
      </c>
      <c r="E40" s="71">
        <v>48.58622274999999</v>
      </c>
    </row>
    <row r="41" spans="2:5" x14ac:dyDescent="0.25">
      <c r="B41" s="108" t="s">
        <v>192</v>
      </c>
      <c r="C41" s="82">
        <f>C42</f>
        <v>9541.4463410000008</v>
      </c>
      <c r="D41" s="82">
        <f t="shared" ref="D41:E41" si="5">D42</f>
        <v>11538.815307000001</v>
      </c>
      <c r="E41" s="82">
        <f t="shared" si="5"/>
        <v>6869.4559841399987</v>
      </c>
    </row>
    <row r="42" spans="2:5" x14ac:dyDescent="0.25">
      <c r="B42" s="66" t="s">
        <v>250</v>
      </c>
      <c r="C42" s="71">
        <v>9541.4463410000008</v>
      </c>
      <c r="D42" s="81">
        <v>11538.815307000001</v>
      </c>
      <c r="E42" s="71">
        <v>6869.4559841399987</v>
      </c>
    </row>
    <row r="43" spans="2:5" x14ac:dyDescent="0.25">
      <c r="B43" s="108" t="s">
        <v>193</v>
      </c>
      <c r="C43" s="82">
        <f>C44</f>
        <v>33617.495963000001</v>
      </c>
      <c r="D43" s="82">
        <f t="shared" ref="D43:E43" si="6">D44</f>
        <v>36755.101623989998</v>
      </c>
      <c r="E43" s="82">
        <f t="shared" si="6"/>
        <v>28824.107271189998</v>
      </c>
    </row>
    <row r="44" spans="2:5" x14ac:dyDescent="0.25">
      <c r="B44" s="66" t="s">
        <v>251</v>
      </c>
      <c r="C44" s="71">
        <v>33617.495963000001</v>
      </c>
      <c r="D44" s="81">
        <v>36755.101623989998</v>
      </c>
      <c r="E44" s="71">
        <v>28824.107271189998</v>
      </c>
    </row>
    <row r="45" spans="2:5" x14ac:dyDescent="0.25">
      <c r="B45" s="108" t="s">
        <v>194</v>
      </c>
      <c r="C45" s="82">
        <f>SUM(C46:C47)</f>
        <v>210.84882100000002</v>
      </c>
      <c r="D45" s="82">
        <f t="shared" ref="D45:E45" si="7">SUM(D46:D47)</f>
        <v>199.06935200000001</v>
      </c>
      <c r="E45" s="82">
        <f t="shared" si="7"/>
        <v>118.05407194000001</v>
      </c>
    </row>
    <row r="46" spans="2:5" x14ac:dyDescent="0.25">
      <c r="B46" s="66" t="s">
        <v>252</v>
      </c>
      <c r="C46" s="71">
        <v>188.87089900000001</v>
      </c>
      <c r="D46" s="81">
        <v>184.06935200000001</v>
      </c>
      <c r="E46" s="71">
        <v>118.05407194000001</v>
      </c>
    </row>
    <row r="47" spans="2:5" x14ac:dyDescent="0.25">
      <c r="B47" s="66" t="s">
        <v>253</v>
      </c>
      <c r="C47" s="71">
        <v>21.977922</v>
      </c>
      <c r="D47" s="81">
        <v>15</v>
      </c>
      <c r="E47" s="71">
        <v>0</v>
      </c>
    </row>
    <row r="48" spans="2:5" x14ac:dyDescent="0.25">
      <c r="B48" s="108" t="s">
        <v>195</v>
      </c>
      <c r="C48" s="82">
        <f>SUM(C49:C53)</f>
        <v>40823.865484000002</v>
      </c>
      <c r="D48" s="82">
        <f>SUM(D49:D53)</f>
        <v>38321.05979934999</v>
      </c>
      <c r="E48" s="82">
        <f>SUM(E49:E53)</f>
        <v>26591.574069210059</v>
      </c>
    </row>
    <row r="49" spans="2:6" x14ac:dyDescent="0.25">
      <c r="B49" s="66" t="s">
        <v>254</v>
      </c>
      <c r="C49" s="71">
        <v>28069.868708999998</v>
      </c>
      <c r="D49" s="81">
        <v>30437.627198999999</v>
      </c>
      <c r="E49" s="71">
        <v>22727.331752870057</v>
      </c>
    </row>
    <row r="50" spans="2:6" x14ac:dyDescent="0.25">
      <c r="B50" s="66" t="s">
        <v>255</v>
      </c>
      <c r="C50" s="71">
        <v>55.84496</v>
      </c>
      <c r="D50" s="81">
        <v>55.84496</v>
      </c>
      <c r="E50" s="71">
        <v>31.130245369999994</v>
      </c>
    </row>
    <row r="51" spans="2:6" x14ac:dyDescent="0.25">
      <c r="B51" s="66" t="s">
        <v>256</v>
      </c>
      <c r="C51" s="71">
        <v>6169.1002399999998</v>
      </c>
      <c r="D51" s="81">
        <v>5269.2114769999998</v>
      </c>
      <c r="E51" s="71">
        <v>2164.3159799800019</v>
      </c>
    </row>
    <row r="52" spans="2:6" x14ac:dyDescent="0.25">
      <c r="B52" s="66" t="s">
        <v>257</v>
      </c>
      <c r="C52" s="71">
        <v>4254.3</v>
      </c>
      <c r="D52" s="81">
        <v>571.92108834999988</v>
      </c>
      <c r="E52" s="71">
        <v>204.75919926</v>
      </c>
    </row>
    <row r="53" spans="2:6" x14ac:dyDescent="0.25">
      <c r="B53" s="66" t="s">
        <v>258</v>
      </c>
      <c r="C53" s="71">
        <v>2274.7515749999998</v>
      </c>
      <c r="D53" s="81">
        <v>1986.4550750000001</v>
      </c>
      <c r="E53" s="71">
        <v>1464.0368917299998</v>
      </c>
    </row>
    <row r="54" spans="2:6" x14ac:dyDescent="0.25">
      <c r="B54" s="108" t="s">
        <v>196</v>
      </c>
      <c r="C54" s="82">
        <f>C55</f>
        <v>1512.285527</v>
      </c>
      <c r="D54" s="82">
        <f t="shared" ref="D54:E54" si="8">D55</f>
        <v>1059.2280502000001</v>
      </c>
      <c r="E54" s="82">
        <f t="shared" si="8"/>
        <v>647.41953672999989</v>
      </c>
    </row>
    <row r="55" spans="2:6" x14ac:dyDescent="0.25">
      <c r="B55" s="66" t="s">
        <v>259</v>
      </c>
      <c r="C55" s="71">
        <v>1512.285527</v>
      </c>
      <c r="D55" s="81">
        <v>1059.2280502000001</v>
      </c>
      <c r="E55" s="71">
        <v>647.41953672999989</v>
      </c>
    </row>
    <row r="56" spans="2:6" x14ac:dyDescent="0.25">
      <c r="B56" s="108" t="s">
        <v>197</v>
      </c>
      <c r="C56" s="82">
        <f>C57</f>
        <v>313.85870399999999</v>
      </c>
      <c r="D56" s="82">
        <f>D57</f>
        <v>333.85870399999999</v>
      </c>
      <c r="E56" s="82">
        <f>E57</f>
        <v>254.91603669999998</v>
      </c>
      <c r="F56" s="103"/>
    </row>
    <row r="57" spans="2:6" x14ac:dyDescent="0.25">
      <c r="B57" s="66" t="s">
        <v>260</v>
      </c>
      <c r="C57" s="71">
        <v>313.85870399999999</v>
      </c>
      <c r="D57" s="81">
        <v>333.85870399999999</v>
      </c>
      <c r="E57" s="71">
        <v>254.91603669999998</v>
      </c>
    </row>
    <row r="58" spans="2:6" x14ac:dyDescent="0.25">
      <c r="B58" s="108" t="s">
        <v>198</v>
      </c>
      <c r="C58" s="82">
        <f>SUM(C59:C62)</f>
        <v>9467.5471630000011</v>
      </c>
      <c r="D58" s="82">
        <f>SUM(D59:D62)</f>
        <v>8851.7842889999974</v>
      </c>
      <c r="E58" s="82">
        <f>SUM(E59:E62)</f>
        <v>4983.6852133299981</v>
      </c>
      <c r="F58" s="103"/>
    </row>
    <row r="59" spans="2:6" x14ac:dyDescent="0.25">
      <c r="B59" s="66" t="s">
        <v>261</v>
      </c>
      <c r="C59" s="71">
        <v>185</v>
      </c>
      <c r="D59" s="81">
        <v>185</v>
      </c>
      <c r="E59" s="71">
        <v>68.773135420000003</v>
      </c>
    </row>
    <row r="60" spans="2:6" x14ac:dyDescent="0.25">
      <c r="B60" s="66" t="s">
        <v>262</v>
      </c>
      <c r="C60" s="71">
        <v>7.118296</v>
      </c>
      <c r="D60" s="81">
        <v>7.1192710000000003</v>
      </c>
      <c r="E60" s="71">
        <v>0.76617409999999997</v>
      </c>
    </row>
    <row r="61" spans="2:6" x14ac:dyDescent="0.25">
      <c r="B61" s="66" t="s">
        <v>263</v>
      </c>
      <c r="C61" s="71">
        <v>9117.8563670000003</v>
      </c>
      <c r="D61" s="81">
        <v>8525.4350179999983</v>
      </c>
      <c r="E61" s="71">
        <v>4914.1459038099983</v>
      </c>
    </row>
    <row r="62" spans="2:6" x14ac:dyDescent="0.25">
      <c r="B62" s="66" t="s">
        <v>264</v>
      </c>
      <c r="C62" s="71">
        <v>157.57249999999999</v>
      </c>
      <c r="D62" s="81">
        <v>134.22999999999999</v>
      </c>
      <c r="E62" s="71">
        <v>0</v>
      </c>
    </row>
    <row r="63" spans="2:6" x14ac:dyDescent="0.25">
      <c r="B63" s="106" t="s">
        <v>182</v>
      </c>
      <c r="C63" s="82">
        <f>C64+C67</f>
        <v>8024.2571130000006</v>
      </c>
      <c r="D63" s="82">
        <f t="shared" ref="D63" si="9">D64+D67</f>
        <v>6101.0789239999995</v>
      </c>
      <c r="E63" s="82">
        <f>E64+E67</f>
        <v>3106.1594496099997</v>
      </c>
      <c r="F63" s="103"/>
    </row>
    <row r="64" spans="2:6" x14ac:dyDescent="0.25">
      <c r="B64" s="108" t="s">
        <v>199</v>
      </c>
      <c r="C64" s="82">
        <f>SUM(C65:C66)</f>
        <v>1797.7626989999999</v>
      </c>
      <c r="D64" s="82">
        <f t="shared" ref="D64" si="10">SUM(D65:D66)</f>
        <v>1721.319084</v>
      </c>
      <c r="E64" s="82">
        <f>SUM(E65:E66)</f>
        <v>958.08350518000043</v>
      </c>
    </row>
    <row r="65" spans="2:6" x14ac:dyDescent="0.25">
      <c r="B65" s="66" t="s">
        <v>265</v>
      </c>
      <c r="C65" s="71">
        <v>939.63194299999998</v>
      </c>
      <c r="D65" s="71">
        <v>874.16215199999999</v>
      </c>
      <c r="E65" s="71">
        <v>547.09402344000034</v>
      </c>
    </row>
    <row r="66" spans="2:6" x14ac:dyDescent="0.25">
      <c r="B66" s="66" t="s">
        <v>266</v>
      </c>
      <c r="C66" s="71">
        <v>858.13075600000002</v>
      </c>
      <c r="D66" s="81">
        <v>847.15693199999998</v>
      </c>
      <c r="E66" s="71">
        <v>410.98948174000009</v>
      </c>
    </row>
    <row r="67" spans="2:6" x14ac:dyDescent="0.25">
      <c r="B67" s="108" t="s">
        <v>200</v>
      </c>
      <c r="C67" s="82">
        <f>SUM(C68:C69)</f>
        <v>6226.4944140000007</v>
      </c>
      <c r="D67" s="82">
        <f t="shared" ref="D67:E67" si="11">SUM(D68:D69)</f>
        <v>4379.7598399999997</v>
      </c>
      <c r="E67" s="82">
        <f t="shared" si="11"/>
        <v>2148.0759444299993</v>
      </c>
    </row>
    <row r="68" spans="2:6" x14ac:dyDescent="0.25">
      <c r="B68" s="66" t="s">
        <v>267</v>
      </c>
      <c r="C68" s="71">
        <v>5833.0831740000003</v>
      </c>
      <c r="D68" s="81">
        <v>4090.7827849999999</v>
      </c>
      <c r="E68" s="71">
        <v>1989.7504234399994</v>
      </c>
    </row>
    <row r="69" spans="2:6" x14ac:dyDescent="0.25">
      <c r="B69" s="66" t="s">
        <v>268</v>
      </c>
      <c r="C69" s="71">
        <v>393.41124000000002</v>
      </c>
      <c r="D69" s="81">
        <v>288.97705500000001</v>
      </c>
      <c r="E69" s="71">
        <v>158.32552098999994</v>
      </c>
    </row>
    <row r="70" spans="2:6" x14ac:dyDescent="0.25">
      <c r="B70" s="106" t="s">
        <v>183</v>
      </c>
      <c r="C70" s="82">
        <f>C71+C76+C81+C89+C101</f>
        <v>403121.85582900001</v>
      </c>
      <c r="D70" s="82">
        <f t="shared" ref="D70:E70" si="12">D71+D76+D81+D89+D101</f>
        <v>574852.86714086996</v>
      </c>
      <c r="E70" s="82">
        <f t="shared" si="12"/>
        <v>406982.62350032979</v>
      </c>
      <c r="F70" s="103"/>
    </row>
    <row r="71" spans="2:6" x14ac:dyDescent="0.25">
      <c r="B71" s="108" t="s">
        <v>201</v>
      </c>
      <c r="C71" s="82">
        <f>SUM(C72:C75)</f>
        <v>17498.546040000001</v>
      </c>
      <c r="D71" s="82">
        <f t="shared" ref="D71:E71" si="13">SUM(D72:D75)</f>
        <v>18542.631250450002</v>
      </c>
      <c r="E71" s="82">
        <f t="shared" si="13"/>
        <v>12942.520364169995</v>
      </c>
    </row>
    <row r="72" spans="2:6" x14ac:dyDescent="0.25">
      <c r="B72" s="66" t="s">
        <v>269</v>
      </c>
      <c r="C72" s="71">
        <v>565.26081899999997</v>
      </c>
      <c r="D72" s="81">
        <v>797.23823200000004</v>
      </c>
      <c r="E72" s="71">
        <v>598.08485133999989</v>
      </c>
    </row>
    <row r="73" spans="2:6" x14ac:dyDescent="0.25">
      <c r="B73" s="66" t="s">
        <v>270</v>
      </c>
      <c r="C73" s="71">
        <v>730.14544100000001</v>
      </c>
      <c r="D73" s="81">
        <v>594.33594400000004</v>
      </c>
      <c r="E73" s="71">
        <v>199.00582303000004</v>
      </c>
    </row>
    <row r="74" spans="2:6" x14ac:dyDescent="0.25">
      <c r="B74" s="66" t="s">
        <v>271</v>
      </c>
      <c r="C74" s="71">
        <v>16196.198431000001</v>
      </c>
      <c r="D74" s="81">
        <v>17143.436671449999</v>
      </c>
      <c r="E74" s="71">
        <v>12138.675393799997</v>
      </c>
    </row>
    <row r="75" spans="2:6" x14ac:dyDescent="0.25">
      <c r="B75" s="66" t="s">
        <v>272</v>
      </c>
      <c r="C75" s="71">
        <v>6.9413489999999998</v>
      </c>
      <c r="D75" s="81">
        <v>7.6204029999999996</v>
      </c>
      <c r="E75" s="71">
        <v>6.7542960000000001</v>
      </c>
    </row>
    <row r="76" spans="2:6" x14ac:dyDescent="0.25">
      <c r="B76" s="108" t="s">
        <v>202</v>
      </c>
      <c r="C76" s="82">
        <f>SUM(C77:C80)</f>
        <v>87035.165911999997</v>
      </c>
      <c r="D76" s="80">
        <f t="shared" ref="D76:E76" si="14">SUM(D77:D80)</f>
        <v>118853.55462172002</v>
      </c>
      <c r="E76" s="82">
        <f t="shared" si="14"/>
        <v>75555.573611090003</v>
      </c>
    </row>
    <row r="77" spans="2:6" x14ac:dyDescent="0.25">
      <c r="B77" s="66" t="s">
        <v>273</v>
      </c>
      <c r="C77" s="71">
        <v>2361.924876</v>
      </c>
      <c r="D77" s="81">
        <v>2425.1398286500003</v>
      </c>
      <c r="E77" s="71">
        <v>1684.0268014299991</v>
      </c>
    </row>
    <row r="78" spans="2:6" x14ac:dyDescent="0.25">
      <c r="B78" s="66" t="s">
        <v>274</v>
      </c>
      <c r="C78" s="71">
        <v>15686.14747</v>
      </c>
      <c r="D78" s="81">
        <v>19813.547059500001</v>
      </c>
      <c r="E78" s="71">
        <v>10465.114545630002</v>
      </c>
    </row>
    <row r="79" spans="2:6" x14ac:dyDescent="0.25">
      <c r="B79" s="66" t="s">
        <v>275</v>
      </c>
      <c r="C79" s="71">
        <v>5.1309199999999997</v>
      </c>
      <c r="D79" s="81">
        <v>5.1309199999999997</v>
      </c>
      <c r="E79" s="71">
        <v>4.27576</v>
      </c>
    </row>
    <row r="80" spans="2:6" x14ac:dyDescent="0.25">
      <c r="B80" s="66" t="s">
        <v>276</v>
      </c>
      <c r="C80" s="71">
        <v>68981.962646</v>
      </c>
      <c r="D80" s="81">
        <v>96609.736813570009</v>
      </c>
      <c r="E80" s="71">
        <v>63402.156504029997</v>
      </c>
    </row>
    <row r="81" spans="2:6" x14ac:dyDescent="0.25">
      <c r="B81" s="108" t="s">
        <v>203</v>
      </c>
      <c r="C81" s="82">
        <f>SUM(C82:C88)</f>
        <v>6938.5153499999997</v>
      </c>
      <c r="D81" s="82">
        <f t="shared" ref="D81:E81" si="15">SUM(D82:D88)</f>
        <v>6589.2049552399994</v>
      </c>
      <c r="E81" s="82">
        <f t="shared" si="15"/>
        <v>4122.5511140200015</v>
      </c>
    </row>
    <row r="82" spans="2:6" x14ac:dyDescent="0.25">
      <c r="B82" s="66" t="s">
        <v>277</v>
      </c>
      <c r="C82" s="71">
        <v>959.98511599999995</v>
      </c>
      <c r="D82" s="81">
        <v>835.87358080999991</v>
      </c>
      <c r="E82" s="71">
        <v>619.34439321999992</v>
      </c>
    </row>
    <row r="83" spans="2:6" x14ac:dyDescent="0.25">
      <c r="B83" s="66" t="s">
        <v>278</v>
      </c>
      <c r="C83" s="71">
        <v>1521.0223579999999</v>
      </c>
      <c r="D83" s="81">
        <v>1025.3808321900001</v>
      </c>
      <c r="E83" s="71">
        <v>380.52617794999975</v>
      </c>
    </row>
    <row r="84" spans="2:6" x14ac:dyDescent="0.25">
      <c r="B84" s="66" t="s">
        <v>279</v>
      </c>
      <c r="C84" s="71">
        <v>3156.4543349999999</v>
      </c>
      <c r="D84" s="81">
        <v>3088.2364929999994</v>
      </c>
      <c r="E84" s="71">
        <v>1997.6257658300019</v>
      </c>
    </row>
    <row r="85" spans="2:6" x14ac:dyDescent="0.25">
      <c r="B85" s="66" t="s">
        <v>280</v>
      </c>
      <c r="C85" s="71">
        <v>7.9100679999999999</v>
      </c>
      <c r="D85" s="81">
        <v>7.9100679999999999</v>
      </c>
      <c r="E85" s="71">
        <v>0</v>
      </c>
    </row>
    <row r="86" spans="2:6" x14ac:dyDescent="0.25">
      <c r="B86" s="66" t="s">
        <v>281</v>
      </c>
      <c r="C86" s="71">
        <v>156.555544</v>
      </c>
      <c r="D86" s="81">
        <v>415.03849624000003</v>
      </c>
      <c r="E86" s="71">
        <v>312.33446721000001</v>
      </c>
    </row>
    <row r="87" spans="2:6" x14ac:dyDescent="0.25">
      <c r="B87" s="66" t="s">
        <v>282</v>
      </c>
      <c r="C87" s="71">
        <v>4.1716839999999999</v>
      </c>
      <c r="D87" s="81">
        <v>7.3210730000000002</v>
      </c>
      <c r="E87" s="71">
        <v>5.1064958900000006</v>
      </c>
    </row>
    <row r="88" spans="2:6" x14ac:dyDescent="0.25">
      <c r="B88" s="66" t="s">
        <v>283</v>
      </c>
      <c r="C88" s="71">
        <v>1132.4162449999999</v>
      </c>
      <c r="D88" s="81">
        <v>1209.4444120000001</v>
      </c>
      <c r="E88" s="71">
        <v>807.61381391999998</v>
      </c>
    </row>
    <row r="89" spans="2:6" x14ac:dyDescent="0.25">
      <c r="B89" s="108" t="s">
        <v>204</v>
      </c>
      <c r="C89" s="82">
        <f>SUM(C90:C100)</f>
        <v>200758.24010799997</v>
      </c>
      <c r="D89" s="80">
        <f>SUM(D90:D100)</f>
        <v>210114.90009807999</v>
      </c>
      <c r="E89" s="82">
        <f>SUM(E90:E100)</f>
        <v>151582.97880304998</v>
      </c>
      <c r="F89" s="103"/>
    </row>
    <row r="90" spans="2:6" x14ac:dyDescent="0.25">
      <c r="B90" s="66" t="s">
        <v>284</v>
      </c>
      <c r="C90" s="71">
        <v>9481.2124070000009</v>
      </c>
      <c r="D90" s="81">
        <v>9116.070668119999</v>
      </c>
      <c r="E90" s="71">
        <v>5357.2147906399987</v>
      </c>
    </row>
    <row r="91" spans="2:6" x14ac:dyDescent="0.25">
      <c r="B91" s="66" t="s">
        <v>285</v>
      </c>
      <c r="C91" s="71">
        <v>78863.715912999993</v>
      </c>
      <c r="D91" s="81">
        <v>81783.123634639982</v>
      </c>
      <c r="E91" s="71">
        <v>56814.760245910016</v>
      </c>
    </row>
    <row r="92" spans="2:6" x14ac:dyDescent="0.25">
      <c r="B92" s="66" t="s">
        <v>286</v>
      </c>
      <c r="C92" s="71">
        <v>21528.165728</v>
      </c>
      <c r="D92" s="81">
        <v>20210.399215649999</v>
      </c>
      <c r="E92" s="71">
        <v>16869.223618830001</v>
      </c>
    </row>
    <row r="93" spans="2:6" x14ac:dyDescent="0.25">
      <c r="B93" s="66" t="s">
        <v>287</v>
      </c>
      <c r="C93" s="71">
        <v>18415.254255</v>
      </c>
      <c r="D93" s="81">
        <v>17640.611890880002</v>
      </c>
      <c r="E93" s="71">
        <v>12081.682089930004</v>
      </c>
    </row>
    <row r="94" spans="2:6" x14ac:dyDescent="0.25">
      <c r="B94" s="66" t="s">
        <v>288</v>
      </c>
      <c r="C94" s="71">
        <v>5435.1982099999996</v>
      </c>
      <c r="D94" s="81">
        <v>5281.0195059999996</v>
      </c>
      <c r="E94" s="71">
        <v>3784.680501700002</v>
      </c>
    </row>
    <row r="95" spans="2:6" x14ac:dyDescent="0.25">
      <c r="B95" s="66" t="s">
        <v>289</v>
      </c>
      <c r="C95" s="71">
        <v>9097.7831760000008</v>
      </c>
      <c r="D95" s="81">
        <v>9999.1577034000002</v>
      </c>
      <c r="E95" s="71">
        <v>7956.204286029998</v>
      </c>
    </row>
    <row r="96" spans="2:6" x14ac:dyDescent="0.25">
      <c r="B96" s="66" t="s">
        <v>290</v>
      </c>
      <c r="C96" s="71">
        <v>1417.095667</v>
      </c>
      <c r="D96" s="81">
        <v>1338.7273990000001</v>
      </c>
      <c r="E96" s="71">
        <v>953.31109412999967</v>
      </c>
    </row>
    <row r="97" spans="2:5" x14ac:dyDescent="0.25">
      <c r="B97" s="66" t="s">
        <v>291</v>
      </c>
      <c r="C97" s="71">
        <v>411.79080099999999</v>
      </c>
      <c r="D97" s="81">
        <v>405.482125</v>
      </c>
      <c r="E97" s="71">
        <v>279.59876735000006</v>
      </c>
    </row>
    <row r="98" spans="2:5" x14ac:dyDescent="0.25">
      <c r="B98" s="66" t="s">
        <v>292</v>
      </c>
      <c r="C98" s="71">
        <v>139.907242</v>
      </c>
      <c r="D98" s="81">
        <v>139.907242</v>
      </c>
      <c r="E98" s="71">
        <v>88.819069080000048</v>
      </c>
    </row>
    <row r="99" spans="2:5" x14ac:dyDescent="0.25">
      <c r="B99" s="66" t="s">
        <v>293</v>
      </c>
      <c r="C99" s="71">
        <v>372.54543699999999</v>
      </c>
      <c r="D99" s="81">
        <v>371.025937</v>
      </c>
      <c r="E99" s="71">
        <v>119.72940365000004</v>
      </c>
    </row>
    <row r="100" spans="2:5" x14ac:dyDescent="0.25">
      <c r="B100" s="66" t="s">
        <v>294</v>
      </c>
      <c r="C100" s="71">
        <v>55595.571272000001</v>
      </c>
      <c r="D100" s="81">
        <v>63829.374776390003</v>
      </c>
      <c r="E100" s="71">
        <v>47277.754935799945</v>
      </c>
    </row>
    <row r="101" spans="2:5" x14ac:dyDescent="0.25">
      <c r="B101" s="108" t="s">
        <v>205</v>
      </c>
      <c r="C101" s="82">
        <f>SUM(C102:C110)</f>
        <v>90891.38841900001</v>
      </c>
      <c r="D101" s="80">
        <f>SUM(D102:D110)</f>
        <v>220752.57621537993</v>
      </c>
      <c r="E101" s="82">
        <f>SUM(E102:E110)</f>
        <v>162778.99960799984</v>
      </c>
    </row>
    <row r="102" spans="2:5" x14ac:dyDescent="0.25">
      <c r="B102" s="66" t="s">
        <v>295</v>
      </c>
      <c r="C102" s="71">
        <v>54573.267591999997</v>
      </c>
      <c r="D102" s="81">
        <v>45282.327319999997</v>
      </c>
      <c r="E102" s="71">
        <v>34470.925593509994</v>
      </c>
    </row>
    <row r="103" spans="2:5" x14ac:dyDescent="0.25">
      <c r="B103" s="66" t="s">
        <v>296</v>
      </c>
      <c r="C103" s="71">
        <v>221.26399900000001</v>
      </c>
      <c r="D103" s="81">
        <v>221.26399900000001</v>
      </c>
      <c r="E103" s="71">
        <v>187.65640419999997</v>
      </c>
    </row>
    <row r="104" spans="2:5" x14ac:dyDescent="0.25">
      <c r="B104" s="66" t="s">
        <v>297</v>
      </c>
      <c r="C104" s="71">
        <v>1339.6064409999999</v>
      </c>
      <c r="D104" s="81">
        <v>1500.008288</v>
      </c>
      <c r="E104" s="71">
        <v>1078.51634861</v>
      </c>
    </row>
    <row r="105" spans="2:5" x14ac:dyDescent="0.25">
      <c r="B105" s="66" t="s">
        <v>298</v>
      </c>
      <c r="C105" s="71">
        <v>2865.934029</v>
      </c>
      <c r="D105" s="81">
        <v>1204.27668565</v>
      </c>
      <c r="E105" s="71">
        <v>591.16302810999991</v>
      </c>
    </row>
    <row r="106" spans="2:5" x14ac:dyDescent="0.25">
      <c r="B106" s="66" t="s">
        <v>299</v>
      </c>
      <c r="C106" s="71">
        <v>1250.228038</v>
      </c>
      <c r="D106" s="81">
        <v>5899.8477279999988</v>
      </c>
      <c r="E106" s="71">
        <v>2448.1287128599993</v>
      </c>
    </row>
    <row r="107" spans="2:5" x14ac:dyDescent="0.25">
      <c r="B107" s="66" t="s">
        <v>300</v>
      </c>
      <c r="C107" s="71">
        <v>479.44996800000001</v>
      </c>
      <c r="D107" s="81">
        <v>438.66226005999999</v>
      </c>
      <c r="E107" s="71">
        <v>225.05075239000013</v>
      </c>
    </row>
    <row r="108" spans="2:5" x14ac:dyDescent="0.25">
      <c r="B108" s="66" t="s">
        <v>301</v>
      </c>
      <c r="C108" s="71">
        <v>2219.4449519999998</v>
      </c>
      <c r="D108" s="81">
        <v>2094.8260169999999</v>
      </c>
      <c r="E108" s="71">
        <v>1131.6894205899998</v>
      </c>
    </row>
    <row r="109" spans="2:5" x14ac:dyDescent="0.25">
      <c r="B109" s="66" t="s">
        <v>302</v>
      </c>
      <c r="C109" s="71">
        <v>27312.152611000001</v>
      </c>
      <c r="D109" s="81">
        <v>163503.39612866993</v>
      </c>
      <c r="E109" s="71">
        <v>122046.25384632984</v>
      </c>
    </row>
    <row r="110" spans="2:5" ht="15" customHeight="1" x14ac:dyDescent="0.25">
      <c r="B110" s="66" t="s">
        <v>303</v>
      </c>
      <c r="C110" s="71">
        <v>630.04078900000002</v>
      </c>
      <c r="D110" s="81">
        <v>607.96778900000004</v>
      </c>
      <c r="E110" s="71">
        <v>599.6155014000002</v>
      </c>
    </row>
    <row r="111" spans="2:5" x14ac:dyDescent="0.25">
      <c r="B111" s="106" t="s">
        <v>184</v>
      </c>
      <c r="C111" s="82">
        <f>C112</f>
        <v>167150.77951299999</v>
      </c>
      <c r="D111" s="82">
        <f>D112</f>
        <v>163021.74054299999</v>
      </c>
      <c r="E111" s="82">
        <f>E112</f>
        <v>112491.86659374004</v>
      </c>
    </row>
    <row r="112" spans="2:5" x14ac:dyDescent="0.25">
      <c r="B112" s="107" t="s">
        <v>206</v>
      </c>
      <c r="C112" s="71">
        <f>C113</f>
        <v>167150.77951299999</v>
      </c>
      <c r="D112" s="81">
        <f t="shared" ref="D112:E112" si="16">D113</f>
        <v>163021.74054299999</v>
      </c>
      <c r="E112" s="71">
        <f t="shared" si="16"/>
        <v>112491.86659374004</v>
      </c>
    </row>
    <row r="113" spans="2:6" x14ac:dyDescent="0.25">
      <c r="B113" s="66" t="s">
        <v>304</v>
      </c>
      <c r="C113" s="71">
        <v>167150.77951299999</v>
      </c>
      <c r="D113" s="81">
        <v>163021.74054299999</v>
      </c>
      <c r="E113" s="71">
        <v>112491.86659374004</v>
      </c>
    </row>
    <row r="114" spans="2:6" x14ac:dyDescent="0.25">
      <c r="B114" s="63" t="s">
        <v>67</v>
      </c>
      <c r="C114" s="57">
        <f>C115+C118</f>
        <v>136044.79999999999</v>
      </c>
      <c r="D114" s="57">
        <f>D115+D118</f>
        <v>180827.38528599998</v>
      </c>
      <c r="E114" s="57">
        <f>E115+E118</f>
        <v>139262.40356464023</v>
      </c>
    </row>
    <row r="115" spans="2:6" x14ac:dyDescent="0.25">
      <c r="B115" s="110" t="s">
        <v>185</v>
      </c>
      <c r="C115" s="80">
        <f>C116</f>
        <v>136044.79999999999</v>
      </c>
      <c r="D115" s="80">
        <f>D116</f>
        <v>178327.38528599998</v>
      </c>
      <c r="E115" s="80">
        <f>E116</f>
        <v>136762.40356464023</v>
      </c>
    </row>
    <row r="116" spans="2:6" x14ac:dyDescent="0.25">
      <c r="B116" s="107" t="s">
        <v>177</v>
      </c>
      <c r="C116" s="81">
        <f>C117</f>
        <v>136044.79999999999</v>
      </c>
      <c r="D116" s="81">
        <f t="shared" ref="D116:E116" si="17">D117</f>
        <v>178327.38528599998</v>
      </c>
      <c r="E116" s="81">
        <f t="shared" si="17"/>
        <v>136762.40356464023</v>
      </c>
    </row>
    <row r="117" spans="2:6" x14ac:dyDescent="0.25">
      <c r="B117" s="66" t="s">
        <v>305</v>
      </c>
      <c r="C117" s="81">
        <v>136044.79999999999</v>
      </c>
      <c r="D117" s="81">
        <v>178327.38528599998</v>
      </c>
      <c r="E117" s="71">
        <v>136762.40356464023</v>
      </c>
    </row>
    <row r="118" spans="2:6" x14ac:dyDescent="0.25">
      <c r="B118" s="109" t="s">
        <v>181</v>
      </c>
      <c r="C118" s="111">
        <f>C119</f>
        <v>0</v>
      </c>
      <c r="D118" s="111">
        <f t="shared" ref="D118:E119" si="18">D119</f>
        <v>2500</v>
      </c>
      <c r="E118" s="111">
        <f t="shared" si="18"/>
        <v>2500</v>
      </c>
    </row>
    <row r="119" spans="2:6" x14ac:dyDescent="0.25">
      <c r="B119" s="107" t="s">
        <v>195</v>
      </c>
      <c r="C119" s="112">
        <f>C120</f>
        <v>0</v>
      </c>
      <c r="D119" s="112">
        <f t="shared" si="18"/>
        <v>2500</v>
      </c>
      <c r="E119" s="112">
        <f t="shared" si="18"/>
        <v>2500</v>
      </c>
    </row>
    <row r="120" spans="2:6" x14ac:dyDescent="0.25">
      <c r="B120" s="66" t="s">
        <v>258</v>
      </c>
      <c r="C120" s="112">
        <v>0</v>
      </c>
      <c r="D120" s="112">
        <v>2500</v>
      </c>
      <c r="E120" s="112">
        <v>2500</v>
      </c>
    </row>
    <row r="121" spans="2:6" x14ac:dyDescent="0.25">
      <c r="B121" s="79" t="s">
        <v>217</v>
      </c>
      <c r="C121" s="73">
        <f>C13+C114</f>
        <v>997119.17294299998</v>
      </c>
      <c r="D121" s="73">
        <f>D13+D114</f>
        <v>1212584.1810592297</v>
      </c>
      <c r="E121" s="73">
        <f>E13+E114</f>
        <v>871260.67546901002</v>
      </c>
    </row>
    <row r="122" spans="2:6" x14ac:dyDescent="0.25">
      <c r="B122" s="87" t="s">
        <v>174</v>
      </c>
      <c r="C122" s="88"/>
      <c r="D122" s="88"/>
      <c r="E122" s="88"/>
    </row>
    <row r="123" spans="2:6" ht="24.75" customHeight="1" x14ac:dyDescent="0.25">
      <c r="B123" s="130" t="s">
        <v>316</v>
      </c>
      <c r="C123" s="130"/>
      <c r="D123" s="130"/>
      <c r="E123" s="130"/>
      <c r="F123" s="33"/>
    </row>
    <row r="124" spans="2:6" ht="24.75" customHeight="1" x14ac:dyDescent="0.25">
      <c r="B124" s="130" t="s">
        <v>226</v>
      </c>
      <c r="C124" s="130"/>
      <c r="D124" s="130"/>
      <c r="E124" s="130"/>
    </row>
    <row r="125" spans="2:6" x14ac:dyDescent="0.25">
      <c r="B125" s="87" t="s">
        <v>3</v>
      </c>
      <c r="C125" s="88"/>
      <c r="D125" s="88"/>
      <c r="E125" s="88"/>
    </row>
    <row r="126" spans="2:6" x14ac:dyDescent="0.25">
      <c r="C126" s="89"/>
      <c r="D126" s="89"/>
      <c r="E126" s="89"/>
    </row>
    <row r="127" spans="2:6" x14ac:dyDescent="0.25">
      <c r="B127" s="90"/>
      <c r="C127" s="89"/>
      <c r="D127" s="89"/>
      <c r="E127" s="89"/>
    </row>
    <row r="128" spans="2:6" x14ac:dyDescent="0.25">
      <c r="B128" s="34"/>
      <c r="C128" s="35"/>
      <c r="D128" s="35"/>
      <c r="E128" s="35"/>
    </row>
    <row r="129" spans="2:5" x14ac:dyDescent="0.25">
      <c r="B129" s="34"/>
      <c r="C129" s="35"/>
      <c r="D129" s="35"/>
      <c r="E129" s="35"/>
    </row>
    <row r="130" spans="2:5" x14ac:dyDescent="0.25">
      <c r="B130" s="34"/>
      <c r="C130" s="35"/>
      <c r="D130" s="35"/>
      <c r="E130" s="35"/>
    </row>
    <row r="131" spans="2:5" x14ac:dyDescent="0.25">
      <c r="B131" s="34"/>
      <c r="C131" s="35"/>
      <c r="D131" s="35"/>
      <c r="E131" s="35"/>
    </row>
    <row r="132" spans="2:5" x14ac:dyDescent="0.25">
      <c r="B132" s="34"/>
      <c r="C132" s="35"/>
      <c r="D132" s="35"/>
      <c r="E132" s="35"/>
    </row>
    <row r="133" spans="2:5" x14ac:dyDescent="0.25">
      <c r="B133" s="34"/>
      <c r="C133" s="35"/>
      <c r="D133" s="35"/>
      <c r="E133" s="35"/>
    </row>
    <row r="134" spans="2:5" x14ac:dyDescent="0.25">
      <c r="B134" s="34"/>
      <c r="C134" s="35"/>
      <c r="D134" s="35"/>
      <c r="E134" s="35"/>
    </row>
  </sheetData>
  <mergeCells count="13">
    <mergeCell ref="B123:E123"/>
    <mergeCell ref="B124:E124"/>
    <mergeCell ref="A1:F1"/>
    <mergeCell ref="A2:F2"/>
    <mergeCell ref="D11:D12"/>
    <mergeCell ref="B11:B12"/>
    <mergeCell ref="C11:C12"/>
    <mergeCell ref="E11:E12"/>
    <mergeCell ref="A3:F3"/>
    <mergeCell ref="A5:F5"/>
    <mergeCell ref="A6:F6"/>
    <mergeCell ref="A7:F7"/>
    <mergeCell ref="A8:F8"/>
  </mergeCells>
  <pageMargins left="0.7" right="0.7" top="0.75" bottom="0.75" header="0.3" footer="0.3"/>
  <pageSetup orientation="portrait" r:id="rId1"/>
  <ignoredErrors>
    <ignoredError sqref="E63 E34 E70 E38 E41 E43 E45 E54 E67 E76 E81 E20 E23 E27 E48 E56 E58 E101 E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104"/>
  <sheetViews>
    <sheetView showGridLines="0" zoomScaleNormal="100" workbookViewId="0">
      <selection activeCell="G23" sqref="G23"/>
    </sheetView>
  </sheetViews>
  <sheetFormatPr baseColWidth="10" defaultColWidth="11.42578125" defaultRowHeight="15" x14ac:dyDescent="0.25"/>
  <cols>
    <col min="1" max="1" width="23.7109375" customWidth="1"/>
    <col min="2" max="2" width="82.42578125" customWidth="1"/>
    <col min="3" max="3" width="10.85546875" customWidth="1"/>
    <col min="4" max="4" width="12.42578125" customWidth="1"/>
    <col min="5" max="5" width="13" customWidth="1"/>
    <col min="6" max="6" width="33.42578125" customWidth="1"/>
  </cols>
  <sheetData>
    <row r="1" spans="1:9" ht="28.5" customHeight="1" x14ac:dyDescent="0.25">
      <c r="A1" s="125" t="s">
        <v>0</v>
      </c>
      <c r="B1" s="125"/>
      <c r="C1" s="125"/>
      <c r="D1" s="125"/>
      <c r="E1" s="125"/>
      <c r="F1" s="125"/>
      <c r="G1" s="28"/>
      <c r="H1" s="28"/>
      <c r="I1" s="28"/>
    </row>
    <row r="2" spans="1:9" ht="21" customHeight="1" x14ac:dyDescent="0.25">
      <c r="A2" s="124" t="s">
        <v>1</v>
      </c>
      <c r="B2" s="124"/>
      <c r="C2" s="124"/>
      <c r="D2" s="124"/>
      <c r="E2" s="124"/>
      <c r="F2" s="124"/>
      <c r="G2" s="27"/>
      <c r="H2" s="27"/>
      <c r="I2" s="27"/>
    </row>
    <row r="3" spans="1:9" ht="15" customHeight="1" x14ac:dyDescent="0.25">
      <c r="A3" s="131" t="s">
        <v>228</v>
      </c>
      <c r="B3" s="131"/>
      <c r="C3" s="131"/>
      <c r="D3" s="131"/>
      <c r="E3" s="131"/>
      <c r="F3" s="131"/>
      <c r="G3" s="26"/>
      <c r="H3" s="26"/>
      <c r="I3" s="26"/>
    </row>
    <row r="5" spans="1:9" ht="18.75" customHeight="1" x14ac:dyDescent="0.3">
      <c r="A5" s="132" t="s">
        <v>216</v>
      </c>
      <c r="B5" s="132"/>
      <c r="C5" s="132"/>
      <c r="D5" s="132"/>
      <c r="E5" s="132"/>
      <c r="F5" s="132"/>
      <c r="G5" s="29"/>
      <c r="H5" s="29"/>
      <c r="I5" s="29"/>
    </row>
    <row r="6" spans="1:9" ht="18.75" x14ac:dyDescent="0.3">
      <c r="A6" s="139" t="s">
        <v>218</v>
      </c>
      <c r="B6" s="139"/>
      <c r="C6" s="139"/>
      <c r="D6" s="139"/>
      <c r="E6" s="139"/>
      <c r="F6" s="139"/>
      <c r="G6" s="30"/>
      <c r="H6" s="30"/>
      <c r="I6" s="30"/>
    </row>
    <row r="7" spans="1:9" ht="18.75" x14ac:dyDescent="0.3">
      <c r="A7" s="138" t="s">
        <v>314</v>
      </c>
      <c r="B7" s="138"/>
      <c r="C7" s="138"/>
      <c r="D7" s="138"/>
      <c r="E7" s="138"/>
      <c r="F7" s="138"/>
      <c r="G7" s="30"/>
      <c r="H7" s="30"/>
      <c r="I7" s="30"/>
    </row>
    <row r="8" spans="1:9" ht="15.75" x14ac:dyDescent="0.25">
      <c r="A8" s="135" t="s">
        <v>5</v>
      </c>
      <c r="B8" s="135"/>
      <c r="C8" s="135"/>
      <c r="D8" s="135"/>
      <c r="E8" s="135"/>
      <c r="F8" s="135"/>
      <c r="G8" s="31"/>
      <c r="H8" s="31"/>
      <c r="I8" s="31"/>
    </row>
    <row r="11" spans="1:9" ht="15" customHeight="1" x14ac:dyDescent="0.25">
      <c r="B11" s="133" t="s">
        <v>2</v>
      </c>
      <c r="C11" s="134" t="s">
        <v>209</v>
      </c>
      <c r="D11" s="134" t="s">
        <v>229</v>
      </c>
      <c r="E11" s="134" t="s">
        <v>210</v>
      </c>
    </row>
    <row r="12" spans="1:9" ht="15.75" customHeight="1" x14ac:dyDescent="0.25">
      <c r="B12" s="133"/>
      <c r="C12" s="134"/>
      <c r="D12" s="134"/>
      <c r="E12" s="134"/>
    </row>
    <row r="13" spans="1:9" x14ac:dyDescent="0.25">
      <c r="B13" s="63" t="s">
        <v>66</v>
      </c>
      <c r="C13" s="57">
        <f>C14+C20+C30+C40+C49+C56+C66+C70</f>
        <v>861074.37294300005</v>
      </c>
      <c r="D13" s="57">
        <f>D14+D20+D30+D40+D49+D56+D66+D70</f>
        <v>1031756.7957732299</v>
      </c>
      <c r="E13" s="57">
        <f t="shared" ref="E13" si="0">E14+E20+E30+E40+E49+E56+E66+E70</f>
        <v>731998.27190437005</v>
      </c>
    </row>
    <row r="14" spans="1:9" x14ac:dyDescent="0.25">
      <c r="B14" s="83" t="s">
        <v>112</v>
      </c>
      <c r="C14" s="80">
        <f>SUM(C15:C19)</f>
        <v>210380.183942</v>
      </c>
      <c r="D14" s="80">
        <f t="shared" ref="D14:E14" si="1">SUM(D15:D19)</f>
        <v>220770.23244456007</v>
      </c>
      <c r="E14" s="80">
        <f t="shared" si="1"/>
        <v>168012.16646388004</v>
      </c>
    </row>
    <row r="15" spans="1:9" x14ac:dyDescent="0.25">
      <c r="B15" s="85" t="s">
        <v>122</v>
      </c>
      <c r="C15" s="81">
        <v>173903.911104</v>
      </c>
      <c r="D15" s="81">
        <v>179819.89762241003</v>
      </c>
      <c r="E15" s="81">
        <v>135787.92543332005</v>
      </c>
    </row>
    <row r="16" spans="1:9" x14ac:dyDescent="0.25">
      <c r="B16" s="85" t="s">
        <v>123</v>
      </c>
      <c r="C16" s="81">
        <v>11633.383233</v>
      </c>
      <c r="D16" s="81">
        <v>15257.86539078</v>
      </c>
      <c r="E16" s="81">
        <v>10747.384300989994</v>
      </c>
    </row>
    <row r="17" spans="2:5" x14ac:dyDescent="0.25">
      <c r="B17" s="85" t="s">
        <v>124</v>
      </c>
      <c r="C17" s="81">
        <v>1735.5153620000001</v>
      </c>
      <c r="D17" s="81">
        <v>2316.7958170000002</v>
      </c>
      <c r="E17" s="81">
        <v>1878.8192558200005</v>
      </c>
    </row>
    <row r="18" spans="2:5" x14ac:dyDescent="0.25">
      <c r="B18" s="85" t="s">
        <v>125</v>
      </c>
      <c r="C18" s="81">
        <v>500.62941499999999</v>
      </c>
      <c r="D18" s="81">
        <v>422.63411407000001</v>
      </c>
      <c r="E18" s="81">
        <v>298.5678276299999</v>
      </c>
    </row>
    <row r="19" spans="2:5" x14ac:dyDescent="0.25">
      <c r="B19" s="85" t="s">
        <v>126</v>
      </c>
      <c r="C19" s="81">
        <v>22606.744827999999</v>
      </c>
      <c r="D19" s="81">
        <v>22953.039500300009</v>
      </c>
      <c r="E19" s="81">
        <v>19299.469646119989</v>
      </c>
    </row>
    <row r="20" spans="2:5" x14ac:dyDescent="0.25">
      <c r="B20" s="83" t="s">
        <v>113</v>
      </c>
      <c r="C20" s="80">
        <f>SUM(C21:C29)</f>
        <v>71403.741470000008</v>
      </c>
      <c r="D20" s="80">
        <f t="shared" ref="D20:E20" si="2">SUM(D21:D29)</f>
        <v>66242.060067290004</v>
      </c>
      <c r="E20" s="80">
        <f t="shared" si="2"/>
        <v>44243.338715239981</v>
      </c>
    </row>
    <row r="21" spans="2:5" x14ac:dyDescent="0.25">
      <c r="B21" s="85" t="s">
        <v>127</v>
      </c>
      <c r="C21" s="81">
        <v>6398.6648530000002</v>
      </c>
      <c r="D21" s="81">
        <v>6326.3333902300001</v>
      </c>
      <c r="E21" s="81">
        <v>4751.5207796799932</v>
      </c>
    </row>
    <row r="22" spans="2:5" x14ac:dyDescent="0.25">
      <c r="B22" s="85" t="s">
        <v>128</v>
      </c>
      <c r="C22" s="81">
        <v>6198.1820959999995</v>
      </c>
      <c r="D22" s="81">
        <v>6357.9173908200009</v>
      </c>
      <c r="E22" s="81">
        <v>4442.9231171100037</v>
      </c>
    </row>
    <row r="23" spans="2:5" x14ac:dyDescent="0.25">
      <c r="B23" s="85" t="s">
        <v>129</v>
      </c>
      <c r="C23" s="81">
        <v>4139.9452689999998</v>
      </c>
      <c r="D23" s="81">
        <v>2960.0033622699998</v>
      </c>
      <c r="E23" s="81">
        <v>2035.3110729799992</v>
      </c>
    </row>
    <row r="24" spans="2:5" x14ac:dyDescent="0.25">
      <c r="B24" s="85" t="s">
        <v>130</v>
      </c>
      <c r="C24" s="81">
        <v>2031.5255340000001</v>
      </c>
      <c r="D24" s="81">
        <v>1308.9633414899997</v>
      </c>
      <c r="E24" s="81">
        <v>697.9814394499997</v>
      </c>
    </row>
    <row r="25" spans="2:5" x14ac:dyDescent="0.25">
      <c r="B25" s="85" t="s">
        <v>131</v>
      </c>
      <c r="C25" s="81">
        <v>5036.2024730000003</v>
      </c>
      <c r="D25" s="81">
        <v>5434.6411493800015</v>
      </c>
      <c r="E25" s="81">
        <v>3895.1607381499957</v>
      </c>
    </row>
    <row r="26" spans="2:5" x14ac:dyDescent="0.25">
      <c r="B26" s="85" t="s">
        <v>132</v>
      </c>
      <c r="C26" s="81">
        <v>3887.040751</v>
      </c>
      <c r="D26" s="81">
        <v>3588.0625870100007</v>
      </c>
      <c r="E26" s="81">
        <v>2884.5216587800014</v>
      </c>
    </row>
    <row r="27" spans="2:5" x14ac:dyDescent="0.25">
      <c r="B27" s="85" t="s">
        <v>133</v>
      </c>
      <c r="C27" s="81">
        <v>4907.6518699999997</v>
      </c>
      <c r="D27" s="81">
        <v>4721.3835161699999</v>
      </c>
      <c r="E27" s="81">
        <v>2235.4675970499957</v>
      </c>
    </row>
    <row r="28" spans="2:5" x14ac:dyDescent="0.25">
      <c r="B28" s="85" t="s">
        <v>134</v>
      </c>
      <c r="C28" s="81">
        <v>14294.944304000001</v>
      </c>
      <c r="D28" s="81">
        <v>11943.107958760002</v>
      </c>
      <c r="E28" s="81">
        <v>4797.5171197499931</v>
      </c>
    </row>
    <row r="29" spans="2:5" x14ac:dyDescent="0.25">
      <c r="B29" s="85" t="s">
        <v>135</v>
      </c>
      <c r="C29" s="81">
        <v>24509.584320000002</v>
      </c>
      <c r="D29" s="81">
        <v>23601.647371160005</v>
      </c>
      <c r="E29" s="81">
        <v>18502.935192290006</v>
      </c>
    </row>
    <row r="30" spans="2:5" x14ac:dyDescent="0.25">
      <c r="B30" s="83" t="s">
        <v>114</v>
      </c>
      <c r="C30" s="80">
        <f>SUM(C31:C39)</f>
        <v>44727.675730000003</v>
      </c>
      <c r="D30" s="80">
        <f t="shared" ref="D30:E30" si="3">SUM(D31:D39)</f>
        <v>58940.33356264999</v>
      </c>
      <c r="E30" s="80">
        <f t="shared" si="3"/>
        <v>32127.242682169992</v>
      </c>
    </row>
    <row r="31" spans="2:5" x14ac:dyDescent="0.25">
      <c r="B31" s="85" t="s">
        <v>136</v>
      </c>
      <c r="C31" s="81">
        <v>5938.1433239999997</v>
      </c>
      <c r="D31" s="81">
        <v>10298.667936960001</v>
      </c>
      <c r="E31" s="81">
        <v>7689.0919912400013</v>
      </c>
    </row>
    <row r="32" spans="2:5" x14ac:dyDescent="0.25">
      <c r="B32" s="85" t="s">
        <v>137</v>
      </c>
      <c r="C32" s="81">
        <v>2160.9766979999999</v>
      </c>
      <c r="D32" s="81">
        <v>3317.0836135299996</v>
      </c>
      <c r="E32" s="81">
        <v>1845.5597945100003</v>
      </c>
    </row>
    <row r="33" spans="2:5" x14ac:dyDescent="0.25">
      <c r="B33" s="85" t="s">
        <v>138</v>
      </c>
      <c r="C33" s="81">
        <v>3158.2481539999999</v>
      </c>
      <c r="D33" s="81">
        <v>3675.2926667099996</v>
      </c>
      <c r="E33" s="81">
        <v>2920.7144855599977</v>
      </c>
    </row>
    <row r="34" spans="2:5" x14ac:dyDescent="0.25">
      <c r="B34" s="85" t="s">
        <v>139</v>
      </c>
      <c r="C34" s="81">
        <v>6743.7068339999996</v>
      </c>
      <c r="D34" s="81">
        <v>10229.587722929999</v>
      </c>
      <c r="E34" s="81">
        <v>4517.3465373700001</v>
      </c>
    </row>
    <row r="35" spans="2:5" x14ac:dyDescent="0.25">
      <c r="B35" s="85" t="s">
        <v>140</v>
      </c>
      <c r="C35" s="81">
        <v>735.79600000000005</v>
      </c>
      <c r="D35" s="81">
        <v>970.33169479999992</v>
      </c>
      <c r="E35" s="81">
        <v>611.77385731999914</v>
      </c>
    </row>
    <row r="36" spans="2:5" x14ac:dyDescent="0.25">
      <c r="B36" s="85" t="s">
        <v>141</v>
      </c>
      <c r="C36" s="81">
        <v>607.55226300000004</v>
      </c>
      <c r="D36" s="81">
        <v>648.1911073199999</v>
      </c>
      <c r="E36" s="81">
        <v>322.89300725999988</v>
      </c>
    </row>
    <row r="37" spans="2:5" x14ac:dyDescent="0.25">
      <c r="B37" s="85" t="s">
        <v>142</v>
      </c>
      <c r="C37" s="81">
        <v>7423.7167030000001</v>
      </c>
      <c r="D37" s="81">
        <v>11386.28747988</v>
      </c>
      <c r="E37" s="81">
        <v>4952.7841432999949</v>
      </c>
    </row>
    <row r="38" spans="2:5" x14ac:dyDescent="0.25">
      <c r="B38" s="85" t="s">
        <v>143</v>
      </c>
      <c r="C38" s="81">
        <v>3796.497018</v>
      </c>
      <c r="D38" s="81">
        <v>1804.8719254300004</v>
      </c>
      <c r="E38" s="71">
        <v>0</v>
      </c>
    </row>
    <row r="39" spans="2:5" x14ac:dyDescent="0.25">
      <c r="B39" s="85" t="s">
        <v>144</v>
      </c>
      <c r="C39" s="81">
        <v>14163.038736</v>
      </c>
      <c r="D39" s="81">
        <v>16610.019415089995</v>
      </c>
      <c r="E39" s="81">
        <v>9267.0788656099921</v>
      </c>
    </row>
    <row r="40" spans="2:5" x14ac:dyDescent="0.25">
      <c r="B40" s="83" t="s">
        <v>115</v>
      </c>
      <c r="C40" s="80">
        <f>SUM(C41:C48)</f>
        <v>254792.46867399997</v>
      </c>
      <c r="D40" s="80">
        <f t="shared" ref="D40:E40" si="4">SUM(D41:D48)</f>
        <v>379386.54670689994</v>
      </c>
      <c r="E40" s="80">
        <f t="shared" si="4"/>
        <v>286199.84465682006</v>
      </c>
    </row>
    <row r="41" spans="2:5" x14ac:dyDescent="0.25">
      <c r="B41" s="85" t="s">
        <v>145</v>
      </c>
      <c r="C41" s="81">
        <v>78762.571106000003</v>
      </c>
      <c r="D41" s="81">
        <v>209713.23924533994</v>
      </c>
      <c r="E41" s="81">
        <v>156140.05560419016</v>
      </c>
    </row>
    <row r="42" spans="2:5" x14ac:dyDescent="0.25">
      <c r="B42" s="85" t="s">
        <v>146</v>
      </c>
      <c r="C42" s="81">
        <v>90144.785151000004</v>
      </c>
      <c r="D42" s="81">
        <v>105690.30072987</v>
      </c>
      <c r="E42" s="81">
        <v>77984.383403789951</v>
      </c>
    </row>
    <row r="43" spans="2:5" x14ac:dyDescent="0.25">
      <c r="B43" s="85" t="s">
        <v>147</v>
      </c>
      <c r="C43" s="81">
        <v>12133.838759</v>
      </c>
      <c r="D43" s="81">
        <v>12210.112105399992</v>
      </c>
      <c r="E43" s="71">
        <v>10111.140728590002</v>
      </c>
    </row>
    <row r="44" spans="2:5" x14ac:dyDescent="0.25">
      <c r="B44" s="85" t="s">
        <v>148</v>
      </c>
      <c r="C44" s="81">
        <v>31435.230559</v>
      </c>
      <c r="D44" s="81">
        <v>36066.787932790001</v>
      </c>
      <c r="E44" s="81">
        <v>29345.658494979994</v>
      </c>
    </row>
    <row r="45" spans="2:5" x14ac:dyDescent="0.25">
      <c r="B45" s="85" t="s">
        <v>149</v>
      </c>
      <c r="C45" s="81">
        <v>26977.302828</v>
      </c>
      <c r="D45" s="81">
        <v>1317.3882470000001</v>
      </c>
      <c r="E45" s="81">
        <v>1032.4302980999998</v>
      </c>
    </row>
    <row r="46" spans="2:5" x14ac:dyDescent="0.25">
      <c r="B46" s="85" t="s">
        <v>207</v>
      </c>
      <c r="C46" s="71">
        <v>0</v>
      </c>
      <c r="D46" s="81">
        <v>111.464372</v>
      </c>
      <c r="E46" s="71">
        <v>111.02543224999999</v>
      </c>
    </row>
    <row r="47" spans="2:5" x14ac:dyDescent="0.25">
      <c r="B47" s="85" t="s">
        <v>150</v>
      </c>
      <c r="C47" s="81">
        <v>716.65729699999997</v>
      </c>
      <c r="D47" s="81">
        <v>938.13730200000009</v>
      </c>
      <c r="E47" s="81">
        <v>1263.9801828000004</v>
      </c>
    </row>
    <row r="48" spans="2:5" x14ac:dyDescent="0.25">
      <c r="B48" s="85" t="s">
        <v>151</v>
      </c>
      <c r="C48" s="81">
        <v>14622.082974000001</v>
      </c>
      <c r="D48" s="81">
        <v>13339.116772499998</v>
      </c>
      <c r="E48" s="81">
        <v>10211.170512119998</v>
      </c>
    </row>
    <row r="49" spans="2:5" x14ac:dyDescent="0.25">
      <c r="B49" s="83" t="s">
        <v>116</v>
      </c>
      <c r="C49" s="80">
        <f>SUM(C50:C55)</f>
        <v>43947.269562999994</v>
      </c>
      <c r="D49" s="80">
        <f t="shared" ref="D49:E49" si="5">SUM(D50:D55)</f>
        <v>47525.243332210033</v>
      </c>
      <c r="E49" s="80">
        <f t="shared" si="5"/>
        <v>30231.91305594</v>
      </c>
    </row>
    <row r="50" spans="2:5" x14ac:dyDescent="0.25">
      <c r="B50" s="85" t="s">
        <v>152</v>
      </c>
      <c r="C50" s="81">
        <v>424.84874500000001</v>
      </c>
      <c r="D50" s="81">
        <v>1132.8097190500002</v>
      </c>
      <c r="E50" s="81">
        <v>800.21403928000007</v>
      </c>
    </row>
    <row r="51" spans="2:5" x14ac:dyDescent="0.25">
      <c r="B51" s="85" t="s">
        <v>153</v>
      </c>
      <c r="C51" s="81">
        <v>12917.350501999999</v>
      </c>
      <c r="D51" s="81">
        <v>12546.855840050001</v>
      </c>
      <c r="E51" s="81">
        <v>6735.3158162800019</v>
      </c>
    </row>
    <row r="52" spans="2:5" x14ac:dyDescent="0.25">
      <c r="B52" s="85" t="s">
        <v>154</v>
      </c>
      <c r="C52" s="81">
        <v>7662.8633799999998</v>
      </c>
      <c r="D52" s="81">
        <v>7877.6431696000272</v>
      </c>
      <c r="E52" s="81">
        <v>6552.1159837499999</v>
      </c>
    </row>
    <row r="53" spans="2:5" x14ac:dyDescent="0.25">
      <c r="B53" s="85" t="s">
        <v>155</v>
      </c>
      <c r="C53" s="81">
        <v>22083.575517000001</v>
      </c>
      <c r="D53" s="81">
        <v>24840.042448940003</v>
      </c>
      <c r="E53" s="81">
        <v>15122.204793359997</v>
      </c>
    </row>
    <row r="54" spans="2:5" x14ac:dyDescent="0.25">
      <c r="B54" s="85" t="s">
        <v>208</v>
      </c>
      <c r="C54" s="81">
        <v>120</v>
      </c>
      <c r="D54" s="81">
        <v>120</v>
      </c>
      <c r="E54" s="71">
        <v>120</v>
      </c>
    </row>
    <row r="55" spans="2:5" x14ac:dyDescent="0.25">
      <c r="B55" s="85" t="s">
        <v>156</v>
      </c>
      <c r="C55" s="81">
        <v>738.63141900000005</v>
      </c>
      <c r="D55" s="81">
        <v>1007.8921545699999</v>
      </c>
      <c r="E55" s="81">
        <v>902.06242326999995</v>
      </c>
    </row>
    <row r="56" spans="2:5" x14ac:dyDescent="0.25">
      <c r="B56" s="83" t="s">
        <v>117</v>
      </c>
      <c r="C56" s="80">
        <f>SUM(C57:C65)</f>
        <v>26247.913973000002</v>
      </c>
      <c r="D56" s="80">
        <f t="shared" ref="D56:E56" si="6">SUM(D57:D65)</f>
        <v>30498.742406439993</v>
      </c>
      <c r="E56" s="80">
        <f t="shared" si="6"/>
        <v>18069.953968300004</v>
      </c>
    </row>
    <row r="57" spans="2:5" x14ac:dyDescent="0.25">
      <c r="B57" s="85" t="s">
        <v>157</v>
      </c>
      <c r="C57" s="81">
        <v>12655.576639999999</v>
      </c>
      <c r="D57" s="81">
        <v>20314.020351679999</v>
      </c>
      <c r="E57" s="81">
        <v>13854.980899920005</v>
      </c>
    </row>
    <row r="58" spans="2:5" x14ac:dyDescent="0.25">
      <c r="B58" s="85" t="s">
        <v>158</v>
      </c>
      <c r="C58" s="81">
        <v>1387.1285809999999</v>
      </c>
      <c r="D58" s="81">
        <v>718.70103727000014</v>
      </c>
      <c r="E58" s="81">
        <v>430.77553565999989</v>
      </c>
    </row>
    <row r="59" spans="2:5" x14ac:dyDescent="0.25">
      <c r="B59" s="85" t="s">
        <v>159</v>
      </c>
      <c r="C59" s="81">
        <v>249.69227599999999</v>
      </c>
      <c r="D59" s="81">
        <v>754.7588019100001</v>
      </c>
      <c r="E59" s="81">
        <v>369.70538747000001</v>
      </c>
    </row>
    <row r="60" spans="2:5" x14ac:dyDescent="0.25">
      <c r="B60" s="85" t="s">
        <v>160</v>
      </c>
      <c r="C60" s="81">
        <v>4286.1873869999999</v>
      </c>
      <c r="D60" s="81">
        <v>3607.5699822600004</v>
      </c>
      <c r="E60" s="81">
        <v>814.32417041999997</v>
      </c>
    </row>
    <row r="61" spans="2:5" x14ac:dyDescent="0.25">
      <c r="B61" s="85" t="s">
        <v>161</v>
      </c>
      <c r="C61" s="81">
        <v>2574.7500260000002</v>
      </c>
      <c r="D61" s="81">
        <v>1727.73832072</v>
      </c>
      <c r="E61" s="81">
        <v>728.6291120999997</v>
      </c>
    </row>
    <row r="62" spans="2:5" x14ac:dyDescent="0.25">
      <c r="B62" s="85" t="s">
        <v>162</v>
      </c>
      <c r="C62" s="81">
        <v>251.13746800000001</v>
      </c>
      <c r="D62" s="81">
        <v>230.27361387999997</v>
      </c>
      <c r="E62" s="81">
        <v>57.568671420000001</v>
      </c>
    </row>
    <row r="63" spans="2:5" x14ac:dyDescent="0.25">
      <c r="B63" s="85" t="s">
        <v>163</v>
      </c>
      <c r="C63" s="81">
        <v>371.02281399999998</v>
      </c>
      <c r="D63" s="81">
        <v>241.76880728999998</v>
      </c>
      <c r="E63" s="71">
        <v>137.32165190999999</v>
      </c>
    </row>
    <row r="64" spans="2:5" x14ac:dyDescent="0.25">
      <c r="B64" s="85" t="s">
        <v>164</v>
      </c>
      <c r="C64" s="81">
        <v>2022.368784</v>
      </c>
      <c r="D64" s="81">
        <v>1707.5746498200001</v>
      </c>
      <c r="E64" s="81">
        <v>710.41711789999999</v>
      </c>
    </row>
    <row r="65" spans="2:6" x14ac:dyDescent="0.25">
      <c r="B65" s="85" t="s">
        <v>165</v>
      </c>
      <c r="C65" s="81">
        <v>2450.0499970000001</v>
      </c>
      <c r="D65" s="81">
        <v>1196.33684161</v>
      </c>
      <c r="E65" s="81">
        <v>966.2314214999999</v>
      </c>
    </row>
    <row r="66" spans="2:6" x14ac:dyDescent="0.25">
      <c r="B66" s="83" t="s">
        <v>118</v>
      </c>
      <c r="C66" s="80">
        <f>SUM(C67:C69)</f>
        <v>59581.629831999991</v>
      </c>
      <c r="D66" s="80">
        <f t="shared" ref="D66:E66" si="7">SUM(D67:D69)</f>
        <v>65271.896710179994</v>
      </c>
      <c r="E66" s="80">
        <f t="shared" si="7"/>
        <v>40605.976571280014</v>
      </c>
    </row>
    <row r="67" spans="2:6" x14ac:dyDescent="0.25">
      <c r="B67" s="85" t="s">
        <v>166</v>
      </c>
      <c r="C67" s="81">
        <v>34682.050671999998</v>
      </c>
      <c r="D67" s="81">
        <v>40065.261575909994</v>
      </c>
      <c r="E67" s="81">
        <v>21423.801960480007</v>
      </c>
    </row>
    <row r="68" spans="2:6" x14ac:dyDescent="0.25">
      <c r="B68" s="85" t="s">
        <v>167</v>
      </c>
      <c r="C68" s="81">
        <v>23453.294884999999</v>
      </c>
      <c r="D68" s="81">
        <v>25095.840892150001</v>
      </c>
      <c r="E68" s="81">
        <v>19182.174610800012</v>
      </c>
    </row>
    <row r="69" spans="2:6" x14ac:dyDescent="0.25">
      <c r="B69" s="85" t="s">
        <v>168</v>
      </c>
      <c r="C69" s="81">
        <v>1446.284275</v>
      </c>
      <c r="D69" s="81">
        <v>110.79424211999994</v>
      </c>
      <c r="E69" s="71">
        <v>0</v>
      </c>
    </row>
    <row r="70" spans="2:6" x14ac:dyDescent="0.25">
      <c r="B70" s="83" t="s">
        <v>119</v>
      </c>
      <c r="C70" s="80">
        <f>SUM(C71:C73)</f>
        <v>149993.48975899999</v>
      </c>
      <c r="D70" s="80">
        <f t="shared" ref="D70:E70" si="8">SUM(D71:D73)</f>
        <v>163121.74054300002</v>
      </c>
      <c r="E70" s="80">
        <f t="shared" si="8"/>
        <v>112507.83579073999</v>
      </c>
    </row>
    <row r="71" spans="2:6" x14ac:dyDescent="0.25">
      <c r="B71" s="85" t="s">
        <v>169</v>
      </c>
      <c r="C71" s="81">
        <v>72927.341618999999</v>
      </c>
      <c r="D71" s="81">
        <v>85869.411938699996</v>
      </c>
      <c r="E71" s="71">
        <v>56627.52269268001</v>
      </c>
    </row>
    <row r="72" spans="2:6" x14ac:dyDescent="0.25">
      <c r="B72" s="85" t="s">
        <v>170</v>
      </c>
      <c r="C72" s="81">
        <v>76248.699412999995</v>
      </c>
      <c r="D72" s="81">
        <v>75614.580877300003</v>
      </c>
      <c r="E72" s="71">
        <v>54838.204593849987</v>
      </c>
    </row>
    <row r="73" spans="2:6" x14ac:dyDescent="0.25">
      <c r="B73" s="85" t="s">
        <v>171</v>
      </c>
      <c r="C73" s="81">
        <v>817.44872699999996</v>
      </c>
      <c r="D73" s="81">
        <v>1637.7477269999999</v>
      </c>
      <c r="E73" s="71">
        <v>1042.1085042100003</v>
      </c>
    </row>
    <row r="74" spans="2:6" x14ac:dyDescent="0.25">
      <c r="B74" s="63" t="s">
        <v>67</v>
      </c>
      <c r="C74" s="57">
        <f>C75+C77</f>
        <v>136044.79999999999</v>
      </c>
      <c r="D74" s="57">
        <f>D75+D77</f>
        <v>180827.385286</v>
      </c>
      <c r="E74" s="57">
        <f t="shared" ref="E74" si="9">E75+E77</f>
        <v>139262.40356463997</v>
      </c>
    </row>
    <row r="75" spans="2:6" x14ac:dyDescent="0.25">
      <c r="B75" s="83" t="s">
        <v>120</v>
      </c>
      <c r="C75" s="80">
        <f>C76</f>
        <v>2835.8</v>
      </c>
      <c r="D75" s="80">
        <f t="shared" ref="D75:E75" si="10">D76</f>
        <v>10752.821121999999</v>
      </c>
      <c r="E75" s="80">
        <f t="shared" si="10"/>
        <v>6056.2597571300003</v>
      </c>
    </row>
    <row r="76" spans="2:6" x14ac:dyDescent="0.25">
      <c r="B76" s="85" t="s">
        <v>172</v>
      </c>
      <c r="C76" s="81">
        <v>2835.8</v>
      </c>
      <c r="D76" s="81">
        <v>10752.821121999999</v>
      </c>
      <c r="E76" s="71">
        <v>6056.2597571300003</v>
      </c>
    </row>
    <row r="77" spans="2:6" x14ac:dyDescent="0.25">
      <c r="B77" s="83" t="s">
        <v>121</v>
      </c>
      <c r="C77" s="80">
        <f>C78</f>
        <v>133209</v>
      </c>
      <c r="D77" s="80">
        <f t="shared" ref="D77:E77" si="11">D78</f>
        <v>170074.56416400001</v>
      </c>
      <c r="E77" s="80">
        <f t="shared" si="11"/>
        <v>133206.14380750997</v>
      </c>
    </row>
    <row r="78" spans="2:6" x14ac:dyDescent="0.25">
      <c r="B78" s="85" t="s">
        <v>173</v>
      </c>
      <c r="C78" s="81">
        <v>133209</v>
      </c>
      <c r="D78" s="81">
        <v>170074.56416400001</v>
      </c>
      <c r="E78" s="81">
        <v>133206.14380750997</v>
      </c>
    </row>
    <row r="79" spans="2:6" x14ac:dyDescent="0.25">
      <c r="B79" s="79" t="s">
        <v>217</v>
      </c>
      <c r="C79" s="73">
        <f>C13+C74</f>
        <v>997119.17294299998</v>
      </c>
      <c r="D79" s="73">
        <f>D13+D74</f>
        <v>1212584.1810592299</v>
      </c>
      <c r="E79" s="73">
        <f>E13+E74</f>
        <v>871260.67546901002</v>
      </c>
    </row>
    <row r="80" spans="2:6" ht="12.75" customHeight="1" x14ac:dyDescent="0.25">
      <c r="B80" s="46" t="s">
        <v>174</v>
      </c>
      <c r="C80" s="46"/>
      <c r="D80" s="46"/>
      <c r="E80" s="46"/>
      <c r="F80" s="32"/>
    </row>
    <row r="81" spans="2:6" ht="23.25" customHeight="1" x14ac:dyDescent="0.25">
      <c r="B81" s="130" t="s">
        <v>316</v>
      </c>
      <c r="C81" s="130"/>
      <c r="D81" s="130"/>
      <c r="E81" s="130"/>
      <c r="F81" s="32"/>
    </row>
    <row r="82" spans="2:6" ht="24" customHeight="1" x14ac:dyDescent="0.25">
      <c r="B82" s="130" t="s">
        <v>226</v>
      </c>
      <c r="C82" s="130"/>
      <c r="D82" s="130"/>
      <c r="E82" s="130"/>
      <c r="F82" s="32"/>
    </row>
    <row r="83" spans="2:6" x14ac:dyDescent="0.25">
      <c r="B83" s="46" t="s">
        <v>3</v>
      </c>
      <c r="C83" s="46"/>
      <c r="D83" s="46"/>
      <c r="E83" s="46"/>
      <c r="F83" s="32"/>
    </row>
    <row r="84" spans="2:6" x14ac:dyDescent="0.25">
      <c r="C84" s="35"/>
      <c r="D84" s="35"/>
      <c r="E84" s="35"/>
      <c r="F84" s="32"/>
    </row>
    <row r="85" spans="2:6" x14ac:dyDescent="0.25">
      <c r="B85" s="34"/>
      <c r="C85" s="35"/>
      <c r="D85" s="35"/>
      <c r="E85" s="35"/>
    </row>
    <row r="86" spans="2:6" x14ac:dyDescent="0.25">
      <c r="B86" s="34"/>
      <c r="C86" s="35"/>
      <c r="D86" s="35"/>
      <c r="E86" s="35"/>
    </row>
    <row r="87" spans="2:6" x14ac:dyDescent="0.25">
      <c r="B87" s="34"/>
      <c r="C87" s="35"/>
      <c r="D87" s="35"/>
      <c r="E87" s="35"/>
    </row>
    <row r="88" spans="2:6" x14ac:dyDescent="0.25">
      <c r="B88" s="34"/>
      <c r="C88" s="35"/>
      <c r="D88" s="35"/>
      <c r="E88" s="35"/>
    </row>
    <row r="89" spans="2:6" x14ac:dyDescent="0.25">
      <c r="B89" s="34"/>
      <c r="C89" s="35"/>
      <c r="D89" s="35"/>
      <c r="E89" s="35"/>
    </row>
    <row r="90" spans="2:6" x14ac:dyDescent="0.25">
      <c r="B90" s="34"/>
      <c r="C90" s="35"/>
      <c r="D90" s="35"/>
      <c r="E90" s="35"/>
    </row>
    <row r="91" spans="2:6" x14ac:dyDescent="0.25">
      <c r="B91" s="34"/>
      <c r="C91" s="35"/>
      <c r="D91" s="35"/>
      <c r="E91" s="35"/>
    </row>
    <row r="92" spans="2:6" x14ac:dyDescent="0.25">
      <c r="B92" s="34"/>
      <c r="C92" s="35"/>
      <c r="D92" s="35"/>
      <c r="E92" s="35"/>
    </row>
    <row r="93" spans="2:6" x14ac:dyDescent="0.25">
      <c r="B93" s="34"/>
      <c r="C93" s="35"/>
      <c r="D93" s="35"/>
      <c r="E93" s="35"/>
    </row>
    <row r="94" spans="2:6" x14ac:dyDescent="0.25">
      <c r="C94" s="35"/>
      <c r="D94" s="35"/>
      <c r="E94" s="35"/>
    </row>
    <row r="95" spans="2:6" x14ac:dyDescent="0.25">
      <c r="B95" s="38"/>
      <c r="C95" s="35"/>
      <c r="D95" s="35"/>
      <c r="E95" s="35"/>
    </row>
    <row r="96" spans="2:6" x14ac:dyDescent="0.25">
      <c r="B96" s="39"/>
      <c r="C96" s="35"/>
      <c r="D96" s="35"/>
      <c r="E96" s="35"/>
    </row>
    <row r="97" spans="2:5" x14ac:dyDescent="0.25">
      <c r="C97" s="35"/>
      <c r="D97" s="35"/>
      <c r="E97" s="35"/>
    </row>
    <row r="98" spans="2:5" x14ac:dyDescent="0.25">
      <c r="B98" s="34"/>
      <c r="C98" s="35"/>
      <c r="D98" s="35"/>
      <c r="E98" s="35"/>
    </row>
    <row r="99" spans="2:5" x14ac:dyDescent="0.25">
      <c r="B99" s="34"/>
      <c r="C99" s="35"/>
      <c r="D99" s="35"/>
      <c r="E99" s="35"/>
    </row>
    <row r="100" spans="2:5" x14ac:dyDescent="0.25">
      <c r="B100" s="34"/>
      <c r="C100" s="35"/>
      <c r="D100" s="35"/>
      <c r="E100" s="35"/>
    </row>
    <row r="101" spans="2:5" x14ac:dyDescent="0.25">
      <c r="B101" s="34"/>
      <c r="C101" s="35"/>
      <c r="D101" s="35"/>
      <c r="E101" s="35"/>
    </row>
    <row r="102" spans="2:5" x14ac:dyDescent="0.25">
      <c r="B102" s="34"/>
      <c r="C102" s="101"/>
      <c r="D102" s="101"/>
      <c r="E102" s="101"/>
    </row>
    <row r="103" spans="2:5" x14ac:dyDescent="0.25">
      <c r="B103" s="101"/>
      <c r="C103" s="101"/>
      <c r="D103" s="101"/>
      <c r="E103" s="101"/>
    </row>
    <row r="104" spans="2:5" x14ac:dyDescent="0.25">
      <c r="B104" s="101"/>
    </row>
  </sheetData>
  <mergeCells count="13">
    <mergeCell ref="B82:E82"/>
    <mergeCell ref="B81:E81"/>
    <mergeCell ref="A2:F2"/>
    <mergeCell ref="A1:F1"/>
    <mergeCell ref="E11:E12"/>
    <mergeCell ref="A8:F8"/>
    <mergeCell ref="A7:F7"/>
    <mergeCell ref="A6:F6"/>
    <mergeCell ref="A5:F5"/>
    <mergeCell ref="A3:F3"/>
    <mergeCell ref="D11:D12"/>
    <mergeCell ref="B11:B12"/>
    <mergeCell ref="C11:C12"/>
  </mergeCells>
  <pageMargins left="0.7" right="0.7" top="0.75" bottom="0.75" header="0.3" footer="0.3"/>
  <pageSetup orientation="portrait" r:id="rId1"/>
  <ignoredErrors>
    <ignoredError sqref="C20:E20 C30:E30 C40:E40 C49:E49 C56:E56 C66:E66 C70:E70 E74 C74:D74 C77:E77"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4"/>
  <sheetViews>
    <sheetView showGridLines="0" zoomScaleNormal="100" zoomScalePageLayoutView="99" workbookViewId="0">
      <selection activeCell="B9" sqref="B9:B10"/>
    </sheetView>
  </sheetViews>
  <sheetFormatPr baseColWidth="10" defaultColWidth="11.42578125" defaultRowHeight="15" x14ac:dyDescent="0.25"/>
  <cols>
    <col min="1" max="1" width="4" customWidth="1"/>
    <col min="2" max="2" width="92.28515625" style="5" customWidth="1"/>
    <col min="3" max="3" width="11.42578125" style="5" customWidth="1"/>
    <col min="4" max="7" width="9" style="5" bestFit="1" customWidth="1"/>
    <col min="8" max="8" width="9" style="5" customWidth="1"/>
    <col min="9" max="9" width="10.28515625" style="5" bestFit="1" customWidth="1"/>
    <col min="10" max="10" width="9.5703125" style="5" customWidth="1"/>
    <col min="11" max="11" width="10" style="5" customWidth="1"/>
    <col min="12" max="12" width="13.7109375" style="5" customWidth="1"/>
    <col min="13" max="13" width="12.28515625" style="5" customWidth="1"/>
  </cols>
  <sheetData>
    <row r="1" spans="1:15" ht="28.5" x14ac:dyDescent="0.25">
      <c r="A1" s="125" t="s">
        <v>0</v>
      </c>
      <c r="B1" s="125"/>
      <c r="C1" s="125"/>
      <c r="D1" s="125"/>
      <c r="E1" s="125"/>
      <c r="F1" s="125"/>
      <c r="G1" s="125"/>
      <c r="H1" s="125"/>
      <c r="I1" s="125"/>
      <c r="J1" s="125"/>
      <c r="K1" s="125"/>
      <c r="L1" s="28"/>
      <c r="M1" s="28"/>
      <c r="N1" s="28"/>
      <c r="O1" s="28"/>
    </row>
    <row r="2" spans="1:15" ht="21" x14ac:dyDescent="0.25">
      <c r="A2" s="124" t="s">
        <v>1</v>
      </c>
      <c r="B2" s="124"/>
      <c r="C2" s="124"/>
      <c r="D2" s="124"/>
      <c r="E2" s="124"/>
      <c r="F2" s="124"/>
      <c r="G2" s="124"/>
      <c r="H2" s="124"/>
      <c r="I2" s="124"/>
      <c r="J2" s="124"/>
      <c r="K2" s="124"/>
      <c r="L2" s="27"/>
      <c r="M2" s="27"/>
      <c r="N2" s="27"/>
      <c r="O2" s="27"/>
    </row>
    <row r="3" spans="1:15" ht="15.75" x14ac:dyDescent="0.25">
      <c r="A3" s="131" t="s">
        <v>228</v>
      </c>
      <c r="B3" s="131"/>
      <c r="C3" s="131"/>
      <c r="D3" s="131"/>
      <c r="E3" s="131"/>
      <c r="F3" s="131"/>
      <c r="G3" s="131"/>
      <c r="H3" s="131"/>
      <c r="I3" s="131"/>
      <c r="J3" s="131"/>
      <c r="K3" s="131"/>
      <c r="L3" s="43"/>
      <c r="M3" s="43"/>
      <c r="N3" s="43"/>
      <c r="O3" s="43"/>
    </row>
    <row r="4" spans="1:15" ht="15.75" x14ac:dyDescent="0.25">
      <c r="B4"/>
      <c r="C4"/>
      <c r="D4"/>
      <c r="E4"/>
      <c r="F4"/>
      <c r="G4"/>
      <c r="H4"/>
      <c r="I4"/>
      <c r="J4"/>
      <c r="K4" s="4"/>
      <c r="L4" s="4"/>
      <c r="M4"/>
    </row>
    <row r="5" spans="1:15" ht="18.75" x14ac:dyDescent="0.3">
      <c r="A5" s="132" t="s">
        <v>4</v>
      </c>
      <c r="B5" s="132"/>
      <c r="C5" s="132"/>
      <c r="D5" s="132"/>
      <c r="E5" s="132"/>
      <c r="F5" s="132"/>
      <c r="G5" s="132"/>
      <c r="H5" s="132"/>
      <c r="I5" s="132"/>
      <c r="J5" s="132"/>
      <c r="K5" s="132"/>
      <c r="L5" s="29"/>
      <c r="M5" s="29"/>
      <c r="N5" s="29"/>
      <c r="O5" s="29"/>
    </row>
    <row r="6" spans="1:15" ht="18.75" x14ac:dyDescent="0.3">
      <c r="A6" s="138" t="s">
        <v>227</v>
      </c>
      <c r="B6" s="138"/>
      <c r="C6" s="138"/>
      <c r="D6" s="138"/>
      <c r="E6" s="138"/>
      <c r="F6" s="138"/>
      <c r="G6" s="138"/>
      <c r="H6" s="138"/>
      <c r="I6" s="138"/>
      <c r="J6" s="138"/>
      <c r="K6" s="138"/>
      <c r="L6" s="30"/>
      <c r="M6" s="30"/>
      <c r="N6" s="30"/>
      <c r="O6" s="30"/>
    </row>
    <row r="7" spans="1:15" ht="15.75" x14ac:dyDescent="0.25">
      <c r="A7" s="135" t="s">
        <v>5</v>
      </c>
      <c r="B7" s="135"/>
      <c r="C7" s="135"/>
      <c r="D7" s="135"/>
      <c r="E7" s="135"/>
      <c r="F7" s="135"/>
      <c r="G7" s="135"/>
      <c r="H7" s="135"/>
      <c r="I7" s="135"/>
      <c r="J7" s="135"/>
      <c r="K7" s="135"/>
      <c r="L7" s="31"/>
      <c r="M7" s="31"/>
      <c r="N7" s="31"/>
      <c r="O7" s="31"/>
    </row>
    <row r="9" spans="1:15" ht="15" customHeight="1" x14ac:dyDescent="0.25">
      <c r="B9" s="140" t="s">
        <v>6</v>
      </c>
      <c r="C9" s="141" t="s">
        <v>7</v>
      </c>
      <c r="D9" s="141" t="s">
        <v>8</v>
      </c>
      <c r="E9" s="141"/>
      <c r="F9" s="141"/>
      <c r="G9" s="141"/>
      <c r="H9" s="141"/>
      <c r="I9" s="141"/>
      <c r="J9" s="102"/>
      <c r="K9" s="141" t="s">
        <v>9</v>
      </c>
    </row>
    <row r="10" spans="1:15" x14ac:dyDescent="0.25">
      <c r="B10" s="140"/>
      <c r="C10" s="141"/>
      <c r="D10" s="92" t="s">
        <v>10</v>
      </c>
      <c r="E10" s="92" t="s">
        <v>11</v>
      </c>
      <c r="F10" s="92" t="s">
        <v>12</v>
      </c>
      <c r="G10" s="92" t="s">
        <v>13</v>
      </c>
      <c r="H10" s="92" t="s">
        <v>14</v>
      </c>
      <c r="I10" s="92" t="s">
        <v>221</v>
      </c>
      <c r="J10" s="102" t="s">
        <v>306</v>
      </c>
      <c r="K10" s="141"/>
    </row>
    <row r="11" spans="1:15" x14ac:dyDescent="0.25">
      <c r="B11" s="6" t="s">
        <v>15</v>
      </c>
      <c r="C11" s="7">
        <v>57765.823680139998</v>
      </c>
      <c r="D11" s="7">
        <v>8272.1215209999991</v>
      </c>
      <c r="E11" s="7">
        <v>8680.1178669000001</v>
      </c>
      <c r="F11" s="7">
        <v>8570.4351025399992</v>
      </c>
      <c r="G11" s="7">
        <v>8432.5433349499999</v>
      </c>
      <c r="H11" s="7">
        <v>8149.8763303999995</v>
      </c>
      <c r="I11" s="7">
        <v>6050.2260863200008</v>
      </c>
      <c r="J11" s="7">
        <v>9542.8519803399995</v>
      </c>
      <c r="K11" s="7">
        <f>SUM(D11:J11)</f>
        <v>57698.172222449997</v>
      </c>
    </row>
    <row r="12" spans="1:15" x14ac:dyDescent="0.25">
      <c r="B12" s="8" t="s">
        <v>16</v>
      </c>
      <c r="C12" s="9">
        <v>8.2896920199999986</v>
      </c>
      <c r="D12" s="9">
        <v>0</v>
      </c>
      <c r="E12" s="9">
        <v>2.9558999999999998E-2</v>
      </c>
      <c r="F12" s="9">
        <v>1.2198020000000001</v>
      </c>
      <c r="G12" s="9">
        <v>4.9454811999999997</v>
      </c>
      <c r="H12" s="9">
        <v>0.76852500000000001</v>
      </c>
      <c r="I12" s="9">
        <v>0.7078348000000001</v>
      </c>
      <c r="J12" s="9">
        <v>0.23871001999999999</v>
      </c>
      <c r="K12" s="9">
        <f t="shared" ref="K12:K75" si="0">SUM(D12:J12)</f>
        <v>7.909912020000001</v>
      </c>
    </row>
    <row r="13" spans="1:15" x14ac:dyDescent="0.25">
      <c r="B13" s="11" t="s">
        <v>17</v>
      </c>
      <c r="C13" s="12">
        <v>8.2896920199999986</v>
      </c>
      <c r="D13" s="12">
        <v>0</v>
      </c>
      <c r="E13" s="12">
        <v>2.9558999999999998E-2</v>
      </c>
      <c r="F13" s="12">
        <v>1.2198020000000001</v>
      </c>
      <c r="G13" s="12">
        <v>4.9454811999999997</v>
      </c>
      <c r="H13" s="12">
        <v>0.76852500000000001</v>
      </c>
      <c r="I13" s="12">
        <v>0.7078348000000001</v>
      </c>
      <c r="J13" s="12">
        <v>0.23871001999999999</v>
      </c>
      <c r="K13" s="13">
        <f t="shared" si="0"/>
        <v>7.909912020000001</v>
      </c>
    </row>
    <row r="14" spans="1:15" x14ac:dyDescent="0.25">
      <c r="B14" s="8" t="s">
        <v>18</v>
      </c>
      <c r="C14" s="9">
        <v>57691.20097310999</v>
      </c>
      <c r="D14" s="9">
        <v>8204</v>
      </c>
      <c r="E14" s="9">
        <v>8747.2551520800007</v>
      </c>
      <c r="F14" s="9">
        <v>8568.5730330400002</v>
      </c>
      <c r="G14" s="9">
        <v>8420.6719037500006</v>
      </c>
      <c r="H14" s="9">
        <v>8148.4285453999992</v>
      </c>
      <c r="I14" s="9">
        <v>6049.4555</v>
      </c>
      <c r="J14" s="9">
        <v>9531.67</v>
      </c>
      <c r="K14" s="10">
        <f t="shared" si="0"/>
        <v>57670.054134270002</v>
      </c>
    </row>
    <row r="15" spans="1:15" x14ac:dyDescent="0.25">
      <c r="B15" s="11" t="s">
        <v>17</v>
      </c>
      <c r="C15" s="12">
        <v>3936.7008396799965</v>
      </c>
      <c r="D15" s="12">
        <v>720</v>
      </c>
      <c r="E15" s="12">
        <v>0</v>
      </c>
      <c r="F15" s="12">
        <v>8406.8001988199994</v>
      </c>
      <c r="G15" s="12">
        <v>529.11842746000002</v>
      </c>
      <c r="H15" s="12">
        <v>8148.4285453999992</v>
      </c>
      <c r="I15" s="12">
        <v>6047.2134999999998</v>
      </c>
      <c r="J15" s="12">
        <v>-19929.185000000001</v>
      </c>
      <c r="K15" s="13">
        <f t="shared" si="0"/>
        <v>3922.3756716799944</v>
      </c>
    </row>
    <row r="16" spans="1:15" x14ac:dyDescent="0.25">
      <c r="B16" s="11" t="s">
        <v>19</v>
      </c>
      <c r="C16" s="12">
        <v>7829.4840000000004</v>
      </c>
      <c r="D16" s="12">
        <v>0</v>
      </c>
      <c r="E16" s="12">
        <v>0</v>
      </c>
      <c r="F16" s="12">
        <v>0</v>
      </c>
      <c r="G16" s="12">
        <v>7829.4840000000004</v>
      </c>
      <c r="H16" s="12">
        <v>0</v>
      </c>
      <c r="I16" s="12">
        <v>0</v>
      </c>
      <c r="J16" s="12">
        <v>0</v>
      </c>
      <c r="K16" s="13">
        <f t="shared" si="0"/>
        <v>7829.4840000000004</v>
      </c>
    </row>
    <row r="17" spans="2:11" x14ac:dyDescent="0.25">
      <c r="B17" s="11" t="s">
        <v>20</v>
      </c>
      <c r="C17" s="12">
        <v>8980.3671334299979</v>
      </c>
      <c r="D17" s="12">
        <v>7484</v>
      </c>
      <c r="E17" s="12">
        <v>1263.4611520799999</v>
      </c>
      <c r="F17" s="12">
        <v>161.77283421999999</v>
      </c>
      <c r="G17" s="12">
        <v>62.06947628999999</v>
      </c>
      <c r="H17" s="12">
        <v>0</v>
      </c>
      <c r="I17" s="12">
        <v>2.242</v>
      </c>
      <c r="J17" s="12">
        <v>0</v>
      </c>
      <c r="K17" s="13">
        <f t="shared" si="0"/>
        <v>8973.5454625900002</v>
      </c>
    </row>
    <row r="18" spans="2:11" ht="15" customHeight="1" x14ac:dyDescent="0.25">
      <c r="B18" s="14" t="s">
        <v>307</v>
      </c>
      <c r="C18" s="15">
        <v>29460.855</v>
      </c>
      <c r="D18" s="15">
        <v>0</v>
      </c>
      <c r="E18" s="15">
        <v>0</v>
      </c>
      <c r="F18" s="15">
        <v>0</v>
      </c>
      <c r="G18" s="15">
        <v>0</v>
      </c>
      <c r="H18" s="15">
        <v>0</v>
      </c>
      <c r="I18" s="15">
        <v>0</v>
      </c>
      <c r="J18" s="15">
        <v>29460.855</v>
      </c>
      <c r="K18" s="16">
        <f t="shared" si="0"/>
        <v>29460.855</v>
      </c>
    </row>
    <row r="19" spans="2:11" ht="15" customHeight="1" x14ac:dyDescent="0.25">
      <c r="B19" s="14" t="s">
        <v>21</v>
      </c>
      <c r="C19" s="15">
        <v>7483.7939999999999</v>
      </c>
      <c r="D19" s="15">
        <v>0</v>
      </c>
      <c r="E19" s="15">
        <v>7483.7939999999999</v>
      </c>
      <c r="F19" s="15">
        <v>0</v>
      </c>
      <c r="G19" s="15">
        <v>0</v>
      </c>
      <c r="H19" s="15">
        <v>0</v>
      </c>
      <c r="I19" s="15">
        <v>0</v>
      </c>
      <c r="J19" s="15">
        <v>0</v>
      </c>
      <c r="K19" s="16">
        <f t="shared" si="0"/>
        <v>7483.7939999999999</v>
      </c>
    </row>
    <row r="20" spans="2:11" x14ac:dyDescent="0.25">
      <c r="B20" s="8" t="s">
        <v>22</v>
      </c>
      <c r="C20" s="9">
        <v>66.333015009999997</v>
      </c>
      <c r="D20" s="9">
        <v>68.121521000000001</v>
      </c>
      <c r="E20" s="9">
        <v>-67.166844180000012</v>
      </c>
      <c r="F20" s="9">
        <v>0.64226749999999999</v>
      </c>
      <c r="G20" s="9">
        <v>6.9259500000000003</v>
      </c>
      <c r="H20" s="9">
        <v>0.67925999999999997</v>
      </c>
      <c r="I20" s="9">
        <v>6.2751519999999991E-2</v>
      </c>
      <c r="J20" s="9">
        <v>10.94327032</v>
      </c>
      <c r="K20" s="10">
        <f t="shared" si="0"/>
        <v>20.208176159999987</v>
      </c>
    </row>
    <row r="21" spans="2:11" x14ac:dyDescent="0.25">
      <c r="B21" s="11" t="s">
        <v>17</v>
      </c>
      <c r="C21" s="12">
        <v>31.253788610000001</v>
      </c>
      <c r="D21" s="12">
        <v>0</v>
      </c>
      <c r="E21" s="12">
        <v>0.95467682000000009</v>
      </c>
      <c r="F21" s="12">
        <v>0.37443109999999996</v>
      </c>
      <c r="G21" s="12">
        <v>0.41</v>
      </c>
      <c r="H21" s="12">
        <v>0.67925999999999997</v>
      </c>
      <c r="I21" s="12">
        <v>6.2751519999999991E-2</v>
      </c>
      <c r="J21" s="12">
        <v>1.19227032</v>
      </c>
      <c r="K21" s="13">
        <f t="shared" si="0"/>
        <v>3.6733897599999996</v>
      </c>
    </row>
    <row r="22" spans="2:11" x14ac:dyDescent="0.25">
      <c r="B22" s="14" t="s">
        <v>110</v>
      </c>
      <c r="C22" s="15">
        <v>0</v>
      </c>
      <c r="D22" s="15">
        <v>0</v>
      </c>
      <c r="E22" s="15">
        <v>0</v>
      </c>
      <c r="F22" s="15">
        <v>0</v>
      </c>
      <c r="G22" s="15">
        <v>0</v>
      </c>
      <c r="H22" s="15">
        <v>0</v>
      </c>
      <c r="I22" s="15">
        <v>0</v>
      </c>
      <c r="J22" s="15">
        <v>0</v>
      </c>
      <c r="K22" s="13">
        <f t="shared" si="0"/>
        <v>0</v>
      </c>
    </row>
    <row r="23" spans="2:11" x14ac:dyDescent="0.25">
      <c r="B23" s="11" t="s">
        <v>23</v>
      </c>
      <c r="C23" s="17">
        <v>17.939926399999997</v>
      </c>
      <c r="D23" s="12">
        <v>53.794320999999997</v>
      </c>
      <c r="E23" s="12">
        <v>-53.794320999999997</v>
      </c>
      <c r="F23" s="12">
        <v>0.26783640000000003</v>
      </c>
      <c r="G23" s="12">
        <v>1.0902499999999999</v>
      </c>
      <c r="H23" s="12">
        <v>0</v>
      </c>
      <c r="I23" s="9">
        <v>0</v>
      </c>
      <c r="J23" s="9">
        <v>0.45240000000000002</v>
      </c>
      <c r="K23" s="13">
        <f t="shared" si="0"/>
        <v>1.8104863999999998</v>
      </c>
    </row>
    <row r="24" spans="2:11" x14ac:dyDescent="0.25">
      <c r="B24" s="11" t="s">
        <v>24</v>
      </c>
      <c r="C24" s="17">
        <v>17.139299999999999</v>
      </c>
      <c r="D24" s="12">
        <v>14.327199999999999</v>
      </c>
      <c r="E24" s="12">
        <v>-14.327199999999999</v>
      </c>
      <c r="F24" s="12">
        <v>0</v>
      </c>
      <c r="G24" s="12">
        <v>5.4257</v>
      </c>
      <c r="H24" s="12">
        <v>0</v>
      </c>
      <c r="I24" s="9">
        <v>0</v>
      </c>
      <c r="J24" s="9">
        <v>9.2986000000000004</v>
      </c>
      <c r="K24" s="13">
        <f t="shared" si="0"/>
        <v>14.724299999999999</v>
      </c>
    </row>
    <row r="25" spans="2:11" x14ac:dyDescent="0.25">
      <c r="B25" s="6" t="s">
        <v>25</v>
      </c>
      <c r="C25" s="7">
        <v>1498.47191952</v>
      </c>
      <c r="D25" s="7">
        <v>0</v>
      </c>
      <c r="E25" s="7">
        <v>8.7315786300000013</v>
      </c>
      <c r="F25" s="7">
        <v>1.6807221699999999</v>
      </c>
      <c r="G25" s="7">
        <v>0.21374310999999999</v>
      </c>
      <c r="H25" s="7">
        <v>7.9910883500000001</v>
      </c>
      <c r="I25" s="7">
        <v>3.6607872599999998</v>
      </c>
      <c r="J25" s="7">
        <v>0</v>
      </c>
      <c r="K25" s="7">
        <f t="shared" si="0"/>
        <v>22.277919519999998</v>
      </c>
    </row>
    <row r="26" spans="2:11" x14ac:dyDescent="0.25">
      <c r="B26" s="8" t="s">
        <v>26</v>
      </c>
      <c r="C26" s="9">
        <v>0.57045999999999997</v>
      </c>
      <c r="D26" s="9">
        <v>0</v>
      </c>
      <c r="E26" s="9">
        <v>0</v>
      </c>
      <c r="F26" s="9">
        <v>0.4093</v>
      </c>
      <c r="G26" s="9">
        <v>0</v>
      </c>
      <c r="H26" s="9">
        <v>0.16116</v>
      </c>
      <c r="I26" s="9">
        <v>0</v>
      </c>
      <c r="J26" s="9">
        <v>0</v>
      </c>
      <c r="K26" s="9">
        <f t="shared" si="0"/>
        <v>0.57045999999999997</v>
      </c>
    </row>
    <row r="27" spans="2:11" x14ac:dyDescent="0.25">
      <c r="B27" s="11" t="s">
        <v>27</v>
      </c>
      <c r="C27" s="12">
        <v>0.57045999999999997</v>
      </c>
      <c r="D27" s="12">
        <v>0</v>
      </c>
      <c r="E27" s="12">
        <v>0</v>
      </c>
      <c r="F27" s="12">
        <v>0.4093</v>
      </c>
      <c r="G27" s="12">
        <v>0</v>
      </c>
      <c r="H27" s="12">
        <v>0.16116</v>
      </c>
      <c r="I27" s="12">
        <v>0</v>
      </c>
      <c r="J27" s="12">
        <v>0</v>
      </c>
      <c r="K27" s="13">
        <f t="shared" si="0"/>
        <v>0.57045999999999997</v>
      </c>
    </row>
    <row r="28" spans="2:11" x14ac:dyDescent="0.25">
      <c r="B28" s="8" t="s">
        <v>28</v>
      </c>
      <c r="C28" s="9">
        <v>1497.9014595199999</v>
      </c>
      <c r="D28" s="9">
        <v>0</v>
      </c>
      <c r="E28" s="9">
        <v>8.7315786300000013</v>
      </c>
      <c r="F28" s="9">
        <v>1.2714221700000001</v>
      </c>
      <c r="G28" s="9">
        <v>0.21374310999999999</v>
      </c>
      <c r="H28" s="9">
        <v>7.8299283499999994</v>
      </c>
      <c r="I28" s="9">
        <v>3.6607872599999998</v>
      </c>
      <c r="J28" s="9">
        <v>0</v>
      </c>
      <c r="K28" s="10">
        <f t="shared" si="0"/>
        <v>21.70745952</v>
      </c>
    </row>
    <row r="29" spans="2:11" x14ac:dyDescent="0.25">
      <c r="B29" s="11" t="s">
        <v>17</v>
      </c>
      <c r="C29" s="12">
        <v>1497.9014595199999</v>
      </c>
      <c r="D29" s="12">
        <v>0</v>
      </c>
      <c r="E29" s="12">
        <v>8.7315786300000013</v>
      </c>
      <c r="F29" s="12">
        <v>1.2714221700000001</v>
      </c>
      <c r="G29" s="12">
        <v>0.21374310999999999</v>
      </c>
      <c r="H29" s="12">
        <v>7.8299283499999994</v>
      </c>
      <c r="I29" s="12">
        <v>3.6607872599999998</v>
      </c>
      <c r="J29" s="12">
        <v>0</v>
      </c>
      <c r="K29" s="13">
        <f t="shared" si="0"/>
        <v>21.70745952</v>
      </c>
    </row>
    <row r="30" spans="2:11" x14ac:dyDescent="0.25">
      <c r="B30" s="6" t="s">
        <v>29</v>
      </c>
      <c r="C30" s="7">
        <v>340.80460119999998</v>
      </c>
      <c r="D30" s="7">
        <v>121.63477268</v>
      </c>
      <c r="E30" s="7">
        <v>4.1799565300000001</v>
      </c>
      <c r="F30" s="7">
        <v>7.4794671899999994</v>
      </c>
      <c r="G30" s="7">
        <v>0.11070480000000001</v>
      </c>
      <c r="H30" s="7">
        <v>0</v>
      </c>
      <c r="I30" s="7">
        <v>0</v>
      </c>
      <c r="J30" s="7">
        <v>0</v>
      </c>
      <c r="K30" s="7">
        <f t="shared" si="0"/>
        <v>133.40490120000001</v>
      </c>
    </row>
    <row r="31" spans="2:11" x14ac:dyDescent="0.25">
      <c r="B31" s="8" t="s">
        <v>30</v>
      </c>
      <c r="C31" s="9">
        <v>164.23582920999999</v>
      </c>
      <c r="D31" s="9">
        <v>121.63477268</v>
      </c>
      <c r="E31" s="9">
        <v>4.1799565300000001</v>
      </c>
      <c r="F31" s="9">
        <v>0</v>
      </c>
      <c r="G31" s="9">
        <v>0</v>
      </c>
      <c r="H31" s="9">
        <v>0</v>
      </c>
      <c r="I31" s="9">
        <v>0</v>
      </c>
      <c r="J31" s="9">
        <v>0</v>
      </c>
      <c r="K31" s="9">
        <f t="shared" si="0"/>
        <v>125.81472921</v>
      </c>
    </row>
    <row r="32" spans="2:11" x14ac:dyDescent="0.25">
      <c r="B32" s="11" t="s">
        <v>17</v>
      </c>
      <c r="C32" s="12">
        <v>38.421100000000003</v>
      </c>
      <c r="D32" s="12">
        <v>0</v>
      </c>
      <c r="E32" s="12">
        <v>0</v>
      </c>
      <c r="F32" s="12">
        <v>0</v>
      </c>
      <c r="G32" s="12">
        <v>0</v>
      </c>
      <c r="H32" s="12">
        <v>0</v>
      </c>
      <c r="I32" s="12">
        <v>0</v>
      </c>
      <c r="J32" s="12">
        <v>0</v>
      </c>
      <c r="K32" s="13">
        <f t="shared" si="0"/>
        <v>0</v>
      </c>
    </row>
    <row r="33" spans="2:12" x14ac:dyDescent="0.25">
      <c r="B33" s="11" t="s">
        <v>20</v>
      </c>
      <c r="C33" s="12">
        <v>125.81472921</v>
      </c>
      <c r="D33" s="12">
        <v>121.63477268</v>
      </c>
      <c r="E33" s="12">
        <v>4.1799565300000001</v>
      </c>
      <c r="F33" s="12">
        <v>0</v>
      </c>
      <c r="G33" s="12">
        <v>0</v>
      </c>
      <c r="H33" s="12">
        <v>0</v>
      </c>
      <c r="I33" s="12">
        <v>0</v>
      </c>
      <c r="J33" s="12">
        <v>0</v>
      </c>
      <c r="K33" s="13">
        <f t="shared" si="0"/>
        <v>125.81472921</v>
      </c>
    </row>
    <row r="34" spans="2:12" x14ac:dyDescent="0.25">
      <c r="B34" s="8" t="s">
        <v>31</v>
      </c>
      <c r="C34" s="9">
        <v>118.98099999999999</v>
      </c>
      <c r="D34" s="9">
        <v>0</v>
      </c>
      <c r="E34" s="9">
        <v>0</v>
      </c>
      <c r="F34" s="9">
        <v>0</v>
      </c>
      <c r="G34" s="9">
        <v>0</v>
      </c>
      <c r="H34" s="9">
        <v>0</v>
      </c>
      <c r="I34" s="9">
        <v>0</v>
      </c>
      <c r="J34" s="9">
        <v>0</v>
      </c>
      <c r="K34" s="9">
        <f t="shared" si="0"/>
        <v>0</v>
      </c>
    </row>
    <row r="35" spans="2:12" x14ac:dyDescent="0.25">
      <c r="B35" s="11" t="s">
        <v>17</v>
      </c>
      <c r="C35" s="12">
        <v>118.98099999999999</v>
      </c>
      <c r="D35" s="12">
        <v>0</v>
      </c>
      <c r="E35" s="12">
        <v>0</v>
      </c>
      <c r="F35" s="12">
        <v>0</v>
      </c>
      <c r="G35" s="12">
        <v>0</v>
      </c>
      <c r="H35" s="12">
        <v>0</v>
      </c>
      <c r="I35" s="12">
        <v>0</v>
      </c>
      <c r="J35" s="12">
        <v>0</v>
      </c>
      <c r="K35" s="13">
        <f t="shared" si="0"/>
        <v>0</v>
      </c>
    </row>
    <row r="36" spans="2:12" x14ac:dyDescent="0.25">
      <c r="B36" s="8" t="s">
        <v>32</v>
      </c>
      <c r="C36" s="9">
        <v>33.383600000000001</v>
      </c>
      <c r="D36" s="9">
        <v>0</v>
      </c>
      <c r="E36" s="9">
        <v>0</v>
      </c>
      <c r="F36" s="9">
        <v>0</v>
      </c>
      <c r="G36" s="9">
        <v>0</v>
      </c>
      <c r="H36" s="9">
        <v>0</v>
      </c>
      <c r="I36" s="9">
        <v>0</v>
      </c>
      <c r="J36" s="9">
        <v>0</v>
      </c>
      <c r="K36" s="9">
        <f t="shared" si="0"/>
        <v>0</v>
      </c>
    </row>
    <row r="37" spans="2:12" x14ac:dyDescent="0.25">
      <c r="B37" s="11" t="s">
        <v>17</v>
      </c>
      <c r="C37" s="12">
        <v>33.383600000000001</v>
      </c>
      <c r="D37" s="12">
        <v>0</v>
      </c>
      <c r="E37" s="12">
        <v>0</v>
      </c>
      <c r="F37" s="12">
        <v>0</v>
      </c>
      <c r="G37" s="12">
        <v>0</v>
      </c>
      <c r="H37" s="12">
        <v>0</v>
      </c>
      <c r="I37" s="12">
        <v>0</v>
      </c>
      <c r="J37" s="12">
        <v>0</v>
      </c>
      <c r="K37" s="13">
        <f t="shared" si="0"/>
        <v>0</v>
      </c>
    </row>
    <row r="38" spans="2:12" x14ac:dyDescent="0.25">
      <c r="B38" s="8" t="s">
        <v>33</v>
      </c>
      <c r="C38" s="9">
        <v>24.204171990000003</v>
      </c>
      <c r="D38" s="9">
        <v>0</v>
      </c>
      <c r="E38" s="9">
        <v>0</v>
      </c>
      <c r="F38" s="9">
        <v>7.4794671899999994</v>
      </c>
      <c r="G38" s="9">
        <v>0.11070480000000001</v>
      </c>
      <c r="H38" s="9">
        <v>0</v>
      </c>
      <c r="I38" s="9">
        <v>0</v>
      </c>
      <c r="J38" s="9">
        <v>0</v>
      </c>
      <c r="K38" s="9">
        <f t="shared" si="0"/>
        <v>7.5901719899999991</v>
      </c>
    </row>
    <row r="39" spans="2:12" x14ac:dyDescent="0.25">
      <c r="B39" s="11" t="s">
        <v>17</v>
      </c>
      <c r="C39" s="12">
        <v>24.204171990000003</v>
      </c>
      <c r="D39" s="12">
        <v>0</v>
      </c>
      <c r="E39" s="12">
        <v>0</v>
      </c>
      <c r="F39" s="12">
        <v>7.4794671899999994</v>
      </c>
      <c r="G39" s="12">
        <v>0.11070480000000001</v>
      </c>
      <c r="H39" s="12">
        <v>0</v>
      </c>
      <c r="I39" s="12">
        <v>0</v>
      </c>
      <c r="J39" s="12">
        <v>0</v>
      </c>
      <c r="K39" s="13">
        <f t="shared" si="0"/>
        <v>7.5901719899999991</v>
      </c>
    </row>
    <row r="40" spans="2:12" x14ac:dyDescent="0.25">
      <c r="B40" s="6" t="s">
        <v>34</v>
      </c>
      <c r="C40" s="7">
        <v>1.0169253</v>
      </c>
      <c r="D40" s="7">
        <v>0</v>
      </c>
      <c r="E40" s="7">
        <v>0</v>
      </c>
      <c r="F40" s="7">
        <v>1.0169253</v>
      </c>
      <c r="G40" s="7">
        <v>0</v>
      </c>
      <c r="H40" s="7">
        <v>0</v>
      </c>
      <c r="I40" s="7">
        <v>0</v>
      </c>
      <c r="J40" s="7">
        <v>0</v>
      </c>
      <c r="K40" s="7">
        <f t="shared" si="0"/>
        <v>1.0169253</v>
      </c>
    </row>
    <row r="41" spans="2:12" x14ac:dyDescent="0.25">
      <c r="B41" s="8" t="s">
        <v>35</v>
      </c>
      <c r="C41" s="9">
        <v>1.0169253</v>
      </c>
      <c r="D41" s="9">
        <v>0</v>
      </c>
      <c r="E41" s="9">
        <v>0</v>
      </c>
      <c r="F41" s="9">
        <v>1.0169253</v>
      </c>
      <c r="G41" s="9">
        <v>0</v>
      </c>
      <c r="H41" s="9">
        <v>0</v>
      </c>
      <c r="I41" s="9">
        <v>0</v>
      </c>
      <c r="J41" s="9">
        <v>0</v>
      </c>
      <c r="K41" s="9">
        <f t="shared" si="0"/>
        <v>1.0169253</v>
      </c>
    </row>
    <row r="42" spans="2:12" x14ac:dyDescent="0.25">
      <c r="B42" s="11" t="s">
        <v>17</v>
      </c>
      <c r="C42" s="12">
        <v>1.0169253</v>
      </c>
      <c r="D42" s="12">
        <v>0</v>
      </c>
      <c r="E42" s="12">
        <v>0</v>
      </c>
      <c r="F42" s="12">
        <v>1.0169253</v>
      </c>
      <c r="G42" s="12">
        <v>0</v>
      </c>
      <c r="H42" s="12">
        <v>0</v>
      </c>
      <c r="I42" s="12">
        <v>0</v>
      </c>
      <c r="J42" s="12">
        <v>0</v>
      </c>
      <c r="K42" s="13">
        <f t="shared" si="0"/>
        <v>1.0169253</v>
      </c>
    </row>
    <row r="43" spans="2:12" x14ac:dyDescent="0.25">
      <c r="B43" s="6" t="s">
        <v>36</v>
      </c>
      <c r="C43" s="7">
        <v>0</v>
      </c>
      <c r="D43" s="7">
        <v>0.9566673</v>
      </c>
      <c r="E43" s="7">
        <v>0.91049999999999998</v>
      </c>
      <c r="F43" s="7">
        <v>0</v>
      </c>
      <c r="G43" s="7">
        <v>0</v>
      </c>
      <c r="H43" s="7">
        <v>0</v>
      </c>
      <c r="I43" s="7">
        <v>0</v>
      </c>
      <c r="J43" s="7">
        <v>0.189835</v>
      </c>
      <c r="K43" s="7">
        <f t="shared" si="0"/>
        <v>2.0570023000000002</v>
      </c>
    </row>
    <row r="44" spans="2:12" x14ac:dyDescent="0.25">
      <c r="B44" s="8" t="s">
        <v>37</v>
      </c>
      <c r="C44" s="9">
        <v>0</v>
      </c>
      <c r="D44" s="9">
        <v>0.9566673</v>
      </c>
      <c r="E44" s="9">
        <v>0.91049999999999998</v>
      </c>
      <c r="F44" s="9">
        <v>0</v>
      </c>
      <c r="G44" s="9">
        <v>0</v>
      </c>
      <c r="H44" s="9">
        <v>0</v>
      </c>
      <c r="I44" s="9">
        <v>0</v>
      </c>
      <c r="J44" s="9">
        <v>0.189835</v>
      </c>
      <c r="K44" s="9">
        <f t="shared" si="0"/>
        <v>2.0570023000000002</v>
      </c>
    </row>
    <row r="45" spans="2:12" x14ac:dyDescent="0.25">
      <c r="B45" s="11" t="s">
        <v>17</v>
      </c>
      <c r="C45" s="12">
        <v>0</v>
      </c>
      <c r="D45" s="12">
        <v>0.9566673</v>
      </c>
      <c r="E45" s="12">
        <v>0.91049999999999998</v>
      </c>
      <c r="F45" s="12">
        <v>0</v>
      </c>
      <c r="G45" s="12">
        <v>0</v>
      </c>
      <c r="H45" s="12">
        <v>0</v>
      </c>
      <c r="I45" s="12">
        <v>0</v>
      </c>
      <c r="J45" s="12">
        <v>0.189835</v>
      </c>
      <c r="K45" s="13">
        <f t="shared" si="0"/>
        <v>2.0570023000000002</v>
      </c>
    </row>
    <row r="46" spans="2:12" x14ac:dyDescent="0.25">
      <c r="B46" s="6" t="s">
        <v>38</v>
      </c>
      <c r="C46" s="7">
        <v>120.10793475000001</v>
      </c>
      <c r="D46" s="7">
        <v>0</v>
      </c>
      <c r="E46" s="7">
        <v>0.19922000000000001</v>
      </c>
      <c r="F46" s="7">
        <v>3.8052093500000002</v>
      </c>
      <c r="G46" s="7">
        <v>85.716267279999983</v>
      </c>
      <c r="H46" s="7">
        <v>4.2663273000000004</v>
      </c>
      <c r="I46" s="7">
        <v>1.00125</v>
      </c>
      <c r="J46" s="7">
        <v>0</v>
      </c>
      <c r="K46" s="7">
        <f t="shared" si="0"/>
        <v>94.988273929999977</v>
      </c>
      <c r="L46" s="44"/>
    </row>
    <row r="47" spans="2:12" x14ac:dyDescent="0.25">
      <c r="B47" s="8" t="s">
        <v>39</v>
      </c>
      <c r="C47" s="9">
        <v>120.10793475000001</v>
      </c>
      <c r="D47" s="9">
        <v>0</v>
      </c>
      <c r="E47" s="9">
        <v>0.19922000000000001</v>
      </c>
      <c r="F47" s="9">
        <v>3.8052093500000002</v>
      </c>
      <c r="G47" s="9">
        <v>85.716267279999983</v>
      </c>
      <c r="H47" s="9">
        <v>4.2663273000000004</v>
      </c>
      <c r="I47" s="9">
        <v>1.00125</v>
      </c>
      <c r="J47" s="9">
        <v>0</v>
      </c>
      <c r="K47" s="9">
        <f t="shared" si="0"/>
        <v>94.988273929999977</v>
      </c>
      <c r="L47" s="44"/>
    </row>
    <row r="48" spans="2:12" x14ac:dyDescent="0.25">
      <c r="B48" s="11" t="s">
        <v>17</v>
      </c>
      <c r="C48" s="12">
        <v>12.695099390000001</v>
      </c>
      <c r="D48" s="12">
        <v>0</v>
      </c>
      <c r="E48" s="12">
        <v>0.19922000000000001</v>
      </c>
      <c r="F48" s="12">
        <v>3.8052093500000002</v>
      </c>
      <c r="G48" s="12">
        <v>5.5164649399999997</v>
      </c>
      <c r="H48" s="12">
        <v>1.2742838000000001</v>
      </c>
      <c r="I48" s="12">
        <v>7.1999999999999995E-2</v>
      </c>
      <c r="J48" s="12">
        <v>0</v>
      </c>
      <c r="K48" s="13">
        <f t="shared" si="0"/>
        <v>10.867178089999999</v>
      </c>
      <c r="L48" s="44"/>
    </row>
    <row r="49" spans="1:15" x14ac:dyDescent="0.25">
      <c r="B49" s="11" t="s">
        <v>20</v>
      </c>
      <c r="C49" s="12">
        <v>107.41283536000002</v>
      </c>
      <c r="D49" s="12">
        <v>0</v>
      </c>
      <c r="E49" s="12">
        <v>0</v>
      </c>
      <c r="F49" s="12">
        <v>0</v>
      </c>
      <c r="G49" s="12">
        <v>80.199802339999991</v>
      </c>
      <c r="H49" s="12">
        <v>2.9920434999999999</v>
      </c>
      <c r="I49" s="12">
        <v>0.92925000000000002</v>
      </c>
      <c r="J49" s="12">
        <v>0</v>
      </c>
      <c r="K49" s="13">
        <f t="shared" si="0"/>
        <v>84.121095839999981</v>
      </c>
      <c r="L49" s="44"/>
    </row>
    <row r="50" spans="1:15" x14ac:dyDescent="0.25">
      <c r="B50" s="6" t="s">
        <v>40</v>
      </c>
      <c r="C50" s="7">
        <v>6395.5111082300009</v>
      </c>
      <c r="D50" s="7">
        <v>262.18560890000003</v>
      </c>
      <c r="E50" s="7">
        <v>631.73829176999993</v>
      </c>
      <c r="F50" s="7">
        <v>1742.9756587300001</v>
      </c>
      <c r="G50" s="7">
        <v>1869.3666358000003</v>
      </c>
      <c r="H50" s="7">
        <v>845.02191352</v>
      </c>
      <c r="I50" s="7">
        <v>157.35660657000003</v>
      </c>
      <c r="J50" s="7">
        <v>540.07257032000007</v>
      </c>
      <c r="K50" s="7">
        <f t="shared" si="0"/>
        <v>6048.7172856100005</v>
      </c>
      <c r="L50" s="44"/>
    </row>
    <row r="51" spans="1:15" x14ac:dyDescent="0.25">
      <c r="B51" s="8" t="s">
        <v>41</v>
      </c>
      <c r="C51" s="9">
        <v>6395.5111082300009</v>
      </c>
      <c r="D51" s="9">
        <v>262.18560890000003</v>
      </c>
      <c r="E51" s="9">
        <v>631.73829176999993</v>
      </c>
      <c r="F51" s="9">
        <v>1742.9756587300001</v>
      </c>
      <c r="G51" s="9">
        <v>1869.3666358000003</v>
      </c>
      <c r="H51" s="9">
        <v>845.02191352</v>
      </c>
      <c r="I51" s="9">
        <v>157.35660657000003</v>
      </c>
      <c r="J51" s="9">
        <v>540.07257032000007</v>
      </c>
      <c r="K51" s="9">
        <f t="shared" si="0"/>
        <v>6048.7172856100005</v>
      </c>
      <c r="L51" s="44"/>
    </row>
    <row r="52" spans="1:15" s="5" customFormat="1" x14ac:dyDescent="0.25">
      <c r="A52"/>
      <c r="B52" s="11" t="s">
        <v>17</v>
      </c>
      <c r="C52" s="12">
        <v>1480.1776417000001</v>
      </c>
      <c r="D52" s="12">
        <v>262.18560890000003</v>
      </c>
      <c r="E52" s="12">
        <v>287.63403151000006</v>
      </c>
      <c r="F52" s="12">
        <v>115.03</v>
      </c>
      <c r="G52" s="12">
        <v>0.79149497000000002</v>
      </c>
      <c r="H52" s="12">
        <v>0.66835389000000001</v>
      </c>
      <c r="I52" s="12">
        <v>73.456302750000006</v>
      </c>
      <c r="J52" s="12">
        <v>463.23268400000001</v>
      </c>
      <c r="K52" s="13">
        <f t="shared" si="0"/>
        <v>1202.9984760200002</v>
      </c>
      <c r="L52" s="44"/>
      <c r="N52"/>
      <c r="O52"/>
    </row>
    <row r="53" spans="1:15" s="5" customFormat="1" x14ac:dyDescent="0.25">
      <c r="A53"/>
      <c r="B53" s="11" t="s">
        <v>19</v>
      </c>
      <c r="C53" s="12">
        <v>1589.4917596799999</v>
      </c>
      <c r="D53" s="12">
        <v>0</v>
      </c>
      <c r="E53" s="12">
        <v>0</v>
      </c>
      <c r="F53" s="12">
        <v>0</v>
      </c>
      <c r="G53" s="12">
        <v>1138.3685432</v>
      </c>
      <c r="H53" s="12">
        <v>294.192725</v>
      </c>
      <c r="I53" s="12">
        <v>63.44848786</v>
      </c>
      <c r="J53" s="12">
        <v>59.082003620000002</v>
      </c>
      <c r="K53" s="13">
        <f t="shared" si="0"/>
        <v>1555.0917596800002</v>
      </c>
      <c r="L53" s="44"/>
      <c r="N53"/>
      <c r="O53"/>
    </row>
    <row r="54" spans="1:15" s="5" customFormat="1" x14ac:dyDescent="0.25">
      <c r="A54"/>
      <c r="B54" s="11" t="s">
        <v>20</v>
      </c>
      <c r="C54" s="12">
        <v>2989.9428103100008</v>
      </c>
      <c r="D54" s="12">
        <v>0</v>
      </c>
      <c r="E54" s="12">
        <v>314.75295537</v>
      </c>
      <c r="F54" s="12">
        <v>1451.1940790800002</v>
      </c>
      <c r="G54" s="12">
        <v>657.37153043000012</v>
      </c>
      <c r="H54" s="12">
        <v>526.75942327999996</v>
      </c>
      <c r="I54" s="12">
        <v>21.092103959999999</v>
      </c>
      <c r="J54" s="12">
        <v>17.752218700000004</v>
      </c>
      <c r="K54" s="13">
        <f t="shared" si="0"/>
        <v>2988.9223108199999</v>
      </c>
      <c r="L54" s="44"/>
      <c r="N54"/>
      <c r="O54"/>
    </row>
    <row r="55" spans="1:15" s="5" customFormat="1" ht="17.25" customHeight="1" x14ac:dyDescent="0.25">
      <c r="A55"/>
      <c r="B55" s="14" t="s">
        <v>21</v>
      </c>
      <c r="C55" s="18">
        <v>335.89889653999995</v>
      </c>
      <c r="D55" s="18">
        <v>0</v>
      </c>
      <c r="E55" s="18">
        <v>29.351304890000002</v>
      </c>
      <c r="F55" s="18">
        <v>176.75157965</v>
      </c>
      <c r="G55" s="18">
        <v>72.835067199999997</v>
      </c>
      <c r="H55" s="18">
        <v>23.401411349999997</v>
      </c>
      <c r="I55" s="18">
        <v>-0.64028799999999997</v>
      </c>
      <c r="J55" s="18">
        <v>5.6639999999999998E-3</v>
      </c>
      <c r="K55" s="19">
        <f t="shared" si="0"/>
        <v>301.70473909000003</v>
      </c>
      <c r="N55"/>
      <c r="O55"/>
    </row>
    <row r="56" spans="1:15" s="5" customFormat="1" x14ac:dyDescent="0.25">
      <c r="A56"/>
      <c r="B56" s="6" t="s">
        <v>42</v>
      </c>
      <c r="C56" s="7">
        <v>114.52009328999998</v>
      </c>
      <c r="D56" s="7">
        <v>0</v>
      </c>
      <c r="E56" s="7">
        <v>0</v>
      </c>
      <c r="F56" s="7">
        <v>49.677911639999991</v>
      </c>
      <c r="G56" s="7">
        <v>8.8835519999999999</v>
      </c>
      <c r="H56" s="7">
        <v>14.4738328</v>
      </c>
      <c r="I56" s="7">
        <v>0</v>
      </c>
      <c r="J56" s="7">
        <v>0.936415</v>
      </c>
      <c r="K56" s="7">
        <f t="shared" si="0"/>
        <v>73.971711439999993</v>
      </c>
      <c r="N56"/>
      <c r="O56"/>
    </row>
    <row r="57" spans="1:15" s="5" customFormat="1" x14ac:dyDescent="0.25">
      <c r="A57"/>
      <c r="B57" s="8" t="s">
        <v>43</v>
      </c>
      <c r="C57" s="9">
        <v>114.52009328999998</v>
      </c>
      <c r="D57" s="9">
        <v>0</v>
      </c>
      <c r="E57" s="9">
        <v>0</v>
      </c>
      <c r="F57" s="9">
        <v>49.677911639999991</v>
      </c>
      <c r="G57" s="9">
        <v>8.8835519999999999</v>
      </c>
      <c r="H57" s="9">
        <v>14.4738328</v>
      </c>
      <c r="I57" s="9">
        <v>0</v>
      </c>
      <c r="J57" s="9">
        <v>0.936415</v>
      </c>
      <c r="K57" s="9">
        <f t="shared" si="0"/>
        <v>73.971711439999993</v>
      </c>
      <c r="N57"/>
      <c r="O57"/>
    </row>
    <row r="58" spans="1:15" s="5" customFormat="1" x14ac:dyDescent="0.25">
      <c r="A58"/>
      <c r="B58" s="11" t="s">
        <v>17</v>
      </c>
      <c r="C58" s="12">
        <v>100.04626048999998</v>
      </c>
      <c r="D58" s="12">
        <v>0</v>
      </c>
      <c r="E58" s="12">
        <v>0</v>
      </c>
      <c r="F58" s="12">
        <v>49.677911639999991</v>
      </c>
      <c r="G58" s="12">
        <v>8.329542</v>
      </c>
      <c r="H58" s="12">
        <v>0</v>
      </c>
      <c r="I58" s="12">
        <v>0</v>
      </c>
      <c r="J58" s="12">
        <v>0.936415</v>
      </c>
      <c r="K58" s="13">
        <f t="shared" si="0"/>
        <v>58.943868639999991</v>
      </c>
      <c r="N58"/>
      <c r="O58"/>
    </row>
    <row r="59" spans="1:15" s="5" customFormat="1" ht="26.25" x14ac:dyDescent="0.25">
      <c r="A59"/>
      <c r="B59" s="20" t="s">
        <v>44</v>
      </c>
      <c r="C59" s="15">
        <v>0</v>
      </c>
      <c r="D59" s="15">
        <v>0</v>
      </c>
      <c r="E59" s="15">
        <v>0</v>
      </c>
      <c r="F59" s="15">
        <v>0</v>
      </c>
      <c r="G59" s="15">
        <v>0.55401</v>
      </c>
      <c r="H59" s="15">
        <v>0</v>
      </c>
      <c r="I59" s="15">
        <v>0</v>
      </c>
      <c r="J59" s="15">
        <v>0</v>
      </c>
      <c r="K59" s="16">
        <f t="shared" si="0"/>
        <v>0.55401</v>
      </c>
      <c r="N59"/>
      <c r="O59"/>
    </row>
    <row r="60" spans="1:15" s="5" customFormat="1" x14ac:dyDescent="0.25">
      <c r="A60"/>
      <c r="B60" s="11" t="s">
        <v>45</v>
      </c>
      <c r="C60" s="12">
        <v>14.4738328</v>
      </c>
      <c r="D60" s="12">
        <v>0</v>
      </c>
      <c r="E60" s="12">
        <v>0</v>
      </c>
      <c r="F60" s="12">
        <v>0</v>
      </c>
      <c r="G60" s="12">
        <v>0</v>
      </c>
      <c r="H60" s="12">
        <v>14.4738328</v>
      </c>
      <c r="I60" s="12">
        <v>0</v>
      </c>
      <c r="J60" s="12">
        <v>0</v>
      </c>
      <c r="K60" s="13">
        <f t="shared" si="0"/>
        <v>14.4738328</v>
      </c>
      <c r="N60"/>
      <c r="O60"/>
    </row>
    <row r="61" spans="1:15" s="5" customFormat="1" x14ac:dyDescent="0.25">
      <c r="A61"/>
      <c r="B61" s="6" t="s">
        <v>46</v>
      </c>
      <c r="C61" s="7">
        <v>40</v>
      </c>
      <c r="D61" s="7">
        <v>0</v>
      </c>
      <c r="E61" s="7">
        <v>40</v>
      </c>
      <c r="F61" s="7">
        <v>0</v>
      </c>
      <c r="G61" s="7">
        <v>0</v>
      </c>
      <c r="H61" s="7">
        <v>0</v>
      </c>
      <c r="I61" s="7">
        <v>0</v>
      </c>
      <c r="J61" s="7">
        <v>0</v>
      </c>
      <c r="K61" s="7">
        <f t="shared" si="0"/>
        <v>40</v>
      </c>
      <c r="N61"/>
      <c r="O61"/>
    </row>
    <row r="62" spans="1:15" s="5" customFormat="1" x14ac:dyDescent="0.25">
      <c r="A62"/>
      <c r="B62" s="8" t="s">
        <v>47</v>
      </c>
      <c r="C62" s="9">
        <v>40</v>
      </c>
      <c r="D62" s="9">
        <v>0</v>
      </c>
      <c r="E62" s="9">
        <v>40</v>
      </c>
      <c r="F62" s="9">
        <v>0</v>
      </c>
      <c r="G62" s="9">
        <v>0</v>
      </c>
      <c r="H62" s="9">
        <v>0</v>
      </c>
      <c r="I62" s="9">
        <v>0</v>
      </c>
      <c r="J62" s="9">
        <v>0</v>
      </c>
      <c r="K62" s="9">
        <f t="shared" si="0"/>
        <v>40</v>
      </c>
      <c r="N62"/>
      <c r="O62"/>
    </row>
    <row r="63" spans="1:15" s="5" customFormat="1" x14ac:dyDescent="0.25">
      <c r="A63"/>
      <c r="B63" s="11" t="s">
        <v>17</v>
      </c>
      <c r="C63" s="12">
        <v>40</v>
      </c>
      <c r="D63" s="12">
        <v>0</v>
      </c>
      <c r="E63" s="12">
        <v>40</v>
      </c>
      <c r="F63" s="12">
        <v>0</v>
      </c>
      <c r="G63" s="12">
        <v>0</v>
      </c>
      <c r="H63" s="12">
        <v>0</v>
      </c>
      <c r="I63" s="12">
        <v>0</v>
      </c>
      <c r="J63" s="12">
        <v>0</v>
      </c>
      <c r="K63" s="13">
        <f t="shared" si="0"/>
        <v>40</v>
      </c>
      <c r="N63"/>
      <c r="O63"/>
    </row>
    <row r="64" spans="1:15" s="5" customFormat="1" x14ac:dyDescent="0.25">
      <c r="A64"/>
      <c r="B64" s="6" t="s">
        <v>48</v>
      </c>
      <c r="C64" s="7">
        <v>0.88490866000000001</v>
      </c>
      <c r="D64" s="7">
        <v>0</v>
      </c>
      <c r="E64" s="7">
        <v>0</v>
      </c>
      <c r="F64" s="7">
        <v>0.10978366000000001</v>
      </c>
      <c r="G64" s="7">
        <v>0.77512499999999995</v>
      </c>
      <c r="H64" s="7">
        <v>0</v>
      </c>
      <c r="I64" s="7">
        <v>0</v>
      </c>
      <c r="J64" s="7">
        <v>0</v>
      </c>
      <c r="K64" s="7">
        <f t="shared" si="0"/>
        <v>0.88490866000000001</v>
      </c>
      <c r="N64"/>
      <c r="O64"/>
    </row>
    <row r="65" spans="1:15" s="5" customFormat="1" x14ac:dyDescent="0.25">
      <c r="A65"/>
      <c r="B65" s="8" t="s">
        <v>49</v>
      </c>
      <c r="C65" s="9">
        <v>0.88490866000000001</v>
      </c>
      <c r="D65" s="9">
        <v>0</v>
      </c>
      <c r="E65" s="9">
        <v>0</v>
      </c>
      <c r="F65" s="9">
        <v>0.10978366000000001</v>
      </c>
      <c r="G65" s="9">
        <v>0.77512499999999995</v>
      </c>
      <c r="H65" s="9">
        <v>0</v>
      </c>
      <c r="I65" s="9">
        <v>0</v>
      </c>
      <c r="J65" s="9">
        <v>0</v>
      </c>
      <c r="K65" s="9">
        <f t="shared" si="0"/>
        <v>0.88490866000000001</v>
      </c>
      <c r="N65"/>
      <c r="O65"/>
    </row>
    <row r="66" spans="1:15" s="5" customFormat="1" x14ac:dyDescent="0.25">
      <c r="A66"/>
      <c r="B66" s="11" t="s">
        <v>17</v>
      </c>
      <c r="C66" s="12">
        <v>0.88490866000000001</v>
      </c>
      <c r="D66" s="12">
        <v>0</v>
      </c>
      <c r="E66" s="12">
        <v>0</v>
      </c>
      <c r="F66" s="12">
        <v>0.10978366000000001</v>
      </c>
      <c r="G66" s="12">
        <v>0.77512499999999995</v>
      </c>
      <c r="H66" s="12">
        <v>0</v>
      </c>
      <c r="I66" s="12">
        <v>0</v>
      </c>
      <c r="J66" s="12">
        <v>0</v>
      </c>
      <c r="K66" s="13">
        <f t="shared" si="0"/>
        <v>0.88490866000000001</v>
      </c>
      <c r="N66"/>
      <c r="O66"/>
    </row>
    <row r="67" spans="1:15" s="5" customFormat="1" x14ac:dyDescent="0.25">
      <c r="A67"/>
      <c r="B67" s="6" t="s">
        <v>50</v>
      </c>
      <c r="C67" s="7">
        <v>1.008</v>
      </c>
      <c r="D67" s="7">
        <v>0</v>
      </c>
      <c r="E67" s="7">
        <v>1.008</v>
      </c>
      <c r="F67" s="7">
        <v>0</v>
      </c>
      <c r="G67" s="7">
        <v>0</v>
      </c>
      <c r="H67" s="7">
        <v>0</v>
      </c>
      <c r="I67" s="7">
        <v>0</v>
      </c>
      <c r="J67" s="7">
        <v>0</v>
      </c>
      <c r="K67" s="7">
        <f t="shared" si="0"/>
        <v>1.008</v>
      </c>
      <c r="N67"/>
      <c r="O67"/>
    </row>
    <row r="68" spans="1:15" s="5" customFormat="1" x14ac:dyDescent="0.25">
      <c r="A68"/>
      <c r="B68" s="8" t="s">
        <v>51</v>
      </c>
      <c r="C68" s="9">
        <v>1.008</v>
      </c>
      <c r="D68" s="9">
        <v>0</v>
      </c>
      <c r="E68" s="9">
        <v>1.008</v>
      </c>
      <c r="F68" s="9">
        <v>0</v>
      </c>
      <c r="G68" s="9">
        <v>0</v>
      </c>
      <c r="H68" s="9">
        <v>0</v>
      </c>
      <c r="I68" s="9">
        <v>0</v>
      </c>
      <c r="J68" s="9">
        <v>0</v>
      </c>
      <c r="K68" s="9">
        <f t="shared" si="0"/>
        <v>1.008</v>
      </c>
      <c r="N68"/>
      <c r="O68"/>
    </row>
    <row r="69" spans="1:15" s="5" customFormat="1" x14ac:dyDescent="0.25">
      <c r="A69"/>
      <c r="B69" s="11" t="s">
        <v>17</v>
      </c>
      <c r="C69" s="12">
        <v>1.008</v>
      </c>
      <c r="D69" s="12">
        <v>0</v>
      </c>
      <c r="E69" s="12">
        <v>1.008</v>
      </c>
      <c r="F69" s="12">
        <v>0</v>
      </c>
      <c r="G69" s="12">
        <v>0</v>
      </c>
      <c r="H69" s="12">
        <v>0</v>
      </c>
      <c r="I69" s="12">
        <v>0</v>
      </c>
      <c r="J69" s="12">
        <v>0</v>
      </c>
      <c r="K69" s="13">
        <f t="shared" si="0"/>
        <v>1.008</v>
      </c>
      <c r="N69"/>
      <c r="O69"/>
    </row>
    <row r="70" spans="1:15" s="5" customFormat="1" x14ac:dyDescent="0.25">
      <c r="A70"/>
      <c r="B70" s="6" t="s">
        <v>52</v>
      </c>
      <c r="C70" s="7">
        <v>0.108457</v>
      </c>
      <c r="D70" s="7">
        <v>0</v>
      </c>
      <c r="E70" s="7">
        <v>3.6580000000000001E-2</v>
      </c>
      <c r="F70" s="7">
        <v>7.1624999999999994E-2</v>
      </c>
      <c r="G70" s="7">
        <v>0</v>
      </c>
      <c r="H70" s="7">
        <v>0</v>
      </c>
      <c r="I70" s="7">
        <v>0</v>
      </c>
      <c r="J70" s="7">
        <v>0</v>
      </c>
      <c r="K70" s="7">
        <f t="shared" si="0"/>
        <v>0.108205</v>
      </c>
      <c r="N70"/>
      <c r="O70"/>
    </row>
    <row r="71" spans="1:15" s="5" customFormat="1" x14ac:dyDescent="0.25">
      <c r="A71"/>
      <c r="B71" s="8" t="s">
        <v>53</v>
      </c>
      <c r="C71" s="9">
        <v>0.108457</v>
      </c>
      <c r="D71" s="9">
        <v>0</v>
      </c>
      <c r="E71" s="9">
        <v>3.6580000000000001E-2</v>
      </c>
      <c r="F71" s="9">
        <v>7.1624999999999994E-2</v>
      </c>
      <c r="G71" s="9">
        <v>0</v>
      </c>
      <c r="H71" s="9">
        <v>0</v>
      </c>
      <c r="I71" s="9">
        <v>0</v>
      </c>
      <c r="J71" s="9">
        <v>0</v>
      </c>
      <c r="K71" s="9">
        <f t="shared" si="0"/>
        <v>0.108205</v>
      </c>
      <c r="N71"/>
      <c r="O71"/>
    </row>
    <row r="72" spans="1:15" s="5" customFormat="1" x14ac:dyDescent="0.25">
      <c r="A72"/>
      <c r="B72" s="11" t="s">
        <v>54</v>
      </c>
      <c r="C72" s="12">
        <v>0.108457</v>
      </c>
      <c r="D72" s="12">
        <v>0</v>
      </c>
      <c r="E72" s="12">
        <v>3.6580000000000001E-2</v>
      </c>
      <c r="F72" s="12">
        <v>7.1624999999999994E-2</v>
      </c>
      <c r="G72" s="12">
        <v>0</v>
      </c>
      <c r="H72" s="12">
        <v>0</v>
      </c>
      <c r="I72" s="12">
        <v>0</v>
      </c>
      <c r="J72" s="12">
        <v>0</v>
      </c>
      <c r="K72" s="13">
        <f t="shared" si="0"/>
        <v>0.108205</v>
      </c>
      <c r="N72"/>
      <c r="O72"/>
    </row>
    <row r="73" spans="1:15" s="5" customFormat="1" x14ac:dyDescent="0.25">
      <c r="A73"/>
      <c r="B73" s="6" t="s">
        <v>55</v>
      </c>
      <c r="C73" s="7">
        <v>4.77083586</v>
      </c>
      <c r="D73" s="7">
        <v>0</v>
      </c>
      <c r="E73" s="7">
        <v>0.42090349999999999</v>
      </c>
      <c r="F73" s="7">
        <v>1.015239</v>
      </c>
      <c r="G73" s="7">
        <v>2.0980985599999999</v>
      </c>
      <c r="H73" s="7">
        <v>0.79059180000000007</v>
      </c>
      <c r="I73" s="7">
        <v>0</v>
      </c>
      <c r="J73" s="7">
        <v>0</v>
      </c>
      <c r="K73" s="7">
        <f t="shared" si="0"/>
        <v>4.3248328599999999</v>
      </c>
      <c r="N73"/>
      <c r="O73"/>
    </row>
    <row r="74" spans="1:15" s="5" customFormat="1" x14ac:dyDescent="0.25">
      <c r="A74"/>
      <c r="B74" s="8" t="s">
        <v>56</v>
      </c>
      <c r="C74" s="9">
        <v>4.77083586</v>
      </c>
      <c r="D74" s="9">
        <v>0</v>
      </c>
      <c r="E74" s="9">
        <v>0.42090349999999999</v>
      </c>
      <c r="F74" s="9">
        <v>1.015239</v>
      </c>
      <c r="G74" s="9">
        <v>2.0980985599999999</v>
      </c>
      <c r="H74" s="9">
        <v>0.79059180000000007</v>
      </c>
      <c r="I74" s="9">
        <v>0</v>
      </c>
      <c r="J74" s="9">
        <v>0</v>
      </c>
      <c r="K74" s="9">
        <f t="shared" si="0"/>
        <v>4.3248328599999999</v>
      </c>
      <c r="N74"/>
      <c r="O74"/>
    </row>
    <row r="75" spans="1:15" s="5" customFormat="1" x14ac:dyDescent="0.25">
      <c r="A75"/>
      <c r="B75" s="11" t="s">
        <v>17</v>
      </c>
      <c r="C75" s="12">
        <v>4.77083586</v>
      </c>
      <c r="D75" s="12">
        <v>0</v>
      </c>
      <c r="E75" s="12">
        <v>0.42090349999999999</v>
      </c>
      <c r="F75" s="12">
        <v>1.015239</v>
      </c>
      <c r="G75" s="12">
        <v>2.0980985599999999</v>
      </c>
      <c r="H75" s="12">
        <v>0.79059180000000007</v>
      </c>
      <c r="I75" s="12">
        <v>0</v>
      </c>
      <c r="J75" s="12">
        <v>0</v>
      </c>
      <c r="K75" s="13">
        <f t="shared" si="0"/>
        <v>4.3248328599999999</v>
      </c>
      <c r="N75"/>
      <c r="O75"/>
    </row>
    <row r="76" spans="1:15" s="5" customFormat="1" x14ac:dyDescent="0.25">
      <c r="A76"/>
      <c r="B76" s="6" t="s">
        <v>57</v>
      </c>
      <c r="C76" s="7">
        <v>1.1246821699999998</v>
      </c>
      <c r="D76" s="7">
        <v>0</v>
      </c>
      <c r="E76" s="7">
        <v>7.4340000000000003E-2</v>
      </c>
      <c r="F76" s="7">
        <v>0</v>
      </c>
      <c r="G76" s="7">
        <v>0</v>
      </c>
      <c r="H76" s="7">
        <v>0</v>
      </c>
      <c r="I76" s="7">
        <v>0</v>
      </c>
      <c r="J76" s="7">
        <v>0.325326</v>
      </c>
      <c r="K76" s="7">
        <f t="shared" ref="K76:K88" si="1">SUM(D76:J76)</f>
        <v>0.39966600000000002</v>
      </c>
      <c r="N76"/>
      <c r="O76"/>
    </row>
    <row r="77" spans="1:15" s="5" customFormat="1" x14ac:dyDescent="0.25">
      <c r="A77"/>
      <c r="B77" s="8" t="s">
        <v>58</v>
      </c>
      <c r="C77" s="9">
        <v>1.1246821699999998</v>
      </c>
      <c r="D77" s="9">
        <v>0</v>
      </c>
      <c r="E77" s="9">
        <v>7.4340000000000003E-2</v>
      </c>
      <c r="F77" s="9">
        <v>0</v>
      </c>
      <c r="G77" s="9">
        <v>0</v>
      </c>
      <c r="H77" s="9">
        <v>0</v>
      </c>
      <c r="I77" s="9">
        <v>0</v>
      </c>
      <c r="J77" s="9">
        <v>0.325326</v>
      </c>
      <c r="K77" s="9">
        <f t="shared" si="1"/>
        <v>0.39966600000000002</v>
      </c>
      <c r="N77"/>
      <c r="O77"/>
    </row>
    <row r="78" spans="1:15" s="5" customFormat="1" x14ac:dyDescent="0.25">
      <c r="A78"/>
      <c r="B78" s="11" t="s">
        <v>17</v>
      </c>
      <c r="C78" s="12">
        <v>1.1246821699999998</v>
      </c>
      <c r="D78" s="12">
        <v>0</v>
      </c>
      <c r="E78" s="12">
        <v>7.4340000000000003E-2</v>
      </c>
      <c r="F78" s="12">
        <v>0</v>
      </c>
      <c r="G78" s="12">
        <v>0</v>
      </c>
      <c r="H78" s="12">
        <v>0</v>
      </c>
      <c r="I78" s="12">
        <v>0</v>
      </c>
      <c r="J78" s="12">
        <v>0.325326</v>
      </c>
      <c r="K78" s="13">
        <f t="shared" si="1"/>
        <v>0.39966600000000002</v>
      </c>
      <c r="N78"/>
      <c r="O78"/>
    </row>
    <row r="79" spans="1:15" s="5" customFormat="1" x14ac:dyDescent="0.25">
      <c r="A79"/>
      <c r="B79" s="6" t="s">
        <v>59</v>
      </c>
      <c r="C79" s="7">
        <v>0.37130869999999999</v>
      </c>
      <c r="D79" s="7">
        <v>0</v>
      </c>
      <c r="E79" s="7">
        <v>0.30697269999999999</v>
      </c>
      <c r="F79" s="7">
        <v>3.1836000000000003E-2</v>
      </c>
      <c r="G79" s="7">
        <v>3.2500000000000001E-2</v>
      </c>
      <c r="H79" s="7">
        <v>0</v>
      </c>
      <c r="I79" s="7">
        <v>0</v>
      </c>
      <c r="J79" s="7">
        <v>0</v>
      </c>
      <c r="K79" s="7">
        <f t="shared" si="1"/>
        <v>0.37130869999999994</v>
      </c>
      <c r="N79"/>
      <c r="O79"/>
    </row>
    <row r="80" spans="1:15" s="5" customFormat="1" x14ac:dyDescent="0.25">
      <c r="A80"/>
      <c r="B80" s="8" t="s">
        <v>60</v>
      </c>
      <c r="C80" s="9">
        <v>0.37130869999999999</v>
      </c>
      <c r="D80" s="9">
        <v>0</v>
      </c>
      <c r="E80" s="9">
        <v>0.30697269999999999</v>
      </c>
      <c r="F80" s="9">
        <v>3.1836000000000003E-2</v>
      </c>
      <c r="G80" s="9">
        <v>3.2500000000000001E-2</v>
      </c>
      <c r="H80" s="9">
        <v>0</v>
      </c>
      <c r="I80" s="9">
        <v>0</v>
      </c>
      <c r="J80" s="9">
        <v>0</v>
      </c>
      <c r="K80" s="9">
        <f t="shared" si="1"/>
        <v>0.37130869999999994</v>
      </c>
      <c r="N80"/>
      <c r="O80"/>
    </row>
    <row r="81" spans="1:15" s="5" customFormat="1" x14ac:dyDescent="0.25">
      <c r="A81"/>
      <c r="B81" s="11" t="s">
        <v>17</v>
      </c>
      <c r="C81" s="12">
        <v>6.9085999999999995E-2</v>
      </c>
      <c r="D81" s="12">
        <v>0</v>
      </c>
      <c r="E81" s="12">
        <v>2.75E-2</v>
      </c>
      <c r="F81" s="12">
        <v>9.0860000000000003E-3</v>
      </c>
      <c r="G81" s="12">
        <v>3.2500000000000001E-2</v>
      </c>
      <c r="H81" s="12">
        <v>0</v>
      </c>
      <c r="I81" s="12">
        <v>0</v>
      </c>
      <c r="J81" s="12">
        <v>0</v>
      </c>
      <c r="K81" s="13">
        <f t="shared" si="1"/>
        <v>6.9086000000000009E-2</v>
      </c>
      <c r="N81"/>
      <c r="O81"/>
    </row>
    <row r="82" spans="1:15" s="5" customFormat="1" x14ac:dyDescent="0.25">
      <c r="A82"/>
      <c r="B82" s="11" t="s">
        <v>61</v>
      </c>
      <c r="C82" s="12">
        <v>0.30222270000000001</v>
      </c>
      <c r="D82" s="12">
        <v>0</v>
      </c>
      <c r="E82" s="12">
        <v>0.27947270000000002</v>
      </c>
      <c r="F82" s="12">
        <v>2.2749999999999999E-2</v>
      </c>
      <c r="G82" s="12">
        <v>0</v>
      </c>
      <c r="H82" s="12">
        <v>0</v>
      </c>
      <c r="I82" s="12">
        <v>0</v>
      </c>
      <c r="J82" s="12">
        <v>0</v>
      </c>
      <c r="K82" s="13">
        <f t="shared" si="1"/>
        <v>0.30222270000000001</v>
      </c>
      <c r="N82"/>
      <c r="O82"/>
    </row>
    <row r="83" spans="1:15" s="5" customFormat="1" x14ac:dyDescent="0.25">
      <c r="A83"/>
      <c r="B83" s="6" t="s">
        <v>62</v>
      </c>
      <c r="C83" s="7">
        <v>24598.164685099997</v>
      </c>
      <c r="D83" s="7">
        <v>5044.0425471000008</v>
      </c>
      <c r="E83" s="7">
        <v>6145.8576721700001</v>
      </c>
      <c r="F83" s="7">
        <v>8022.4590749699992</v>
      </c>
      <c r="G83" s="7">
        <v>6529.4123834799993</v>
      </c>
      <c r="H83" s="7">
        <v>6297.7171556400008</v>
      </c>
      <c r="I83" s="7">
        <v>8503.9409761200004</v>
      </c>
      <c r="J83" s="7">
        <v>5709.4267803799994</v>
      </c>
      <c r="K83" s="7">
        <f t="shared" si="1"/>
        <v>46252.856589859992</v>
      </c>
      <c r="N83"/>
      <c r="O83"/>
    </row>
    <row r="84" spans="1:15" x14ac:dyDescent="0.25">
      <c r="B84" s="8" t="s">
        <v>63</v>
      </c>
      <c r="C84" s="9">
        <v>24598.164685099997</v>
      </c>
      <c r="D84" s="9">
        <v>5044.0425471000008</v>
      </c>
      <c r="E84" s="9">
        <v>6145.8576721700001</v>
      </c>
      <c r="F84" s="9">
        <v>8022.4590749699992</v>
      </c>
      <c r="G84" s="9">
        <v>6529.4123834799993</v>
      </c>
      <c r="H84" s="9">
        <v>6297.7171556400008</v>
      </c>
      <c r="I84" s="9">
        <v>8503.9409761200004</v>
      </c>
      <c r="J84" s="9">
        <v>5709.4267803799994</v>
      </c>
      <c r="K84" s="9">
        <f t="shared" si="1"/>
        <v>46252.856589859992</v>
      </c>
    </row>
    <row r="85" spans="1:15" x14ac:dyDescent="0.25">
      <c r="B85" s="11" t="s">
        <v>17</v>
      </c>
      <c r="C85" s="12">
        <v>1042.21986896</v>
      </c>
      <c r="D85" s="12">
        <v>0</v>
      </c>
      <c r="E85" s="12">
        <v>0</v>
      </c>
      <c r="F85" s="12">
        <v>7568.0666033199996</v>
      </c>
      <c r="G85" s="12">
        <v>-2130.9361226400001</v>
      </c>
      <c r="H85" s="12">
        <v>6297.7171556400008</v>
      </c>
      <c r="I85" s="12">
        <v>8500.6903567999998</v>
      </c>
      <c r="J85" s="12">
        <v>-11014.816438900001</v>
      </c>
      <c r="K85" s="13">
        <f t="shared" si="1"/>
        <v>9220.7215542199992</v>
      </c>
    </row>
    <row r="86" spans="1:15" x14ac:dyDescent="0.25">
      <c r="B86" s="11" t="s">
        <v>19</v>
      </c>
      <c r="C86" s="12">
        <v>0</v>
      </c>
      <c r="D86" s="12">
        <v>0</v>
      </c>
      <c r="E86" s="12">
        <v>0</v>
      </c>
      <c r="F86" s="12">
        <v>0</v>
      </c>
      <c r="G86" s="12">
        <v>8195.9839273100006</v>
      </c>
      <c r="H86" s="12">
        <v>0</v>
      </c>
      <c r="I86" s="12">
        <v>3.2506193199999998</v>
      </c>
      <c r="J86" s="12">
        <v>0</v>
      </c>
      <c r="K86" s="13">
        <f t="shared" si="1"/>
        <v>8199.2345466300012</v>
      </c>
    </row>
    <row r="87" spans="1:15" x14ac:dyDescent="0.25">
      <c r="B87" s="11" t="s">
        <v>64</v>
      </c>
      <c r="C87" s="12">
        <v>11528.195561879998</v>
      </c>
      <c r="D87" s="12">
        <v>5044.0425471000008</v>
      </c>
      <c r="E87" s="12">
        <v>6145.8576721700001</v>
      </c>
      <c r="F87" s="12">
        <v>454.39247165</v>
      </c>
      <c r="G87" s="12">
        <v>464.36457880999973</v>
      </c>
      <c r="H87" s="12">
        <v>0</v>
      </c>
      <c r="I87" s="12">
        <v>0</v>
      </c>
      <c r="J87" s="12">
        <v>-105.93902433</v>
      </c>
      <c r="K87" s="13">
        <f t="shared" si="1"/>
        <v>12002.718245400001</v>
      </c>
    </row>
    <row r="88" spans="1:15" x14ac:dyDescent="0.25">
      <c r="B88" s="11" t="s">
        <v>307</v>
      </c>
      <c r="C88" s="12">
        <v>12027.749254259999</v>
      </c>
      <c r="D88" s="12">
        <v>0</v>
      </c>
      <c r="E88" s="12">
        <v>0</v>
      </c>
      <c r="F88" s="12">
        <v>0</v>
      </c>
      <c r="G88" s="12">
        <v>0</v>
      </c>
      <c r="H88" s="12">
        <v>0</v>
      </c>
      <c r="I88" s="12">
        <v>0</v>
      </c>
      <c r="J88" s="12">
        <v>16830.182243610001</v>
      </c>
      <c r="K88" s="13">
        <f t="shared" si="1"/>
        <v>16830.182243610001</v>
      </c>
    </row>
    <row r="89" spans="1:15" x14ac:dyDescent="0.25">
      <c r="B89" s="21" t="s">
        <v>65</v>
      </c>
      <c r="C89" s="22">
        <f t="shared" ref="C89:K89" si="2">C11+C25+C30+C40+C43+C46+C50+C56+C61+C64+C67+C70+C73+C76+C79+C83</f>
        <v>90882.68913992001</v>
      </c>
      <c r="D89" s="22">
        <f t="shared" si="2"/>
        <v>13700.941116980001</v>
      </c>
      <c r="E89" s="22">
        <f t="shared" si="2"/>
        <v>15513.5818822</v>
      </c>
      <c r="F89" s="22">
        <f t="shared" si="2"/>
        <v>18400.758555549997</v>
      </c>
      <c r="G89" s="22">
        <f t="shared" si="2"/>
        <v>16929.152344980001</v>
      </c>
      <c r="H89" s="22">
        <f t="shared" si="2"/>
        <v>15320.137239809999</v>
      </c>
      <c r="I89" s="22">
        <f t="shared" si="2"/>
        <v>14716.18570627</v>
      </c>
      <c r="J89" s="22">
        <f t="shared" si="2"/>
        <v>15793.802907039999</v>
      </c>
      <c r="K89" s="22">
        <f t="shared" si="2"/>
        <v>110374.55975282998</v>
      </c>
    </row>
    <row r="90" spans="1:15" x14ac:dyDescent="0.25">
      <c r="B90" s="42" t="s">
        <v>3</v>
      </c>
      <c r="C90" s="94"/>
      <c r="D90" s="94"/>
      <c r="E90" s="94"/>
      <c r="F90" s="94"/>
      <c r="G90" s="94"/>
      <c r="H90" s="94"/>
      <c r="I90" s="94"/>
      <c r="J90" s="94"/>
      <c r="K90" s="95"/>
    </row>
    <row r="91" spans="1:15" x14ac:dyDescent="0.25">
      <c r="B91" s="91" t="s">
        <v>318</v>
      </c>
      <c r="C91" s="91"/>
      <c r="D91" s="91"/>
      <c r="E91" s="91"/>
      <c r="F91" s="91"/>
      <c r="G91" s="91"/>
      <c r="H91" s="91"/>
      <c r="I91" s="91"/>
      <c r="J91" s="100"/>
    </row>
    <row r="92" spans="1:15" x14ac:dyDescent="0.25">
      <c r="B92" s="91" t="s">
        <v>317</v>
      </c>
      <c r="C92" s="91"/>
      <c r="D92" s="91"/>
      <c r="E92" s="91"/>
      <c r="F92" s="91"/>
      <c r="G92" s="91"/>
      <c r="H92" s="91"/>
      <c r="I92" s="91"/>
      <c r="J92" s="100"/>
    </row>
    <row r="93" spans="1:15" x14ac:dyDescent="0.25">
      <c r="B93" s="142" t="s">
        <v>308</v>
      </c>
      <c r="C93" s="142"/>
      <c r="D93" s="142"/>
      <c r="E93" s="142"/>
      <c r="F93" s="142"/>
      <c r="G93" s="142"/>
      <c r="H93" s="142"/>
      <c r="I93" s="142"/>
      <c r="J93" s="142"/>
      <c r="K93" s="142"/>
    </row>
    <row r="94" spans="1:15" ht="22.5" customHeight="1" x14ac:dyDescent="0.25">
      <c r="B94" s="130" t="s">
        <v>226</v>
      </c>
      <c r="C94" s="130"/>
      <c r="D94" s="130"/>
      <c r="E94" s="130"/>
      <c r="F94" s="130"/>
      <c r="G94" s="130"/>
      <c r="H94" s="130"/>
      <c r="I94" s="130"/>
      <c r="J94" s="130"/>
      <c r="K94" s="130"/>
    </row>
  </sheetData>
  <mergeCells count="12">
    <mergeCell ref="A7:K7"/>
    <mergeCell ref="A1:K1"/>
    <mergeCell ref="A2:K2"/>
    <mergeCell ref="A3:K3"/>
    <mergeCell ref="A5:K5"/>
    <mergeCell ref="A6:K6"/>
    <mergeCell ref="B94:K94"/>
    <mergeCell ref="B9:B10"/>
    <mergeCell ref="C9:C10"/>
    <mergeCell ref="D9:I9"/>
    <mergeCell ref="K9:K10"/>
    <mergeCell ref="B93:K93"/>
  </mergeCells>
  <pageMargins left="0.7" right="0.7" top="0.75" bottom="0.75" header="0.3" footer="0.3"/>
  <pageSetup orientation="landscape" horizontalDpi="4294967295" verticalDpi="4294967295" r:id="rId1"/>
  <ignoredErrors>
    <ignoredError sqref="K89 K11:K88"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showGridLines="0" zoomScaleNormal="100" zoomScalePageLayoutView="99" workbookViewId="0">
      <selection activeCell="F22" sqref="F22"/>
    </sheetView>
  </sheetViews>
  <sheetFormatPr baseColWidth="10" defaultColWidth="11.42578125" defaultRowHeight="15" x14ac:dyDescent="0.25"/>
  <cols>
    <col min="1" max="1" width="4" customWidth="1"/>
    <col min="2" max="2" width="15.28515625" style="5" customWidth="1"/>
    <col min="3" max="3" width="17.7109375" style="5" customWidth="1"/>
    <col min="4" max="4" width="24.5703125" style="5" customWidth="1"/>
    <col min="5" max="5" width="24.42578125" style="5" customWidth="1"/>
    <col min="6" max="6" width="26.7109375" style="5" customWidth="1"/>
    <col min="7" max="7" width="20.5703125" style="5" customWidth="1"/>
    <col min="8" max="8" width="11.85546875" style="5" customWidth="1"/>
    <col min="9" max="10" width="10.85546875" style="5" customWidth="1"/>
    <col min="11" max="11" width="10" style="5" customWidth="1"/>
    <col min="12" max="12" width="13.7109375" style="5" customWidth="1"/>
    <col min="13" max="13" width="12.28515625" style="5" customWidth="1"/>
  </cols>
  <sheetData>
    <row r="1" spans="1:15" ht="28.5" customHeight="1" x14ac:dyDescent="0.25">
      <c r="A1" s="125" t="s">
        <v>0</v>
      </c>
      <c r="B1" s="125"/>
      <c r="C1" s="125"/>
      <c r="D1" s="125"/>
      <c r="E1" s="125"/>
      <c r="F1" s="125"/>
      <c r="G1" s="125"/>
      <c r="H1" s="125"/>
      <c r="I1" s="125"/>
      <c r="J1" s="28"/>
      <c r="K1" s="28"/>
      <c r="L1" s="28"/>
      <c r="M1" s="28"/>
      <c r="N1" s="28"/>
      <c r="O1" s="28"/>
    </row>
    <row r="2" spans="1:15" ht="21" customHeight="1" x14ac:dyDescent="0.25">
      <c r="A2" s="124" t="s">
        <v>1</v>
      </c>
      <c r="B2" s="124"/>
      <c r="C2" s="124"/>
      <c r="D2" s="124"/>
      <c r="E2" s="124"/>
      <c r="F2" s="124"/>
      <c r="G2" s="124"/>
      <c r="H2" s="124"/>
      <c r="I2" s="124"/>
      <c r="J2" s="27"/>
      <c r="K2" s="27"/>
      <c r="L2" s="27"/>
      <c r="M2" s="27"/>
      <c r="N2" s="27"/>
      <c r="O2" s="27"/>
    </row>
    <row r="3" spans="1:15" ht="15.75" customHeight="1" x14ac:dyDescent="0.25">
      <c r="A3" s="131" t="s">
        <v>228</v>
      </c>
      <c r="B3" s="131"/>
      <c r="C3" s="131"/>
      <c r="D3" s="131"/>
      <c r="E3" s="131"/>
      <c r="F3" s="131"/>
      <c r="G3" s="131"/>
      <c r="H3" s="131"/>
      <c r="I3" s="131"/>
      <c r="J3" s="26"/>
      <c r="K3" s="26"/>
      <c r="L3" s="43"/>
      <c r="M3" s="43"/>
      <c r="N3" s="43"/>
      <c r="O3" s="43"/>
    </row>
    <row r="4" spans="1:15" ht="15.75" x14ac:dyDescent="0.25">
      <c r="B4"/>
      <c r="C4"/>
      <c r="D4"/>
      <c r="E4"/>
      <c r="F4"/>
      <c r="G4"/>
      <c r="H4"/>
      <c r="I4"/>
      <c r="J4"/>
      <c r="K4" s="4"/>
      <c r="L4" s="4"/>
      <c r="M4"/>
    </row>
    <row r="5" spans="1:15" ht="18.75" customHeight="1" x14ac:dyDescent="0.3">
      <c r="A5" s="132" t="s">
        <v>309</v>
      </c>
      <c r="B5" s="132"/>
      <c r="C5" s="132"/>
      <c r="D5" s="132"/>
      <c r="E5" s="132"/>
      <c r="F5" s="132"/>
      <c r="G5" s="132"/>
      <c r="H5" s="132"/>
      <c r="I5" s="132"/>
      <c r="J5" s="29"/>
      <c r="K5" s="29"/>
      <c r="L5" s="29"/>
      <c r="M5" s="29"/>
      <c r="N5" s="29"/>
      <c r="O5" s="29"/>
    </row>
    <row r="6" spans="1:15" ht="18.75" x14ac:dyDescent="0.3">
      <c r="A6" s="138" t="s">
        <v>310</v>
      </c>
      <c r="B6" s="138"/>
      <c r="C6" s="138"/>
      <c r="D6" s="138"/>
      <c r="E6" s="138"/>
      <c r="F6" s="138"/>
      <c r="G6" s="138"/>
      <c r="H6" s="138"/>
      <c r="I6" s="138"/>
      <c r="J6" s="30"/>
      <c r="K6" s="30"/>
      <c r="L6" s="30"/>
      <c r="M6" s="30"/>
      <c r="N6" s="30"/>
      <c r="O6" s="30"/>
    </row>
    <row r="7" spans="1:15" ht="15.75" x14ac:dyDescent="0.25">
      <c r="A7" s="135" t="s">
        <v>5</v>
      </c>
      <c r="B7" s="135"/>
      <c r="C7" s="135"/>
      <c r="D7" s="135"/>
      <c r="E7" s="135"/>
      <c r="F7" s="135"/>
      <c r="G7" s="135"/>
      <c r="H7" s="135"/>
      <c r="I7" s="135"/>
      <c r="J7" s="31"/>
      <c r="K7" s="31"/>
      <c r="L7" s="31"/>
      <c r="M7" s="31"/>
      <c r="N7" s="31"/>
      <c r="O7" s="31"/>
    </row>
    <row r="9" spans="1:15" ht="15" customHeight="1" x14ac:dyDescent="0.25">
      <c r="B9" s="142"/>
      <c r="C9" s="142"/>
      <c r="D9" s="142"/>
      <c r="E9" s="142"/>
      <c r="F9" s="142"/>
      <c r="G9" s="142"/>
      <c r="H9" s="142"/>
      <c r="I9" s="142"/>
      <c r="J9" s="142"/>
      <c r="K9" s="142"/>
    </row>
    <row r="10" spans="1:15" ht="34.5" customHeight="1" x14ac:dyDescent="0.25">
      <c r="C10" s="117" t="s">
        <v>8</v>
      </c>
      <c r="D10" s="117" t="s">
        <v>311</v>
      </c>
      <c r="E10" s="117" t="s">
        <v>312</v>
      </c>
      <c r="F10" s="117" t="s">
        <v>313</v>
      </c>
      <c r="G10" s="117" t="s">
        <v>9</v>
      </c>
    </row>
    <row r="11" spans="1:15" x14ac:dyDescent="0.25">
      <c r="C11" s="114" t="s">
        <v>10</v>
      </c>
      <c r="D11" s="113">
        <v>3847.9362315999997</v>
      </c>
      <c r="E11" s="113">
        <v>3022.4259999999999</v>
      </c>
      <c r="F11" s="113">
        <v>0</v>
      </c>
      <c r="G11" s="114">
        <f t="shared" ref="G11:G17" si="0">SUM(D11:F11)</f>
        <v>6870.3622316000001</v>
      </c>
    </row>
    <row r="12" spans="1:15" x14ac:dyDescent="0.25">
      <c r="C12" s="114" t="s">
        <v>11</v>
      </c>
      <c r="D12" s="113">
        <v>6145.8576721700001</v>
      </c>
      <c r="E12" s="113">
        <v>7483.7939999999999</v>
      </c>
      <c r="F12" s="113">
        <v>0</v>
      </c>
      <c r="G12" s="114">
        <f t="shared" si="0"/>
        <v>13629.651672169999</v>
      </c>
    </row>
    <row r="13" spans="1:15" x14ac:dyDescent="0.25">
      <c r="C13" s="114" t="s">
        <v>12</v>
      </c>
      <c r="D13" s="113">
        <v>6188.5140749699995</v>
      </c>
      <c r="E13" s="113">
        <v>7829.4840000000004</v>
      </c>
      <c r="F13" s="113">
        <v>1833.9449999999999</v>
      </c>
      <c r="G13" s="114">
        <f t="shared" si="0"/>
        <v>15851.94307497</v>
      </c>
    </row>
    <row r="14" spans="1:15" x14ac:dyDescent="0.25">
      <c r="C14" s="114" t="s">
        <v>13</v>
      </c>
      <c r="D14" s="113">
        <v>5581.6123834800001</v>
      </c>
      <c r="E14" s="113">
        <v>7829.9970000000003</v>
      </c>
      <c r="F14" s="113">
        <v>947.8</v>
      </c>
      <c r="G14" s="114">
        <f t="shared" si="0"/>
        <v>14359.409383480001</v>
      </c>
    </row>
    <row r="15" spans="1:15" x14ac:dyDescent="0.25">
      <c r="C15" s="114" t="s">
        <v>14</v>
      </c>
      <c r="D15" s="113">
        <v>5291.7222866800003</v>
      </c>
      <c r="E15" s="113">
        <v>7829.99</v>
      </c>
      <c r="F15" s="113">
        <v>915.77499999999998</v>
      </c>
      <c r="G15" s="114">
        <f t="shared" si="0"/>
        <v>14037.48728668</v>
      </c>
    </row>
    <row r="16" spans="1:15" x14ac:dyDescent="0.25">
      <c r="C16" s="114" t="s">
        <v>221</v>
      </c>
      <c r="D16" s="113">
        <v>7565.6909761200004</v>
      </c>
      <c r="E16" s="113">
        <v>6047.2134999999998</v>
      </c>
      <c r="F16" s="113">
        <v>938.25</v>
      </c>
      <c r="G16" s="114">
        <f t="shared" si="0"/>
        <v>14551.15447612</v>
      </c>
    </row>
    <row r="17" spans="3:7" ht="15" customHeight="1" x14ac:dyDescent="0.25">
      <c r="C17" s="114" t="s">
        <v>306</v>
      </c>
      <c r="D17" s="113">
        <v>4746.1558909099995</v>
      </c>
      <c r="E17" s="113">
        <v>9531.67</v>
      </c>
      <c r="F17" s="113">
        <v>959.98500000000001</v>
      </c>
      <c r="G17" s="114">
        <f t="shared" si="0"/>
        <v>15237.810890910001</v>
      </c>
    </row>
    <row r="18" spans="3:7" x14ac:dyDescent="0.25">
      <c r="C18" s="115" t="s">
        <v>65</v>
      </c>
      <c r="D18" s="116">
        <f>SUM(D11:D17)</f>
        <v>39367.489515929999</v>
      </c>
      <c r="E18" s="116">
        <f>SUM(E11:E17)</f>
        <v>49574.574499999995</v>
      </c>
      <c r="F18" s="116">
        <f>SUM(F11:F17)</f>
        <v>5595.7550000000001</v>
      </c>
      <c r="G18" s="116">
        <f>SUM(G11:G17)</f>
        <v>94537.819015929999</v>
      </c>
    </row>
    <row r="19" spans="3:7" x14ac:dyDescent="0.25">
      <c r="C19" s="119" t="s">
        <v>3</v>
      </c>
      <c r="D19" s="119"/>
    </row>
    <row r="20" spans="3:7" x14ac:dyDescent="0.25">
      <c r="C20" s="118" t="s">
        <v>319</v>
      </c>
      <c r="D20" s="118"/>
    </row>
    <row r="21" spans="3:7" x14ac:dyDescent="0.25">
      <c r="C21" s="121" t="s">
        <v>317</v>
      </c>
      <c r="D21" s="120"/>
    </row>
    <row r="22" spans="3:7" ht="15" customHeight="1" x14ac:dyDescent="0.25"/>
  </sheetData>
  <mergeCells count="7">
    <mergeCell ref="A1:I1"/>
    <mergeCell ref="A5:I5"/>
    <mergeCell ref="B9:K9"/>
    <mergeCell ref="A7:I7"/>
    <mergeCell ref="A6:I6"/>
    <mergeCell ref="A3:I3"/>
    <mergeCell ref="A2:I2"/>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Recursos COVID</vt:lpstr>
      <vt:lpstr>Programas COVID</vt:lpstr>
      <vt:lpstr>'Programas COVID'!Área_de_impresión</vt:lpstr>
      <vt:lpstr>'Recursos COVID'!Área_de_impresión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Alondra Rodriguez Luciano</dc:creator>
  <cp:lastModifiedBy>Kiara Alondra Rodriguez Luciano</cp:lastModifiedBy>
  <dcterms:created xsi:type="dcterms:W3CDTF">2020-08-19T17:32:46Z</dcterms:created>
  <dcterms:modified xsi:type="dcterms:W3CDTF">2020-11-03T20:07:58Z</dcterms:modified>
</cp:coreProperties>
</file>