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P:\Dpto. EEPE\Recurrentes\Boletin Diario\Boletin Diario 2020\Boletines Semanales\Diciembre\"/>
    </mc:Choice>
  </mc:AlternateContent>
  <bookViews>
    <workbookView showHorizontalScroll="0" showVerticalScroll="0" xWindow="0" yWindow="0" windowWidth="28800" windowHeight="12435"/>
  </bookViews>
  <sheets>
    <sheet name="Fiscal Mes" sheetId="1" r:id="rId1"/>
    <sheet name="Económica" sheetId="3" r:id="rId2"/>
    <sheet name="Fiscal Inst" sheetId="4" r:id="rId3"/>
    <sheet name="Funcional" sheetId="29" r:id="rId4"/>
    <sheet name="Objetal" sheetId="27" r:id="rId5"/>
    <sheet name="Recursos COVID" sheetId="35" r:id="rId6"/>
    <sheet name="Programas COVID" sheetId="37" r:id="rId7"/>
  </sheets>
  <externalReferences>
    <externalReference r:id="rId8"/>
  </externalReferences>
  <definedNames>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ROS1">#N/A</definedName>
    <definedName name="____________ROS2">#N/A</definedName>
    <definedName name="____________ROS3">#N/A</definedName>
    <definedName name="____________ROS4">#N/A</definedName>
    <definedName name="___________ROS1">#N/A</definedName>
    <definedName name="___________ROS2">#N/A</definedName>
    <definedName name="___________ROS3">#N/A</definedName>
    <definedName name="___________ROS4">#N/A</definedName>
    <definedName name="__________ROS1">#N/A</definedName>
    <definedName name="__________ROS2">#N/A</definedName>
    <definedName name="__________ROS3">#N/A</definedName>
    <definedName name="__________ROS4">#N/A</definedName>
    <definedName name="_________ROS1">#N/A</definedName>
    <definedName name="_________ROS2">#N/A</definedName>
    <definedName name="_________ROS3">#N/A</definedName>
    <definedName name="_________ROS4">#N/A</definedName>
    <definedName name="________ROS1">#N/A</definedName>
    <definedName name="________ROS2">#N/A</definedName>
    <definedName name="________ROS3">#N/A</definedName>
    <definedName name="________ROS4">#N/A</definedName>
    <definedName name="_______ROS1">#N/A</definedName>
    <definedName name="_______ROS2">#N/A</definedName>
    <definedName name="_______ROS3">#N/A</definedName>
    <definedName name="_______ROS4">#N/A</definedName>
    <definedName name="______ROS1">#N/A</definedName>
    <definedName name="______ROS2">#N/A</definedName>
    <definedName name="______ROS3">#N/A</definedName>
    <definedName name="______ROS4">#N/A</definedName>
    <definedName name="_____ROS1">#N/A</definedName>
    <definedName name="_____ROS2">#N/A</definedName>
    <definedName name="_____ROS3">#N/A</definedName>
    <definedName name="_____ROS4">#N/A</definedName>
    <definedName name="____ROS1">#N/A</definedName>
    <definedName name="____ROS2">#N/A</definedName>
    <definedName name="____ROS3">#N/A</definedName>
    <definedName name="____ROS4">#N/A</definedName>
    <definedName name="___ROS1">#N/A</definedName>
    <definedName name="___ROS2">#N/A</definedName>
    <definedName name="___ROS3">#N/A</definedName>
    <definedName name="___ROS4">#N/A</definedName>
    <definedName name="__123Graph_B" hidden="1">[1]FLUJO!$B$7929:$C$7929</definedName>
    <definedName name="__123Graph_C" hidden="1">[1]FLUJO!$B$7936:$C$7936</definedName>
    <definedName name="__123Graph_D" hidden="1">[1]FLUJO!$B$7942:$C$7942</definedName>
    <definedName name="__123Graph_X" hidden="1">[1]FLUJO!$B$7906:$C$7906</definedName>
    <definedName name="__ROS1">#N/A</definedName>
    <definedName name="__ROS2">#N/A</definedName>
    <definedName name="__ROS3">#N/A</definedName>
    <definedName name="__ROS4">#N/A</definedName>
    <definedName name="_1">#N/A</definedName>
    <definedName name="_1987">#N/A</definedName>
    <definedName name="_Order1" hidden="1">255</definedName>
    <definedName name="_ROS1">#N/A</definedName>
    <definedName name="_ROS2">#N/A</definedName>
    <definedName name="_ROS3">#N/A</definedName>
    <definedName name="_ROS4">#N/A</definedName>
    <definedName name="AccessDatabase" hidden="1">"\\De2kp-42538\BOLETIN\Claga\CLAGA2000.mdb"</definedName>
    <definedName name="ACUMULADO">#N/A</definedName>
    <definedName name="_xlnm.Print_Area" localSheetId="6">'Programas COVID'!$A$1:$K$11</definedName>
    <definedName name="_xlnm.Print_Area" localSheetId="5">'Recursos COVID'!$A$1:$M$74</definedName>
    <definedName name="Button_13">"CLAGA2000_Consolidado_2001_List"</definedName>
    <definedName name="FORMATO">#N/A</definedName>
    <definedName name="FUENTE" localSheetId="3">#REF!</definedName>
    <definedName name="FUENTE" localSheetId="4">#REF!</definedName>
    <definedName name="FUENTE" localSheetId="6">#REF!</definedName>
    <definedName name="FUENTE" localSheetId="5">#REF!</definedName>
    <definedName name="FUENTE">#REF!</definedName>
    <definedName name="fuente1" localSheetId="3">#REF!</definedName>
    <definedName name="fuente1" localSheetId="4">#REF!</definedName>
    <definedName name="fuente1" localSheetId="6">#REF!</definedName>
    <definedName name="fuente1">#REF!</definedName>
    <definedName name="OCTUBRE">#N/A</definedName>
    <definedName name="ROS">#N/A</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1" i="37" l="1"/>
  <c r="G19" i="37"/>
  <c r="E20" i="37"/>
  <c r="F20" i="37"/>
  <c r="D20" i="37"/>
  <c r="M15" i="35"/>
  <c r="M14" i="35"/>
  <c r="L89" i="35"/>
  <c r="M12" i="35"/>
  <c r="M13" i="35"/>
  <c r="M16" i="35"/>
  <c r="M17" i="35"/>
  <c r="M18" i="35"/>
  <c r="M19" i="35"/>
  <c r="M20" i="35"/>
  <c r="M21" i="35"/>
  <c r="M22" i="35"/>
  <c r="M23" i="35"/>
  <c r="M24" i="35"/>
  <c r="M25" i="35"/>
  <c r="M26" i="35"/>
  <c r="M27" i="35"/>
  <c r="M28" i="35"/>
  <c r="M29" i="35"/>
  <c r="M30" i="35"/>
  <c r="M31" i="35"/>
  <c r="M32" i="35"/>
  <c r="M33" i="35"/>
  <c r="M34" i="35"/>
  <c r="M35" i="35"/>
  <c r="M36" i="35"/>
  <c r="M37" i="35"/>
  <c r="M38" i="35"/>
  <c r="M39" i="35"/>
  <c r="M40" i="35"/>
  <c r="M41" i="35"/>
  <c r="M42" i="35"/>
  <c r="M43" i="35"/>
  <c r="M44" i="35"/>
  <c r="M45" i="35"/>
  <c r="M46" i="35"/>
  <c r="M47" i="35"/>
  <c r="M48" i="35"/>
  <c r="M49" i="35"/>
  <c r="M50" i="35"/>
  <c r="M51" i="35"/>
  <c r="M52" i="35"/>
  <c r="M53" i="35"/>
  <c r="M54" i="35"/>
  <c r="M55" i="35"/>
  <c r="M56" i="35"/>
  <c r="M57" i="35"/>
  <c r="M58" i="35"/>
  <c r="M59" i="35"/>
  <c r="M60" i="35"/>
  <c r="M61" i="35"/>
  <c r="M62" i="35"/>
  <c r="M63" i="35"/>
  <c r="M64" i="35"/>
  <c r="M65" i="35"/>
  <c r="M66" i="35"/>
  <c r="M67" i="35"/>
  <c r="M68" i="35"/>
  <c r="M69" i="35"/>
  <c r="M70" i="35"/>
  <c r="M71" i="35"/>
  <c r="M72" i="35"/>
  <c r="M73" i="35"/>
  <c r="M74" i="35"/>
  <c r="M75" i="35"/>
  <c r="M76" i="35"/>
  <c r="M77" i="35"/>
  <c r="M78" i="35"/>
  <c r="M79" i="35"/>
  <c r="M80" i="35"/>
  <c r="M81" i="35"/>
  <c r="M82" i="35"/>
  <c r="M83" i="35"/>
  <c r="M84" i="35"/>
  <c r="M85" i="35"/>
  <c r="M86" i="35"/>
  <c r="M87" i="35"/>
  <c r="M88" i="35"/>
  <c r="M11" i="35"/>
  <c r="G18" i="37" l="1"/>
  <c r="G17" i="37"/>
  <c r="G16" i="37"/>
  <c r="G15" i="37"/>
  <c r="G14" i="37"/>
  <c r="G13" i="37"/>
  <c r="G12" i="37"/>
  <c r="G20" i="37" l="1"/>
  <c r="K89" i="35"/>
  <c r="C89" i="35" l="1"/>
  <c r="D89" i="35"/>
  <c r="E89" i="35"/>
  <c r="F89" i="35"/>
  <c r="G89" i="35"/>
  <c r="H89" i="35"/>
  <c r="I89" i="35"/>
  <c r="J89" i="35"/>
  <c r="E77" i="27" l="1"/>
  <c r="M89" i="35" l="1"/>
  <c r="C112" i="29" l="1"/>
  <c r="C111" i="29" s="1"/>
  <c r="D112" i="29"/>
  <c r="D111" i="29" s="1"/>
  <c r="D64" i="29"/>
  <c r="C67" i="29"/>
  <c r="C41" i="29"/>
  <c r="C43" i="29"/>
  <c r="C54" i="29"/>
  <c r="C56" i="29"/>
  <c r="C23" i="29"/>
  <c r="E116" i="29"/>
  <c r="E115" i="29" s="1"/>
  <c r="E119" i="29"/>
  <c r="E118" i="29" s="1"/>
  <c r="D116" i="29"/>
  <c r="D119" i="29"/>
  <c r="D118" i="29" s="1"/>
  <c r="C116" i="29"/>
  <c r="C115" i="29" s="1"/>
  <c r="C119" i="29"/>
  <c r="C118" i="29" s="1"/>
  <c r="E41" i="29"/>
  <c r="E43" i="29"/>
  <c r="E54" i="29"/>
  <c r="E56" i="29"/>
  <c r="E112" i="29"/>
  <c r="E111" i="29" s="1"/>
  <c r="D20" i="29"/>
  <c r="D41" i="29"/>
  <c r="D43" i="29"/>
  <c r="D54" i="29"/>
  <c r="D56" i="29"/>
  <c r="C27" i="29" l="1"/>
  <c r="C48" i="29"/>
  <c r="C35" i="29"/>
  <c r="D101" i="29"/>
  <c r="D67" i="29"/>
  <c r="D63" i="29" s="1"/>
  <c r="C101" i="29"/>
  <c r="D48" i="29"/>
  <c r="D58" i="29"/>
  <c r="D23" i="29"/>
  <c r="E35" i="29"/>
  <c r="C20" i="29"/>
  <c r="C15" i="29"/>
  <c r="C58" i="29"/>
  <c r="C64" i="29"/>
  <c r="C63" i="29" s="1"/>
  <c r="C81" i="29"/>
  <c r="C76" i="29"/>
  <c r="C71" i="29"/>
  <c r="D89" i="29"/>
  <c r="D35" i="29"/>
  <c r="D45" i="29"/>
  <c r="D38" i="29"/>
  <c r="D27" i="29"/>
  <c r="C45" i="29"/>
  <c r="C38" i="29"/>
  <c r="C34" i="29" s="1"/>
  <c r="C89" i="29"/>
  <c r="D81" i="29"/>
  <c r="D76" i="29"/>
  <c r="D71" i="29"/>
  <c r="E64" i="29"/>
  <c r="E89" i="29"/>
  <c r="E20" i="29"/>
  <c r="E15" i="29"/>
  <c r="D115" i="29"/>
  <c r="D114" i="29" s="1"/>
  <c r="E101" i="29"/>
  <c r="E67" i="29"/>
  <c r="E48" i="29"/>
  <c r="E23" i="29"/>
  <c r="D15" i="29"/>
  <c r="D14" i="29" s="1"/>
  <c r="E81" i="29"/>
  <c r="E76" i="29"/>
  <c r="E71" i="29"/>
  <c r="E58" i="29"/>
  <c r="E45" i="29"/>
  <c r="E38" i="29"/>
  <c r="E27" i="29"/>
  <c r="E114" i="29"/>
  <c r="C114" i="29"/>
  <c r="D70" i="29" l="1"/>
  <c r="D34" i="29"/>
  <c r="E63" i="29"/>
  <c r="E34" i="29"/>
  <c r="E70" i="29"/>
  <c r="E14" i="29"/>
  <c r="E15" i="1"/>
  <c r="D13" i="29" l="1"/>
  <c r="F15" i="1"/>
  <c r="D15" i="1"/>
  <c r="E13" i="29"/>
  <c r="F12" i="1"/>
  <c r="E12" i="1"/>
  <c r="D12" i="1"/>
  <c r="E24" i="1"/>
  <c r="F24" i="1"/>
  <c r="D24" i="1"/>
  <c r="D23" i="1" l="1"/>
  <c r="E23" i="1"/>
  <c r="F23" i="1"/>
  <c r="D75" i="27"/>
  <c r="D77" i="27"/>
  <c r="C75" i="27"/>
  <c r="C77" i="27"/>
  <c r="C74" i="27" l="1"/>
  <c r="D74" i="27"/>
  <c r="D14" i="27"/>
  <c r="C49" i="27"/>
  <c r="C40" i="27"/>
  <c r="D49" i="27"/>
  <c r="D40" i="27"/>
  <c r="C14" i="27"/>
  <c r="C30" i="27"/>
  <c r="D30" i="27"/>
  <c r="C70" i="27"/>
  <c r="C56" i="27"/>
  <c r="C20" i="27"/>
  <c r="D70" i="27"/>
  <c r="D56" i="27"/>
  <c r="D20" i="27"/>
  <c r="D22" i="1" l="1"/>
  <c r="D21" i="1"/>
  <c r="D20" i="1"/>
  <c r="E42" i="4"/>
  <c r="E44" i="4"/>
  <c r="E46" i="4"/>
  <c r="E48" i="4"/>
  <c r="E50" i="4"/>
  <c r="E52" i="4"/>
  <c r="E73" i="4"/>
  <c r="E14" i="4" l="1"/>
  <c r="E17" i="4"/>
  <c r="E55" i="4"/>
  <c r="E75" i="27"/>
  <c r="D42" i="4"/>
  <c r="D44" i="4"/>
  <c r="D46" i="4"/>
  <c r="D48" i="4"/>
  <c r="D50" i="4"/>
  <c r="D52" i="4"/>
  <c r="D73" i="4"/>
  <c r="C42" i="4"/>
  <c r="C44" i="4"/>
  <c r="C46" i="4"/>
  <c r="C48" i="4"/>
  <c r="C50" i="4"/>
  <c r="C52" i="4"/>
  <c r="C73" i="4"/>
  <c r="D14" i="4" l="1"/>
  <c r="E13" i="4"/>
  <c r="C55" i="4"/>
  <c r="C14" i="4"/>
  <c r="D17" i="4"/>
  <c r="C17" i="4"/>
  <c r="D55" i="4"/>
  <c r="D54" i="4" s="1"/>
  <c r="D21" i="3"/>
  <c r="D14" i="3"/>
  <c r="C21" i="3"/>
  <c r="C29" i="3"/>
  <c r="C28" i="3" s="1"/>
  <c r="C14" i="3"/>
  <c r="D29" i="3"/>
  <c r="D28" i="3" s="1"/>
  <c r="E40" i="27"/>
  <c r="E30" i="27"/>
  <c r="E49" i="27"/>
  <c r="E70" i="27"/>
  <c r="E56" i="27"/>
  <c r="E20" i="27"/>
  <c r="E74" i="27"/>
  <c r="E14" i="27"/>
  <c r="E14" i="3"/>
  <c r="E21" i="3"/>
  <c r="E29" i="3"/>
  <c r="E28" i="3" s="1"/>
  <c r="E20" i="1"/>
  <c r="F20" i="1"/>
  <c r="E22" i="1"/>
  <c r="E21" i="1"/>
  <c r="F22" i="1"/>
  <c r="E54" i="4"/>
  <c r="F21" i="1"/>
  <c r="D13" i="27"/>
  <c r="D121" i="29"/>
  <c r="C13" i="3" l="1"/>
  <c r="C32" i="3" s="1"/>
  <c r="E75" i="4"/>
  <c r="D13" i="4"/>
  <c r="D75" i="4" s="1"/>
  <c r="D13" i="3"/>
  <c r="D32" i="3" s="1"/>
  <c r="C13" i="4"/>
  <c r="E13" i="27"/>
  <c r="E79" i="27" s="1"/>
  <c r="E121" i="29"/>
  <c r="E13" i="3"/>
  <c r="E32" i="3" s="1"/>
  <c r="D79" i="27"/>
  <c r="C54" i="4"/>
  <c r="C13" i="27"/>
  <c r="C79" i="27" s="1"/>
  <c r="C75" i="4" l="1"/>
  <c r="C14" i="29"/>
  <c r="C70" i="29"/>
  <c r="C13" i="29" l="1"/>
  <c r="C121" i="29" s="1"/>
</calcChain>
</file>

<file path=xl/connections.xml><?xml version="1.0" encoding="utf-8"?>
<connections xmlns="http://schemas.openxmlformats.org/spreadsheetml/2006/main">
  <connection id="1" odcFile="C:\Users\kpeguero\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 id="2" odcFile="C:\Users\kpeguero\Documents\Mis archivos de origen de datos\bi DIGEPRESEjecucionGastosMD Ejecucion Gastos.odc" keepAlive="1" name="bi DIGEPRESEjecucionGastosMD Ejecucion Gastos1"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s>
</file>

<file path=xl/sharedStrings.xml><?xml version="1.0" encoding="utf-8"?>
<sst xmlns="http://schemas.openxmlformats.org/spreadsheetml/2006/main" count="476" uniqueCount="322">
  <si>
    <t>MINISTERIO DE HACIENDA</t>
  </si>
  <si>
    <t>DIRECCIÓN GENERAL DE PRESUPUESTO</t>
  </si>
  <si>
    <t>Indicadores</t>
  </si>
  <si>
    <t xml:space="preserve">Fuente: Sistema de Información de la Gestión Financiera </t>
  </si>
  <si>
    <t>Recursos Ejecutados COVID-19</t>
  </si>
  <si>
    <t>En Millones RD$</t>
  </si>
  <si>
    <t>Capítulo/Sub-Capítulo/Fuente Específica</t>
  </si>
  <si>
    <t>Presupuesto Vigente</t>
  </si>
  <si>
    <t>Presupuesto Ejecutado</t>
  </si>
  <si>
    <t>Total Ejecución</t>
  </si>
  <si>
    <t>Abril</t>
  </si>
  <si>
    <t>Mayo</t>
  </si>
  <si>
    <t>Junio</t>
  </si>
  <si>
    <t>Julio</t>
  </si>
  <si>
    <t>Agosto</t>
  </si>
  <si>
    <t>0201 - PRESIDENCIA DE LA REPÚBLICA</t>
  </si>
  <si>
    <t>01 - MINISTERIO ADMINISTRATIVO DE LA PRESIDENCIA</t>
  </si>
  <si>
    <t>0100 - FONDO GENERAL</t>
  </si>
  <si>
    <t>02 - GABINETE DE LA POLÍTICA SOCIAL</t>
  </si>
  <si>
    <t>0814 - APOYO PRESUPUESTARIO (RECURSOS EXTERNOS)</t>
  </si>
  <si>
    <t>5011 - FONDO DE CALAMIDADES Y EMERGENCIAS PÚBLICAS</t>
  </si>
  <si>
    <t>6140 - PRÉSTAMO PARA POLÍTICAS DE DESARROLLO EN GESTIÓN DEL RIESGO DE DESASTRES (CAT-DDO) N° 8787-DO</t>
  </si>
  <si>
    <t>06 - MINISTERIO DE LA PRESIDENCIA</t>
  </si>
  <si>
    <t>7301 - FORTALECIMIENTO DE CAPACIDADES DEL CENTRO DE OPERACIONES DE EMERGENCIAS PARA EL COVID-19</t>
  </si>
  <si>
    <t>7302 - APOYO AL CENTRO DE OPERACIONES DE EMERGENCIA DE LA REP. DOM. EL COVID-19</t>
  </si>
  <si>
    <t>0202 - MINISTERIO DE  INTERIOR Y POLICÍA</t>
  </si>
  <si>
    <t>01 - MINISTERIO DE INTERIOR Y POLICÍA</t>
  </si>
  <si>
    <t>2080 - RECURSOS DE CAPTACION DIRECTA DE LA DIRECCION GENERAL DE MIGRACION LEY 285-04</t>
  </si>
  <si>
    <t>02 - POLICIA NACIONAL</t>
  </si>
  <si>
    <t>0203 - MINISTERIO DE DEFENSA</t>
  </si>
  <si>
    <t>01 - MINISTERIO DE DEFENSA</t>
  </si>
  <si>
    <t>02 - EJÉRCITO DE LA REPÚBLICA  DOMINICANA</t>
  </si>
  <si>
    <t>03 - ARMADA DE LA REPÚBLICA DOMINICANA</t>
  </si>
  <si>
    <t>04 - FUERZA AÉREA DE REPÚBLICA DOMINICANA</t>
  </si>
  <si>
    <t>0204 - MINISTERIO DE RELACIONES EXTERIORES</t>
  </si>
  <si>
    <t>01 - MINISTERIO DE RELACIONES EXTERIORES</t>
  </si>
  <si>
    <t>0205 - MINISTERIO DE HACIENDA</t>
  </si>
  <si>
    <t>01 - MINISTERIO DE HACIENDA</t>
  </si>
  <si>
    <t>0206 - MINISTERIO DE EDUCACIÓN</t>
  </si>
  <si>
    <t>01 - MINISTERIO DE EDUCACIÓN</t>
  </si>
  <si>
    <t>0207 - MINISTERIO DE SALUD PÚBLICA Y ASISTENCIA SOCIAL</t>
  </si>
  <si>
    <t>01 - MINISTERIO DE SALUD PÚBLICA Y ASISTENCIA SOCIAL</t>
  </si>
  <si>
    <t>0211 - MINISTERIO DE OBRAS PÚBLICAS Y COMUNICACIONES</t>
  </si>
  <si>
    <t>01 - MINISTERIO DE OBRAS PÚBLICAS Y COMUNICACIONES</t>
  </si>
  <si>
    <t>2102 - RECURSOS DE CAPTACION DIRECTA DE LA OFICINA PARA EL REORDENAMIENTO DEL TRANSPORTE DECRETO 477-05</t>
  </si>
  <si>
    <t>2108 - RECURSOS DE CAPTACIÓN DIRECTA DEL MINISTERIO DE OBRAS PÚBLICAS Y COMUNICACIONES</t>
  </si>
  <si>
    <t>0214 - PROCURADURÍA GENERAL DE LA REPÚBLICA</t>
  </si>
  <si>
    <t>01 - PROCURADURIA GENERAL DE LA REPUBLICA</t>
  </si>
  <si>
    <t>0216 - MINISTERIO DE CULTURA</t>
  </si>
  <si>
    <t>01 - MINISTERIO DE CULTURA</t>
  </si>
  <si>
    <t>0217 - MINISTERIO DE LA JUVENTUD</t>
  </si>
  <si>
    <t>01 - MINISTERIO DE LA JUVENTUD</t>
  </si>
  <si>
    <t>0219 - MINISTERIO DE EDUCACIÓN SUPERIOR CIENCIA Y TECNOLOGÍA</t>
  </si>
  <si>
    <t>01 - MINISTERIO DE EDUCACIÓN SUPERIOR CIENCIA Y TECNOLOGÍA</t>
  </si>
  <si>
    <t>2107 - RECURSOS DE CAPTACIÓN DIRECTA DEL INSTITUTO TECNOLÓGICO DE LAS AMÉRICAS (ITLA)</t>
  </si>
  <si>
    <t>0220 - MINISTERIO DE ECONOMÍA, PLANIFICACIÓN Y DESARROLLO</t>
  </si>
  <si>
    <t>01 - MINISTERIO DE ECONOMÍA, PLANIFICACIÓN Y DESARROLLO</t>
  </si>
  <si>
    <t>0221 - MINISTERIO DE ADMINISTRACIÓN PÚBLICA</t>
  </si>
  <si>
    <t>01 - MINISTERIO DE ADMINISTRACIÓN PÚBLICA (MAP)</t>
  </si>
  <si>
    <t>0222 - MINISTERIO DE ENERGÍA Y MINAS</t>
  </si>
  <si>
    <t>01 - MINISTERIO DE ENERGÍA Y MINAS</t>
  </si>
  <si>
    <t>1974 - FOM. DE PROG. DE ENERG. ALT. Y AHOR. DE ENERG.</t>
  </si>
  <si>
    <t>0999 - ADMINISTRACION DE OBLIGACIONES DEL TESORO NACIONAL</t>
  </si>
  <si>
    <t>01 - ADM. DE OBLIGACIONES DEL TESORO</t>
  </si>
  <si>
    <t>2118 - FONDO PROTECCIÓN ECONÓMICA, SOCIAL, LABORAL Y SALUD DE LOS TRABAJORES DOMINICANOS</t>
  </si>
  <si>
    <t>Total General</t>
  </si>
  <si>
    <t>2 - GASTOS</t>
  </si>
  <si>
    <t>3 - FINANCIAMIENTO</t>
  </si>
  <si>
    <t>2.1 - Gastos corrientes</t>
  </si>
  <si>
    <t>2.2 - Gastos de capital</t>
  </si>
  <si>
    <t>3.2 - Aplicaciones financieras</t>
  </si>
  <si>
    <t>2.1.2 - Gastos de consumo</t>
  </si>
  <si>
    <t>2.1.3 - Prestaciones de la seguridad social</t>
  </si>
  <si>
    <t>2.1.4 - Intereses de la deuda</t>
  </si>
  <si>
    <t>2.1.5 - Subvenciones otorgadas a empresas</t>
  </si>
  <si>
    <t>2.1.6 - Transferencias corrientes otorgadas</t>
  </si>
  <si>
    <t>2.1.9 - Otros gastos corrientes</t>
  </si>
  <si>
    <t>2.2.1 - Construcciones en proceso</t>
  </si>
  <si>
    <t>2.2.2 - Activos fijos (formación bruta de capital fijo)</t>
  </si>
  <si>
    <t>2.2.4 - Objetos de valor</t>
  </si>
  <si>
    <t>2.2.5 - Activos no producidos</t>
  </si>
  <si>
    <t>2.2.6 - Transferencias de capital otorgadas</t>
  </si>
  <si>
    <t>2.2.8 - Gastos de capital, reserva presupuestaria</t>
  </si>
  <si>
    <t>3.2.1 - Incremento de activos financieros</t>
  </si>
  <si>
    <t>3.2.2 - Disminución de pasivos</t>
  </si>
  <si>
    <t>0101 - SENADO DE LA REPÚBLICA</t>
  </si>
  <si>
    <t>0102 - CÁMARA DE DIPUTADOS</t>
  </si>
  <si>
    <t>0208 - MINISTERIO DE DEPORTES Y RECREACIÓN</t>
  </si>
  <si>
    <t>0209 - MINISTERIO DE TRABAJO</t>
  </si>
  <si>
    <t>0210 - MINISTERIO DE AGRICULTURA</t>
  </si>
  <si>
    <t>0212 - MINISTERIO DE INDUSTRIA, COMERCIO Y MIPYMES (MICM)</t>
  </si>
  <si>
    <t>0213 - MINISTERIO DE TURISMO</t>
  </si>
  <si>
    <t>0215 - MINISTERIO DE LA MUJER</t>
  </si>
  <si>
    <t>0218 - MINISTERIO DE MEDIO AMBIENTE Y RECURSOS NATURALES</t>
  </si>
  <si>
    <t>0301 - PODER JUDICIAL</t>
  </si>
  <si>
    <t>0401 - JUNTA CENTRAL ELECTORAL</t>
  </si>
  <si>
    <t>0402 - CÁMARA DE CUENTAS</t>
  </si>
  <si>
    <t>0403 - TRIBUNAL CONSTITUCIONAL</t>
  </si>
  <si>
    <t>0404 - DEFENSOR DEL PUEBLO</t>
  </si>
  <si>
    <t>0405 - TRIBUNAL SUPERIOR  ELECTORAL ( TSE)</t>
  </si>
  <si>
    <t>0998 - ADMINISTRACION DE DEUDA PUBLICA Y ACTIVOS FINANCIEROS</t>
  </si>
  <si>
    <t>1 - Poder Legislativo</t>
  </si>
  <si>
    <t>2 - Poder Ejecutivo</t>
  </si>
  <si>
    <t>3 - Poder Judicial</t>
  </si>
  <si>
    <t>4 - Junta Central Electoral</t>
  </si>
  <si>
    <t>5 - Cámara de Cuentas de la República Dominicana</t>
  </si>
  <si>
    <t>6 - Tribunal Constitucional</t>
  </si>
  <si>
    <t>7 - Defensor del Pueblo</t>
  </si>
  <si>
    <t>8 - Tribunal Superior Electoral (TSE)</t>
  </si>
  <si>
    <t>Clasificación Institucional</t>
  </si>
  <si>
    <t>2110 - TASAS PARA EL DESARROLLO Y SOSTENIBILIDAD DEL SISTEMA 9-1-1. (LEY 184-17)</t>
  </si>
  <si>
    <t>1 - INGRESOS</t>
  </si>
  <si>
    <t>2.1 - REMUNERACIONES Y CONTRIBUCIONES</t>
  </si>
  <si>
    <t>2.2 - CONTRATACIÓN DE SERVICIOS</t>
  </si>
  <si>
    <t>2.3 - MATERIALES Y SUMINISTROS</t>
  </si>
  <si>
    <t>2.4 - TRANSFERENCIAS CORRIENTES</t>
  </si>
  <si>
    <t>2.5 - TRANSFERENCIAS DE CAPITAL</t>
  </si>
  <si>
    <t>2.6 - BIENES MUEBLES, INMUEBLES E INTANGIBLES</t>
  </si>
  <si>
    <t>2.7 - OBRAS</t>
  </si>
  <si>
    <t>2.9 - GASTOS FINANCIEROS</t>
  </si>
  <si>
    <t>4.1 - Incremento de activos financieros</t>
  </si>
  <si>
    <t>4.2 - Disminución de pasivos</t>
  </si>
  <si>
    <t>2.1.1 - REMUNERACIONES</t>
  </si>
  <si>
    <t>2.1.2 - SOBRESUELDOS</t>
  </si>
  <si>
    <t>2.1.3 - DIETAS Y GASTOS DE REPRESENTACIÓN</t>
  </si>
  <si>
    <t>2.1.4 - GRATIFICACIONES Y BONIFICACIONES</t>
  </si>
  <si>
    <t>2.1.5 - CONTRIBUCIONES A LA SEGURIDAD SOCIAL</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</si>
  <si>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</si>
  <si>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</si>
  <si>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</si>
  <si>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</si>
  <si>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</si>
  <si>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</si>
  <si>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</si>
  <si>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</si>
  <si>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</si>
  <si>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</si>
  <si>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</si>
  <si>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</si>
  <si>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</si>
  <si>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</si>
  <si>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</si>
  <si>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</si>
  <si>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</si>
  <si>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</si>
  <si>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</si>
  <si>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</si>
  <si>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</si>
  <si>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</si>
  <si>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</si>
  <si>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2.4.7 - TRANSFERENCIAS CORRIENTES AL SECTOR EXTERNO</t>
  </si>
  <si>
    <t>2.4.9 - TRANSFERENCIAS CORRIENTES A OTRAS INSTITUCIONES PÚBLICAS</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</si>
  <si>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</si>
  <si>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</si>
  <si>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</si>
  <si>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</si>
  <si>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2.5.9 - TRANSFERENCIAS DE CAPITAL A OTRAS INSTITUCIONES PÚBLICAS</t>
  </si>
  <si>
    <t>2.6.1 - MOBILIARIO Y EQUIPO</t>
  </si>
  <si>
    <t>2.6.2 - MOBILIARIO Y EQUIPO EDUCACIONAL Y RECREATIVO</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</si>
  <si>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</si>
  <si>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</si>
  <si>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</si>
  <si>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</si>
  <si>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</si>
  <si>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</si>
  <si>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</si>
  <si>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2.7.1 - OBRAS EN EDIFICACIONES</t>
  </si>
  <si>
    <t>2.7.2 - INFRAESTRUCTURA</t>
  </si>
  <si>
    <t>2.7.4 - GASTOS QUE SE ASIGNARÁN DURANTE EL EJERCICIO PARA INVERSIÓN (ART. 32 Y 33 LEY 423-06)</t>
  </si>
  <si>
    <t>2.9.1 - INTERESES DE LA DEUDA PÚBLICA INTERNA</t>
  </si>
  <si>
    <t>2.9.2 - INTERESES DE LA DEUDA PUBLICA EXTERNA</t>
  </si>
  <si>
    <t>2.9.4 - COMISIONES Y OTROS GASTOS BANCARIOS DE LA DEUDA PÚBLICA</t>
  </si>
  <si>
    <t>4.1.2 - Incremento de activos financieros no corrientes</t>
  </si>
  <si>
    <t>4.2.1 - Disminución de pasivos corrientes</t>
  </si>
  <si>
    <t>Cifras preliminares</t>
  </si>
  <si>
    <t>1.1 - Ingresos Corrientes</t>
  </si>
  <si>
    <t>1.2 - Ingresos de capital</t>
  </si>
  <si>
    <t>0.0 - N/A</t>
  </si>
  <si>
    <t>Ejecución</t>
  </si>
  <si>
    <t>3.1 - Fuentes financieras</t>
  </si>
  <si>
    <t>1 - SERVICIOS  GENERALES</t>
  </si>
  <si>
    <t>2 - SERVICIOS ECONÓMICOS</t>
  </si>
  <si>
    <t>3 - PROTECCIÓN DEL MEDIO AMBIENTE</t>
  </si>
  <si>
    <t>4 - SERVICIOS SOCIALES</t>
  </si>
  <si>
    <t>5 - INTERESES DE LA DEUDA PÚBLICA</t>
  </si>
  <si>
    <t>0 - N/A</t>
  </si>
  <si>
    <t>1.1 - Administración general</t>
  </si>
  <si>
    <t>1.2 - Relaciones internacionales</t>
  </si>
  <si>
    <t>1.3 - Defensa nacional</t>
  </si>
  <si>
    <t>1.4 - Justicia, orden público y seguridad</t>
  </si>
  <si>
    <t>2.1 - Asuntos económicos, comerciales y laborales</t>
  </si>
  <si>
    <t>2.2 - Agropecuaria, caza, pesca y silvicultura</t>
  </si>
  <si>
    <t>2.3 - Riego</t>
  </si>
  <si>
    <t>2.4 - Energía y combustible</t>
  </si>
  <si>
    <t>2.5 - Minería, manufactura y construcción</t>
  </si>
  <si>
    <t>2.6 - Transporte</t>
  </si>
  <si>
    <t>2.7 - Comunicaciones</t>
  </si>
  <si>
    <t>2.8 - Banca y seguros</t>
  </si>
  <si>
    <t>2.9 - Otros servicios económicos</t>
  </si>
  <si>
    <t>3.1 - Protección del aire, agua y suelo</t>
  </si>
  <si>
    <t>3.2 - Protección de la biodiversidad y ordenación de desechos</t>
  </si>
  <si>
    <t>4.1 - Vivienda y servicios comunitarios</t>
  </si>
  <si>
    <t>4.2 - Salud</t>
  </si>
  <si>
    <t>4.3 - Actividades deportivas, recreativas, culturales y religiosas</t>
  </si>
  <si>
    <t>4.4 - Educación</t>
  </si>
  <si>
    <t>4.5 - Protección social</t>
  </si>
  <si>
    <t>5.1 - Intereses y comisiones de deuda pública</t>
  </si>
  <si>
    <t>2.4.6 - SUBVENCIONES</t>
  </si>
  <si>
    <t>2.5.5 - TRANSFERENCIAS DE CAPITAL A INSTITUCIONES PÚBLICAS FINANCIERAS</t>
  </si>
  <si>
    <t>Pres. Aprobado</t>
  </si>
  <si>
    <t xml:space="preserve">Ejecución </t>
  </si>
  <si>
    <t>Cuenta de Ahorro, Inversión y Financiamiento</t>
  </si>
  <si>
    <t xml:space="preserve">Clasificación Económica </t>
  </si>
  <si>
    <t>Gobierno Central</t>
  </si>
  <si>
    <t>RESULTADOS</t>
  </si>
  <si>
    <t>FINANCIAMIENTO</t>
  </si>
  <si>
    <t>Ejecución del Gasto del Gobierno Central</t>
  </si>
  <si>
    <t>TOTAL GENERAL</t>
  </si>
  <si>
    <t>Clasificación Objetal</t>
  </si>
  <si>
    <t>Clasificación Funcional</t>
  </si>
  <si>
    <t xml:space="preserve">TOTAL GENERAL </t>
  </si>
  <si>
    <t>Septiembre</t>
  </si>
  <si>
    <t>Resultado de la cuenta corriente (1.1-2.1)</t>
  </si>
  <si>
    <t>Resultado de la cuenta de capital (1.2-2.2)</t>
  </si>
  <si>
    <t>Resultado primario (1- (2 - 2.1.4))</t>
  </si>
  <si>
    <t>Resultado financiero (1- 2)</t>
  </si>
  <si>
    <t xml:space="preserve">El Presupuesto Vigente contiene el presupuesto aprobado en la Ley No. 222-20, que modifica la Ley No. 506-19 de Presupuesto General del Estado 2020; además, contiene los gastos financiados por recursos de captación directa extraordinarios y donaciones adicionales obtenidas. </t>
  </si>
  <si>
    <t>DIRECCIÓN DE ESTUDIOS ECONÓMICOS Y SEGUIMIENTO FINANCIERO</t>
  </si>
  <si>
    <t>Pres. Vigente**</t>
  </si>
  <si>
    <t xml:space="preserve">** El Presupuesto Vigente contiene el presupuesto aprobado en la Ley No. 222-20, que modifica la Ley No. 506-19 de Presupuesto General del Estado 2020; además, contiene los gastos financiados por recursos de captación directa extraordinarios y donaciones adicionales obtenidas. </t>
  </si>
  <si>
    <t>1.1.01 - Órganos ejecutivos y legislativos</t>
  </si>
  <si>
    <t>1.1.02 - Gestión administrativa, financiera, fiscal, económica y planificación</t>
  </si>
  <si>
    <t>1.1.03 - Transferencias a instituciones públicas incluidos los gobiernos locales</t>
  </si>
  <si>
    <t>1.1.04 - Órganos electorales y promoción de la participación ciudadana</t>
  </si>
  <si>
    <t>1.2.01 - Relaciones internacionales desde oficinas en el país</t>
  </si>
  <si>
    <t>1.2.02 - Relaciones internacionales desde oficinas en el exterior</t>
  </si>
  <si>
    <t>1.3.01 - Defensa militar</t>
  </si>
  <si>
    <t>1.3.02 - Defensa civil y gestión de riesgo de desastre</t>
  </si>
  <si>
    <t>1.3.98 - Investigación y desarrollo para la defensa militar y civil y  gestión de riesgo de desastre</t>
  </si>
  <si>
    <t>1.4.01 - Servicios de seguridad interior</t>
  </si>
  <si>
    <t>1.4.02 - Servicios de protección contra incendios</t>
  </si>
  <si>
    <t>1.4.03 - Administración y servicios de justicia</t>
  </si>
  <si>
    <t>1.4.04 - Prisiones</t>
  </si>
  <si>
    <t>1.4.05 - Servicios de migraciones</t>
  </si>
  <si>
    <t>1.4.98 - Investigación y desarrollo relacionados con la justicia, orden público y seguridad</t>
  </si>
  <si>
    <t>2.1.01 - Asuntos económicos y regulación del comercio</t>
  </si>
  <si>
    <t>2.1.02 - Asuntos laborales generales</t>
  </si>
  <si>
    <t>2.2.01 - Agropecuaria</t>
  </si>
  <si>
    <t>2.2.02 - Caza y pesca</t>
  </si>
  <si>
    <t>2.3.01 - Riego</t>
  </si>
  <si>
    <t>2.4.01 - Energía eléctrica</t>
  </si>
  <si>
    <t>2.5.01 - Extracción de recursos minerales</t>
  </si>
  <si>
    <t>2.5.02 - Manufacturas</t>
  </si>
  <si>
    <t>2.6.01 - Transporte por carretera</t>
  </si>
  <si>
    <t>2.6.02 - Transporte por agua</t>
  </si>
  <si>
    <t>2.6.03 - Transporte por ferrocarril</t>
  </si>
  <si>
    <t>2.6.04 - Transporte aéreo</t>
  </si>
  <si>
    <t>2.6.99 - Planificación, gestión y supervisión del transporte</t>
  </si>
  <si>
    <t>2.7.01 - Comunicaciones</t>
  </si>
  <si>
    <t>2.8.02 - Operación de la banca y del sector seguros</t>
  </si>
  <si>
    <t>2.9.01 - Comercio de distribución almacenamiento y depósito</t>
  </si>
  <si>
    <t>2.9.02 - Hoteles y restaurantes</t>
  </si>
  <si>
    <t>2.9.03 - Turismo</t>
  </si>
  <si>
    <t>2.9.04 - Proyectos de desarrollo de servicios integrados</t>
  </si>
  <si>
    <t>3.1.01 - Reducción de la contaminación</t>
  </si>
  <si>
    <t>3.1.02 - Administración del agua</t>
  </si>
  <si>
    <t>3.2.01 - Protección de la biodiversidad y el paisaje</t>
  </si>
  <si>
    <t>3.2.99 - Planificación, gestión y supervisión de la protección del medio ambiente</t>
  </si>
  <si>
    <t>4.1.01 - Urbanización y servicios comunitarios</t>
  </si>
  <si>
    <t>4.1.02 - Desarrollo comunitario</t>
  </si>
  <si>
    <t>4.1.03 - Abastecimiento de agua potable</t>
  </si>
  <si>
    <t>4.1.99 - Planificación, gestión y supervisión de vivienda y servicios comunitarios</t>
  </si>
  <si>
    <t>4.2.02 - Servicios hospitalarios</t>
  </si>
  <si>
    <t>4.2.03 - Servicios de la salud pública y prevención de la salud</t>
  </si>
  <si>
    <t>4.2.98 - Investigación y desarrollo relacionados con la salud</t>
  </si>
  <si>
    <t>4.2.99 - Planificación, gestión y supervisión de la salud</t>
  </si>
  <si>
    <t>4.3.01 - Deportes de alto rendimiento</t>
  </si>
  <si>
    <t>4.3.02 - Servicios recreativos y deportivos</t>
  </si>
  <si>
    <t>4.3.03 - Servicios culturales</t>
  </si>
  <si>
    <t>4.3.04 - Servicios de radio, televisión y servicios editoriales</t>
  </si>
  <si>
    <t>4.3.05 - Servicios religiosos y otros servicios comunitarios religiosos</t>
  </si>
  <si>
    <t>4.3.98 - Investigación y desarrollo relacionados con el esparcimiento, el deporte, la cultura y la religión</t>
  </si>
  <si>
    <t>4.3.99 - Planificación, gestión y supervisión de las actividades deportivas, recreativas, culturales y religiosas</t>
  </si>
  <si>
    <t>4.4.01 - Educación inicial</t>
  </si>
  <si>
    <t>4.4.02 - Educación básica</t>
  </si>
  <si>
    <t>4.4.03 - Educación media</t>
  </si>
  <si>
    <t>4.4.04 - Educación superior</t>
  </si>
  <si>
    <t>4.4.05 - Educación de adultos</t>
  </si>
  <si>
    <t>4.4.06 - Educación técnica</t>
  </si>
  <si>
    <t>4.4.07 - Educación vocacional</t>
  </si>
  <si>
    <t>4.4.08 - Enseñanza y capacitación para defensa y seguridad</t>
  </si>
  <si>
    <t>4.4.09 - Enseñanza no atribuible a ningún nivel</t>
  </si>
  <si>
    <t>4.4.98 - Investigación y desarrollo relacionados con la educación</t>
  </si>
  <si>
    <t>4.4.99 - Planificación, gestión y supervisión de la educación</t>
  </si>
  <si>
    <t>4.5.01 - Edad avanzada, pensiones (por edad o incapacidad)</t>
  </si>
  <si>
    <t>4.5.03 - Invalidez</t>
  </si>
  <si>
    <t>4.5.05 - Familia e hijos</t>
  </si>
  <si>
    <t>4.5.06 - Desempleo</t>
  </si>
  <si>
    <t>4.5.07 - Vivienda social</t>
  </si>
  <si>
    <t>4.5.08 - Equidad de género</t>
  </si>
  <si>
    <t>4.5.09 - Juventud</t>
  </si>
  <si>
    <t>4.5.10 - Asistencia social</t>
  </si>
  <si>
    <t>4.5.99 - Planificación, gestión y supervisión de la protección social</t>
  </si>
  <si>
    <t>5.1.01 - Intereses y comisiones de deuda pública</t>
  </si>
  <si>
    <t>0.0.00 - N/A</t>
  </si>
  <si>
    <t>Octubre</t>
  </si>
  <si>
    <t>6025 - BONOS GLOBALES EXTERNOS</t>
  </si>
  <si>
    <t>Presupuesto Vigente de la Fuente Especifica 2118 de conformidad a la Declaratoria de Emergencia Nacional y a lo establecido en el Artículo Primero, Párrafos 1 y 2, de la Resolución No. 001-2020, de fecha 24 de marzo de 2020 del Congreso Directivo del IDOPRIL.</t>
  </si>
  <si>
    <t>Recursos Ejecutados Programas COVID-19</t>
  </si>
  <si>
    <t>Fondo de Asistencia Solidaria al Empleado (FASE)</t>
  </si>
  <si>
    <t>Quédate en Casa</t>
  </si>
  <si>
    <t>Programa de Asistencia al Trabajador Independiente (PA'TI)</t>
  </si>
  <si>
    <t>Noviembre</t>
  </si>
  <si>
    <t>El presupuesto ejecutado incluye un monto de RD$19.65 millones correspondiente a NP.</t>
  </si>
  <si>
    <t>El presupuesto ejecutado incluye un monto de RD$19.65 millones correspondiente a No Presupuestado.</t>
  </si>
  <si>
    <t>Ejecución 1ro de enero - 04 de diciembre 2020*</t>
  </si>
  <si>
    <t>* Fecha de imputación al 04 de diciembre y fecha de registro al 07 de diciembre. La fecha de imputación representa los gastos o ingresos en el momento de su ejecución, mientras que la fecha de registro representa el momento de su registro en el sistema, en la medida que se van regularizando los pagos.</t>
  </si>
  <si>
    <t>Ejecución 1ro de enero - 04 diciembre 2020*</t>
  </si>
  <si>
    <t>Diciembre</t>
  </si>
  <si>
    <t>Ejecución Gastos: Por fecha de registro e imputación al 07/12/2020.</t>
  </si>
  <si>
    <t>Abril-diciembre</t>
  </si>
  <si>
    <t>Abril-diciembre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</si>
</sst>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0_);_(* \(#,##0.0\);_(* &quot;-&quot;??_);_(@_)"/>
    <numFmt numFmtId="165" formatCode="#,##0.0"/>
    <numFmt numFmtId="166" formatCode="0.0%"/>
  </numFmts>
  <fonts count="27" x14ac:knownFonts="1">
    <font>
      <sz val="11"/>
      <color theme="1"/>
      <name val="Calibri"/>
      <family val="2"/>
      <scheme val="minor"/>
    </font>
    <font>
      <sz val="11"/>
      <color theme="1"/>
      <name val="Calibri"/>
      <family val="2"/>
      <scheme val="minor"/>
    </font>
    <font>
      <sz val="22"/>
      <color rgb="FF000000"/>
      <name val="Calibri"/>
      <family val="2"/>
      <scheme val="minor"/>
    </font>
    <font>
      <sz val="16"/>
      <color rgb="FF000000"/>
      <name val="Calibri"/>
      <family val="2"/>
      <scheme val="minor"/>
    </font>
    <font>
      <sz val="14"/>
      <color rgb="FF00000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b/>
      <i/>
      <sz val="10"/>
      <color rgb="FFFFFFFF"/>
      <name val="Calibri"/>
      <family val="2"/>
      <scheme val="minor"/>
    </font>
    <font>
      <b/>
      <sz val="9"/>
      <color theme="1"/>
      <name val="Calibri"/>
      <family val="2"/>
      <scheme val="minor"/>
    </font>
    <font>
      <b/>
      <sz val="8"/>
      <color theme="1"/>
      <name val="Calibri"/>
      <family val="2"/>
      <scheme val="minor"/>
    </font>
    <font>
      <sz val="9"/>
      <color theme="1"/>
      <name val="Calibri"/>
      <family val="2"/>
      <scheme val="minor"/>
    </font>
    <font>
      <sz val="10"/>
      <name val="Arial"/>
      <family val="2"/>
    </font>
    <font>
      <sz val="10"/>
      <color rgb="FF00000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0"/>
      <color theme="0"/>
      <name val="Calibri"/>
      <family val="2"/>
      <scheme val="minor"/>
    </font>
    <font>
      <b/>
      <sz val="10"/>
      <name val="Calibri"/>
      <family val="2"/>
      <scheme val="minor"/>
    </font>
    <font>
      <sz val="10"/>
      <name val="Calibri"/>
      <family val="2"/>
      <scheme val="minor"/>
    </font>
    <font>
      <b/>
      <sz val="8"/>
      <name val="Calibri"/>
      <family val="2"/>
      <scheme val="minor"/>
    </font>
    <font>
      <sz val="8"/>
      <color theme="1"/>
      <name val="Calibri"/>
      <family val="2"/>
      <scheme val="minor"/>
    </font>
    <font>
      <sz val="12"/>
      <color rgb="FF000000"/>
      <name val="Calibri"/>
      <family val="2"/>
      <scheme val="minor"/>
    </font>
    <font>
      <b/>
      <i/>
      <sz val="10"/>
      <color theme="0"/>
      <name val="Calibri"/>
      <family val="2"/>
      <scheme val="minor"/>
    </font>
    <font>
      <b/>
      <sz val="10"/>
      <color rgb="FFFFFFFF"/>
      <name val="Calibri"/>
      <family val="2"/>
      <scheme val="minor"/>
    </font>
    <font>
      <i/>
      <sz val="10"/>
      <color theme="1"/>
      <name val="Calibri"/>
      <family val="2"/>
      <scheme val="minor"/>
    </font>
    <font>
      <b/>
      <sz val="11"/>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4" tint="-0.499984740745262"/>
        <bgColor theme="4" tint="0.79998168889431442"/>
      </patternFill>
    </fill>
    <fill>
      <patternFill patternType="solid">
        <fgColor theme="8" tint="0.79998168889431442"/>
        <bgColor indexed="64"/>
      </patternFill>
    </fill>
    <fill>
      <patternFill patternType="solid">
        <fgColor theme="2" tint="-9.9978637043366805E-2"/>
        <bgColor indexed="64"/>
      </patternFill>
    </fill>
  </fills>
  <borders count="3">
    <border>
      <left/>
      <right/>
      <top/>
      <bottom/>
      <diagonal/>
    </border>
    <border>
      <left/>
      <right/>
      <top/>
      <bottom style="thin">
        <color theme="4" tint="0.39997558519241921"/>
      </bottom>
      <diagonal/>
    </border>
    <border>
      <left/>
      <right/>
      <top style="thin">
        <color theme="4" tint="0.39997558519241921"/>
      </top>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2" fillId="0" borderId="0"/>
    <xf numFmtId="0" fontId="12" fillId="0" borderId="0"/>
    <xf numFmtId="0" fontId="12" fillId="0" borderId="0"/>
  </cellStyleXfs>
  <cellXfs count="148">
    <xf numFmtId="0" fontId="0" fillId="0" borderId="0" xfId="0"/>
    <xf numFmtId="43" fontId="0" fillId="0" borderId="0" xfId="1" applyFont="1" applyBorder="1"/>
    <xf numFmtId="0" fontId="0" fillId="0" borderId="0" xfId="0" applyBorder="1"/>
    <xf numFmtId="165" fontId="9" fillId="2" borderId="0" xfId="1" applyNumberFormat="1" applyFont="1" applyFill="1" applyBorder="1" applyAlignment="1">
      <alignment horizontal="center" vertical="center" wrapText="1"/>
    </xf>
    <xf numFmtId="0" fontId="14" fillId="0" borderId="0" xfId="0" applyFont="1" applyAlignment="1">
      <alignment vertical="center"/>
    </xf>
    <xf numFmtId="0" fontId="0" fillId="0" borderId="0" xfId="0" applyAlignment="1"/>
    <xf numFmtId="0" fontId="18" fillId="0" borderId="1" xfId="5" applyFont="1" applyBorder="1" applyAlignment="1">
      <alignment horizontal="left"/>
    </xf>
    <xf numFmtId="164" fontId="18" fillId="0" borderId="1" xfId="1" applyNumberFormat="1" applyFont="1" applyBorder="1" applyAlignment="1">
      <alignment horizontal="left"/>
    </xf>
    <xf numFmtId="0" fontId="18" fillId="0" borderId="0" xfId="5" applyFont="1" applyBorder="1" applyAlignment="1">
      <alignment horizontal="left" indent="1"/>
    </xf>
    <xf numFmtId="164" fontId="7" fillId="0" borderId="0" xfId="1" applyNumberFormat="1" applyFont="1"/>
    <xf numFmtId="164" fontId="7" fillId="2" borderId="0" xfId="1" applyNumberFormat="1" applyFont="1" applyFill="1" applyBorder="1"/>
    <xf numFmtId="0" fontId="19" fillId="0" borderId="0" xfId="5" applyFont="1" applyBorder="1" applyAlignment="1">
      <alignment horizontal="left" indent="2"/>
    </xf>
    <xf numFmtId="164" fontId="6" fillId="0" borderId="0" xfId="1" applyNumberFormat="1" applyFont="1"/>
    <xf numFmtId="164" fontId="6" fillId="2" borderId="0" xfId="1" applyNumberFormat="1" applyFont="1" applyFill="1" applyBorder="1"/>
    <xf numFmtId="0" fontId="19" fillId="0" borderId="0" xfId="5" applyFont="1" applyBorder="1" applyAlignment="1">
      <alignment horizontal="left" vertical="center" wrapText="1" indent="2"/>
    </xf>
    <xf numFmtId="164" fontId="6" fillId="0" borderId="0" xfId="1" applyNumberFormat="1" applyFont="1" applyAlignment="1">
      <alignment vertical="center"/>
    </xf>
    <xf numFmtId="164" fontId="6" fillId="2" borderId="0" xfId="1" applyNumberFormat="1" applyFont="1" applyFill="1" applyBorder="1" applyAlignment="1">
      <alignment vertical="center"/>
    </xf>
    <xf numFmtId="164" fontId="6" fillId="0" borderId="0" xfId="1" applyNumberFormat="1" applyFont="1" applyBorder="1" applyAlignment="1">
      <alignment vertical="center"/>
    </xf>
    <xf numFmtId="164" fontId="6" fillId="0" borderId="0" xfId="1" applyNumberFormat="1" applyFont="1" applyAlignment="1">
      <alignment horizontal="center" vertical="center"/>
    </xf>
    <xf numFmtId="164" fontId="6" fillId="2" borderId="0" xfId="1" applyNumberFormat="1" applyFont="1" applyFill="1" applyBorder="1" applyAlignment="1">
      <alignment horizontal="center" vertical="center"/>
    </xf>
    <xf numFmtId="0" fontId="19" fillId="0" borderId="0" xfId="5" applyFont="1" applyBorder="1" applyAlignment="1">
      <alignment horizontal="left" wrapText="1" indent="2"/>
    </xf>
    <xf numFmtId="0" fontId="17" fillId="4" borderId="2" xfId="0" applyFont="1" applyFill="1" applyBorder="1" applyAlignment="1">
      <alignment horizontal="left"/>
    </xf>
    <xf numFmtId="164" fontId="17" fillId="4" borderId="2" xfId="1" applyNumberFormat="1" applyFont="1" applyFill="1" applyBorder="1" applyAlignment="1">
      <alignment horizontal="right"/>
    </xf>
    <xf numFmtId="0" fontId="2" fillId="0" borderId="0" xfId="3" applyNumberFormat="1" applyFont="1" applyFill="1" applyBorder="1" applyAlignment="1">
      <alignment vertical="center" readingOrder="1"/>
    </xf>
    <xf numFmtId="0" fontId="4" fillId="0" borderId="0" xfId="3" applyNumberFormat="1" applyFont="1" applyFill="1" applyBorder="1" applyAlignment="1">
      <alignment vertical="top" readingOrder="1"/>
    </xf>
    <xf numFmtId="0" fontId="5" fillId="0" borderId="0" xfId="0" applyFont="1" applyBorder="1" applyAlignment="1">
      <alignment vertical="center"/>
    </xf>
    <xf numFmtId="0" fontId="13" fillId="0" borderId="0" xfId="0" applyNumberFormat="1" applyFont="1" applyFill="1" applyBorder="1" applyAlignment="1">
      <alignment vertical="top" wrapText="1" readingOrder="1"/>
    </xf>
    <xf numFmtId="0" fontId="3" fillId="0" borderId="0" xfId="0" applyNumberFormat="1" applyFont="1" applyFill="1" applyBorder="1" applyAlignment="1">
      <alignment vertical="top" wrapText="1" readingOrder="1"/>
    </xf>
    <xf numFmtId="0" fontId="2" fillId="0" borderId="0" xfId="0" applyNumberFormat="1" applyFont="1" applyFill="1" applyBorder="1" applyAlignment="1">
      <alignment vertical="center" wrapText="1" readingOrder="1"/>
    </xf>
    <xf numFmtId="0" fontId="15" fillId="2" borderId="0" xfId="0" applyFont="1" applyFill="1" applyAlignment="1">
      <alignment wrapText="1"/>
    </xf>
    <xf numFmtId="0" fontId="16" fillId="2" borderId="0" xfId="0" applyFont="1" applyFill="1" applyAlignment="1"/>
    <xf numFmtId="0" fontId="5" fillId="2" borderId="0" xfId="0" applyFont="1" applyFill="1" applyAlignment="1"/>
    <xf numFmtId="0" fontId="0" fillId="2" borderId="0" xfId="0" applyFill="1"/>
    <xf numFmtId="0" fontId="10" fillId="0" borderId="0" xfId="0" applyFont="1" applyAlignment="1">
      <alignment vertical="center" wrapText="1"/>
    </xf>
    <xf numFmtId="0" fontId="11" fillId="2" borderId="0" xfId="0" applyFont="1" applyFill="1" applyBorder="1" applyAlignment="1">
      <alignment horizontal="left" vertical="center" indent="2"/>
    </xf>
    <xf numFmtId="165" fontId="21" fillId="2" borderId="0" xfId="1" applyNumberFormat="1" applyFont="1" applyFill="1" applyBorder="1" applyAlignment="1">
      <alignment horizontal="center" vertical="center" wrapText="1"/>
    </xf>
    <xf numFmtId="165" fontId="0" fillId="0" borderId="0" xfId="0" applyNumberFormat="1"/>
    <xf numFmtId="43" fontId="0" fillId="0" borderId="0" xfId="1" applyFont="1"/>
    <xf numFmtId="0" fontId="0" fillId="0" borderId="0" xfId="0" applyAlignment="1">
      <alignment horizontal="right"/>
    </xf>
    <xf numFmtId="43" fontId="0" fillId="0" borderId="0" xfId="1" applyFont="1" applyAlignment="1"/>
    <xf numFmtId="166" fontId="21" fillId="2" borderId="0" xfId="2" applyNumberFormat="1" applyFont="1" applyFill="1" applyBorder="1" applyAlignment="1">
      <alignment horizontal="center" vertical="center" wrapText="1"/>
    </xf>
    <xf numFmtId="43" fontId="0" fillId="0" borderId="0" xfId="0" applyNumberFormat="1"/>
    <xf numFmtId="0" fontId="10" fillId="0" borderId="0" xfId="0" applyFont="1" applyBorder="1" applyAlignment="1">
      <alignment horizontal="left" vertical="top" wrapText="1"/>
    </xf>
    <xf numFmtId="0" fontId="22" fillId="0" borderId="0" xfId="0" applyNumberFormat="1" applyFont="1" applyFill="1" applyBorder="1" applyAlignment="1">
      <alignment vertical="top" wrapText="1" readingOrder="1"/>
    </xf>
    <xf numFmtId="0" fontId="0" fillId="2" borderId="0" xfId="0" applyFill="1" applyAlignment="1"/>
    <xf numFmtId="0" fontId="10" fillId="0" borderId="0" xfId="0" applyFont="1" applyAlignment="1">
      <alignment horizontal="left" vertical="center" wrapText="1"/>
    </xf>
    <xf numFmtId="0" fontId="10" fillId="0" borderId="0" xfId="0" applyFont="1" applyAlignment="1">
      <alignment vertical="center"/>
    </xf>
    <xf numFmtId="0" fontId="9" fillId="0" borderId="0" xfId="0" applyFont="1" applyBorder="1" applyAlignment="1">
      <alignment vertical="top" wrapText="1"/>
    </xf>
    <xf numFmtId="0" fontId="9" fillId="0" borderId="0" xfId="0" applyFont="1" applyAlignment="1">
      <alignment vertical="top"/>
    </xf>
    <xf numFmtId="0" fontId="17" fillId="3" borderId="0" xfId="0" applyFont="1" applyFill="1" applyBorder="1" applyAlignment="1">
      <alignment vertical="center" wrapText="1"/>
    </xf>
    <xf numFmtId="165" fontId="17" fillId="3" borderId="0" xfId="0" applyNumberFormat="1" applyFont="1" applyFill="1" applyBorder="1" applyAlignment="1">
      <alignment horizontal="center" vertical="center" wrapText="1"/>
    </xf>
    <xf numFmtId="0" fontId="17" fillId="2" borderId="0" xfId="0" applyFont="1" applyFill="1" applyBorder="1" applyAlignment="1">
      <alignment vertical="center" wrapText="1"/>
    </xf>
    <xf numFmtId="165" fontId="17" fillId="2" borderId="0" xfId="0" applyNumberFormat="1" applyFont="1" applyFill="1" applyBorder="1" applyAlignment="1">
      <alignment horizontal="center" vertical="center" wrapText="1"/>
    </xf>
    <xf numFmtId="0" fontId="6" fillId="0" borderId="0" xfId="0" applyFont="1" applyBorder="1"/>
    <xf numFmtId="0" fontId="7" fillId="5" borderId="0" xfId="0" applyFont="1" applyFill="1" applyBorder="1" applyAlignment="1">
      <alignment horizontal="left"/>
    </xf>
    <xf numFmtId="0" fontId="6" fillId="0" borderId="0" xfId="0" applyFont="1" applyFill="1" applyAlignment="1">
      <alignment horizontal="left" indent="1"/>
    </xf>
    <xf numFmtId="0" fontId="6" fillId="0" borderId="0" xfId="0" applyFont="1" applyFill="1" applyAlignment="1">
      <alignment horizontal="left" indent="2"/>
    </xf>
    <xf numFmtId="165" fontId="7" fillId="5" borderId="0" xfId="1" applyNumberFormat="1" applyFont="1" applyFill="1" applyBorder="1" applyAlignment="1">
      <alignment horizontal="right" vertical="center" wrapText="1"/>
    </xf>
    <xf numFmtId="165" fontId="6" fillId="0" borderId="0" xfId="1" applyNumberFormat="1" applyFont="1" applyFill="1" applyBorder="1" applyAlignment="1">
      <alignment horizontal="right" vertical="center" wrapText="1"/>
    </xf>
    <xf numFmtId="0" fontId="6" fillId="0" borderId="0" xfId="0" applyFont="1" applyBorder="1" applyAlignment="1">
      <alignment horizontal="right"/>
    </xf>
    <xf numFmtId="49" fontId="16" fillId="2" borderId="0" xfId="0" applyNumberFormat="1" applyFont="1" applyFill="1" applyAlignment="1"/>
    <xf numFmtId="165" fontId="7" fillId="5" borderId="0" xfId="1" applyNumberFormat="1" applyFont="1" applyFill="1" applyBorder="1" applyAlignment="1">
      <alignment horizontal="right" vertical="center"/>
    </xf>
    <xf numFmtId="165" fontId="6" fillId="2" borderId="0" xfId="1" applyNumberFormat="1" applyFont="1" applyFill="1" applyBorder="1" applyAlignment="1">
      <alignment horizontal="right" vertical="center"/>
    </xf>
    <xf numFmtId="0" fontId="7" fillId="5" borderId="0" xfId="0" applyFont="1" applyFill="1" applyBorder="1" applyAlignment="1">
      <alignment horizontal="left" vertical="center" indent="1"/>
    </xf>
    <xf numFmtId="0" fontId="7" fillId="2" borderId="0" xfId="0" applyFont="1" applyFill="1" applyAlignment="1">
      <alignment horizontal="left" indent="1"/>
    </xf>
    <xf numFmtId="0" fontId="6" fillId="2" borderId="0" xfId="0" applyFont="1" applyFill="1" applyAlignment="1">
      <alignment horizontal="left" indent="2"/>
    </xf>
    <xf numFmtId="0" fontId="6" fillId="0" borderId="0" xfId="0" applyFont="1" applyAlignment="1">
      <alignment horizontal="left" indent="2"/>
    </xf>
    <xf numFmtId="0" fontId="7" fillId="6" borderId="0" xfId="0" applyFont="1" applyFill="1" applyBorder="1" applyAlignment="1">
      <alignment horizontal="left" vertical="center" indent="1"/>
    </xf>
    <xf numFmtId="165" fontId="7" fillId="6" borderId="0" xfId="1" applyNumberFormat="1" applyFont="1" applyFill="1" applyBorder="1" applyAlignment="1">
      <alignment horizontal="right" vertical="center" wrapText="1"/>
    </xf>
    <xf numFmtId="164" fontId="7" fillId="6" borderId="0" xfId="1" applyNumberFormat="1" applyFont="1" applyFill="1" applyBorder="1" applyAlignment="1">
      <alignment horizontal="right" vertical="center" wrapText="1"/>
    </xf>
    <xf numFmtId="164" fontId="7" fillId="5" borderId="0" xfId="1" applyNumberFormat="1" applyFont="1" applyFill="1" applyBorder="1" applyAlignment="1">
      <alignment horizontal="right" vertical="center" wrapText="1"/>
    </xf>
    <xf numFmtId="164" fontId="6" fillId="2" borderId="0" xfId="1" applyNumberFormat="1" applyFont="1" applyFill="1" applyBorder="1" applyAlignment="1">
      <alignment horizontal="right" vertical="center" wrapText="1"/>
    </xf>
    <xf numFmtId="164" fontId="6" fillId="5" borderId="0" xfId="1" applyNumberFormat="1" applyFont="1" applyFill="1" applyBorder="1" applyAlignment="1">
      <alignment horizontal="right" vertical="center" wrapText="1"/>
    </xf>
    <xf numFmtId="165" fontId="24" fillId="3" borderId="0" xfId="1" applyNumberFormat="1" applyFont="1" applyFill="1" applyBorder="1" applyAlignment="1">
      <alignment horizontal="right" vertical="center" wrapText="1"/>
    </xf>
    <xf numFmtId="0" fontId="7" fillId="5" borderId="0" xfId="0" applyFont="1" applyFill="1" applyAlignment="1">
      <alignment horizontal="left" indent="2"/>
    </xf>
    <xf numFmtId="0" fontId="6" fillId="2" borderId="0" xfId="0" applyFont="1" applyFill="1" applyAlignment="1">
      <alignment horizontal="left" indent="3"/>
    </xf>
    <xf numFmtId="0" fontId="6" fillId="0" borderId="0" xfId="0" applyFont="1" applyBorder="1" applyAlignment="1">
      <alignment horizontal="left" indent="3"/>
    </xf>
    <xf numFmtId="0" fontId="6" fillId="0" borderId="0" xfId="0" applyFont="1" applyAlignment="1">
      <alignment horizontal="left" indent="3"/>
    </xf>
    <xf numFmtId="0" fontId="7" fillId="5" borderId="0" xfId="0" applyFont="1" applyFill="1" applyBorder="1" applyAlignment="1">
      <alignment horizontal="left" indent="2"/>
    </xf>
    <xf numFmtId="0" fontId="24" fillId="3" borderId="0" xfId="0" applyFont="1" applyFill="1" applyBorder="1" applyAlignment="1">
      <alignment horizontal="left" vertical="center" wrapText="1"/>
    </xf>
    <xf numFmtId="165" fontId="7" fillId="2" borderId="0" xfId="1" applyNumberFormat="1" applyFont="1" applyFill="1" applyBorder="1" applyAlignment="1">
      <alignment horizontal="right" vertical="center" wrapText="1"/>
    </xf>
    <xf numFmtId="165" fontId="6" fillId="2" borderId="0" xfId="1" applyNumberFormat="1" applyFont="1" applyFill="1" applyBorder="1" applyAlignment="1">
      <alignment horizontal="right" vertical="center" wrapText="1"/>
    </xf>
    <xf numFmtId="164" fontId="7" fillId="2" borderId="0" xfId="1" applyNumberFormat="1" applyFont="1" applyFill="1" applyBorder="1" applyAlignment="1">
      <alignment horizontal="right" vertical="center" wrapText="1"/>
    </xf>
    <xf numFmtId="0" fontId="7" fillId="2" borderId="0" xfId="0" applyFont="1" applyFill="1" applyBorder="1" applyAlignment="1">
      <alignment horizontal="left" vertical="center" indent="2"/>
    </xf>
    <xf numFmtId="0" fontId="10" fillId="0" borderId="0" xfId="0" applyFont="1" applyAlignment="1">
      <alignment horizontal="left" vertical="center" wrapText="1"/>
    </xf>
    <xf numFmtId="0" fontId="6" fillId="2" borderId="0" xfId="0" applyFont="1" applyFill="1" applyBorder="1" applyAlignment="1">
      <alignment horizontal="left" vertical="center" indent="3"/>
    </xf>
    <xf numFmtId="0" fontId="25" fillId="0" borderId="0" xfId="0" applyFont="1" applyFill="1" applyAlignment="1">
      <alignment horizontal="left" indent="1"/>
    </xf>
    <xf numFmtId="0" fontId="10" fillId="0" borderId="0" xfId="0" applyFont="1" applyFill="1" applyAlignment="1">
      <alignment vertical="center"/>
    </xf>
    <xf numFmtId="0" fontId="9" fillId="0" borderId="0" xfId="0" applyFont="1" applyFill="1" applyBorder="1" applyAlignment="1">
      <alignment vertical="top" wrapText="1"/>
    </xf>
    <xf numFmtId="165" fontId="21" fillId="0" borderId="0" xfId="1" applyNumberFormat="1" applyFont="1" applyFill="1" applyBorder="1" applyAlignment="1">
      <alignment horizontal="center" vertical="center" wrapText="1"/>
    </xf>
    <xf numFmtId="0" fontId="11" fillId="0" borderId="0" xfId="0" applyFont="1" applyFill="1" applyBorder="1" applyAlignment="1">
      <alignment horizontal="left" vertical="center" indent="2"/>
    </xf>
    <xf numFmtId="0" fontId="10" fillId="0" borderId="0" xfId="0" applyFont="1" applyAlignment="1">
      <alignment horizontal="left" vertical="top" wrapText="1"/>
    </xf>
    <xf numFmtId="0" fontId="17" fillId="3" borderId="0" xfId="0" applyFont="1" applyFill="1" applyAlignment="1">
      <alignment horizontal="center" vertical="center" wrapText="1"/>
    </xf>
    <xf numFmtId="165" fontId="17" fillId="3" borderId="0" xfId="0" applyNumberFormat="1" applyFont="1" applyFill="1" applyBorder="1" applyAlignment="1">
      <alignment vertical="center" wrapText="1"/>
    </xf>
    <xf numFmtId="164" fontId="10" fillId="0" borderId="0" xfId="1" applyNumberFormat="1" applyFont="1" applyBorder="1" applyAlignment="1">
      <alignment horizontal="left" vertical="top" wrapText="1"/>
    </xf>
    <xf numFmtId="164" fontId="0" fillId="0" borderId="0" xfId="1" applyNumberFormat="1" applyFont="1" applyAlignment="1"/>
    <xf numFmtId="165" fontId="7" fillId="2" borderId="0" xfId="1" applyNumberFormat="1" applyFont="1" applyFill="1" applyBorder="1" applyAlignment="1">
      <alignment horizontal="right" vertical="center"/>
    </xf>
    <xf numFmtId="0" fontId="13" fillId="0" borderId="0" xfId="0" applyNumberFormat="1" applyFont="1" applyFill="1" applyBorder="1" applyAlignment="1">
      <alignment vertical="center" wrapText="1" readingOrder="1"/>
    </xf>
    <xf numFmtId="0" fontId="0" fillId="0" borderId="0" xfId="0" applyAlignment="1">
      <alignment vertical="center" readingOrder="1"/>
    </xf>
    <xf numFmtId="0" fontId="5" fillId="2" borderId="0" xfId="0" applyFont="1" applyFill="1" applyAlignment="1">
      <alignment horizontal="center"/>
    </xf>
    <xf numFmtId="0" fontId="10" fillId="0" borderId="0" xfId="0" applyFont="1" applyAlignment="1">
      <alignment horizontal="left" vertical="top" wrapText="1"/>
    </xf>
    <xf numFmtId="0" fontId="9" fillId="0" borderId="0" xfId="0" applyFont="1" applyAlignment="1">
      <alignment horizontal="left" vertical="top"/>
    </xf>
    <xf numFmtId="0" fontId="17" fillId="3" borderId="0" xfId="0" applyFont="1" applyFill="1" applyAlignment="1">
      <alignment horizontal="center" vertical="center" wrapText="1"/>
    </xf>
    <xf numFmtId="0" fontId="26" fillId="0" borderId="0" xfId="0" applyFont="1"/>
    <xf numFmtId="43" fontId="6" fillId="2" borderId="0" xfId="1" applyFont="1" applyFill="1" applyBorder="1" applyAlignment="1">
      <alignment horizontal="right" vertical="center"/>
    </xf>
    <xf numFmtId="49" fontId="16" fillId="2" borderId="0" xfId="0" applyNumberFormat="1" applyFont="1" applyFill="1" applyAlignment="1">
      <alignment vertical="center"/>
    </xf>
    <xf numFmtId="0" fontId="7" fillId="2" borderId="0" xfId="0" applyFont="1" applyFill="1"/>
    <xf numFmtId="0" fontId="6" fillId="0" borderId="0" xfId="0" applyFont="1" applyAlignment="1">
      <alignment horizontal="left" indent="1"/>
    </xf>
    <xf numFmtId="0" fontId="7" fillId="0" borderId="0" xfId="0" applyFont="1" applyAlignment="1">
      <alignment horizontal="left" indent="1"/>
    </xf>
    <xf numFmtId="0" fontId="7" fillId="0" borderId="0" xfId="0" applyFont="1" applyAlignment="1">
      <alignment horizontal="left"/>
    </xf>
    <xf numFmtId="0" fontId="7" fillId="2" borderId="0" xfId="0" applyFont="1" applyFill="1" applyAlignment="1">
      <alignment horizontal="left"/>
    </xf>
    <xf numFmtId="164" fontId="7" fillId="2" borderId="0" xfId="1" applyNumberFormat="1" applyFont="1" applyFill="1" applyBorder="1" applyAlignment="1">
      <alignment horizontal="center" vertical="center" wrapText="1"/>
    </xf>
    <xf numFmtId="164" fontId="6" fillId="2" borderId="0" xfId="1" applyNumberFormat="1" applyFont="1" applyFill="1" applyBorder="1" applyAlignment="1">
      <alignment horizontal="center" vertical="center" wrapText="1"/>
    </xf>
    <xf numFmtId="164" fontId="19" fillId="0" borderId="0" xfId="1" applyNumberFormat="1" applyFont="1" applyBorder="1" applyAlignment="1">
      <alignment horizontal="left"/>
    </xf>
    <xf numFmtId="164" fontId="18" fillId="0" borderId="0" xfId="1" applyNumberFormat="1" applyFont="1" applyBorder="1" applyAlignment="1">
      <alignment horizontal="left"/>
    </xf>
    <xf numFmtId="164" fontId="19" fillId="2" borderId="0" xfId="1" applyNumberFormat="1" applyFont="1" applyFill="1" applyBorder="1" applyAlignment="1">
      <alignment horizontal="left"/>
    </xf>
    <xf numFmtId="0" fontId="17" fillId="4" borderId="0" xfId="0" applyFont="1" applyFill="1" applyBorder="1" applyAlignment="1">
      <alignment horizontal="left"/>
    </xf>
    <xf numFmtId="164" fontId="17" fillId="4" borderId="0" xfId="1" applyNumberFormat="1" applyFont="1" applyFill="1" applyBorder="1" applyAlignment="1">
      <alignment horizontal="right"/>
    </xf>
    <xf numFmtId="0" fontId="10" fillId="0" borderId="0" xfId="0" applyFont="1" applyAlignment="1">
      <alignment horizontal="left" vertical="top" wrapText="1"/>
    </xf>
    <xf numFmtId="0" fontId="17" fillId="3" borderId="0" xfId="0" applyFont="1" applyFill="1" applyAlignment="1">
      <alignment horizontal="center" vertical="center" wrapText="1"/>
    </xf>
    <xf numFmtId="0" fontId="17" fillId="4" borderId="0" xfId="0" applyFont="1" applyFill="1" applyBorder="1" applyAlignment="1">
      <alignment horizontal="center" vertical="center" wrapText="1"/>
    </xf>
    <xf numFmtId="0" fontId="10" fillId="0" borderId="0" xfId="0" applyFont="1" applyBorder="1" applyAlignment="1">
      <alignment vertical="top"/>
    </xf>
    <xf numFmtId="0" fontId="10" fillId="0" borderId="0" xfId="0" applyFont="1" applyAlignment="1">
      <alignment vertical="top"/>
    </xf>
    <xf numFmtId="0" fontId="10" fillId="0" borderId="0" xfId="0" applyFont="1" applyAlignment="1">
      <alignment horizontal="left" vertical="top"/>
    </xf>
    <xf numFmtId="0" fontId="10" fillId="0" borderId="0" xfId="0" applyFont="1" applyAlignment="1">
      <alignment vertical="top" wrapText="1"/>
    </xf>
    <xf numFmtId="0" fontId="10" fillId="0" borderId="0" xfId="0" applyFont="1" applyAlignment="1">
      <alignment horizontal="left" vertical="top" wrapText="1"/>
    </xf>
    <xf numFmtId="0" fontId="17" fillId="3" borderId="0" xfId="0" applyFont="1" applyFill="1" applyAlignment="1">
      <alignment horizontal="center" vertical="center" wrapText="1"/>
    </xf>
    <xf numFmtId="0" fontId="10" fillId="0" borderId="0" xfId="0" applyFont="1" applyAlignment="1">
      <alignment horizontal="left" vertical="top" wrapText="1"/>
    </xf>
    <xf numFmtId="0" fontId="13" fillId="0" borderId="0" xfId="0" applyNumberFormat="1" applyFont="1" applyFill="1" applyBorder="1" applyAlignment="1">
      <alignment horizontal="center" vertical="center" wrapText="1" readingOrder="1"/>
    </xf>
    <xf numFmtId="0" fontId="3" fillId="0" borderId="0" xfId="0" applyNumberFormat="1" applyFont="1" applyFill="1" applyBorder="1" applyAlignment="1">
      <alignment horizontal="center" vertical="top" wrapText="1" readingOrder="1"/>
    </xf>
    <xf numFmtId="0" fontId="2" fillId="0" borderId="0" xfId="0" applyNumberFormat="1" applyFont="1" applyFill="1" applyBorder="1" applyAlignment="1">
      <alignment horizontal="center" vertical="center" wrapText="1" readingOrder="1"/>
    </xf>
    <xf numFmtId="0" fontId="8" fillId="3" borderId="0" xfId="0" applyFont="1" applyFill="1" applyBorder="1" applyAlignment="1">
      <alignment horizontal="center" vertical="center" wrapText="1"/>
    </xf>
    <xf numFmtId="0" fontId="5" fillId="2" borderId="0" xfId="0" applyFont="1" applyFill="1" applyAlignment="1">
      <alignment horizontal="center" vertical="center"/>
    </xf>
    <xf numFmtId="49" fontId="16" fillId="2" borderId="0" xfId="0" applyNumberFormat="1" applyFont="1" applyFill="1" applyAlignment="1">
      <alignment horizontal="center" vertical="center"/>
    </xf>
    <xf numFmtId="0" fontId="15" fillId="2" borderId="0" xfId="0" applyFont="1" applyFill="1" applyAlignment="1">
      <alignment horizontal="center" vertical="center" wrapText="1"/>
    </xf>
    <xf numFmtId="0" fontId="10" fillId="0" borderId="0" xfId="0" applyFont="1" applyAlignment="1">
      <alignment horizontal="left" vertical="center" wrapText="1"/>
    </xf>
    <xf numFmtId="0" fontId="13" fillId="0" borderId="0" xfId="0" applyNumberFormat="1" applyFont="1" applyFill="1" applyBorder="1" applyAlignment="1">
      <alignment horizontal="center" vertical="top" wrapText="1" readingOrder="1"/>
    </xf>
    <xf numFmtId="0" fontId="15" fillId="2" borderId="0" xfId="0" applyFont="1" applyFill="1" applyAlignment="1">
      <alignment horizontal="center" wrapText="1"/>
    </xf>
    <xf numFmtId="0" fontId="23" fillId="3" borderId="0" xfId="0" applyFont="1" applyFill="1" applyBorder="1" applyAlignment="1">
      <alignment horizontal="center" vertical="center"/>
    </xf>
    <xf numFmtId="0" fontId="23" fillId="3" borderId="0" xfId="0" applyFont="1" applyFill="1" applyBorder="1" applyAlignment="1">
      <alignment horizontal="center" vertical="center" wrapText="1"/>
    </xf>
    <xf numFmtId="0" fontId="5" fillId="2" borderId="0" xfId="0" applyFont="1" applyFill="1" applyAlignment="1">
      <alignment horizontal="center"/>
    </xf>
    <xf numFmtId="0" fontId="9" fillId="0" borderId="0" xfId="0" applyFont="1" applyAlignment="1">
      <alignment horizontal="left" vertical="top"/>
    </xf>
    <xf numFmtId="49" fontId="16" fillId="2" borderId="0" xfId="0" applyNumberFormat="1" applyFont="1" applyFill="1" applyAlignment="1">
      <alignment horizontal="center"/>
    </xf>
    <xf numFmtId="0" fontId="16" fillId="2" borderId="0" xfId="0" applyFont="1" applyFill="1" applyAlignment="1">
      <alignment horizontal="center"/>
    </xf>
    <xf numFmtId="0" fontId="15" fillId="2" borderId="0" xfId="0" applyFont="1" applyFill="1" applyAlignment="1">
      <alignment horizontal="center"/>
    </xf>
    <xf numFmtId="0" fontId="17" fillId="3" borderId="0" xfId="0" applyFont="1" applyFill="1" applyAlignment="1">
      <alignment horizontal="left" vertical="center"/>
    </xf>
    <xf numFmtId="0" fontId="17" fillId="3" borderId="0" xfId="0" applyFont="1" applyFill="1" applyAlignment="1">
      <alignment horizontal="center" vertical="center" wrapText="1"/>
    </xf>
    <xf numFmtId="0" fontId="20" fillId="0" borderId="0" xfId="0" applyFont="1" applyBorder="1" applyAlignment="1">
      <alignment horizontal="left" vertical="top" wrapText="1"/>
    </xf>
  </cellXfs>
  <cellStyles count="7">
    <cellStyle name="Millares" xfId="1" builtinId="3"/>
    <cellStyle name="Normal" xfId="0" builtinId="0"/>
    <cellStyle name="Normal 11 2" xfId="4"/>
    <cellStyle name="Normal 2" xfId="5"/>
    <cellStyle name="Normal 2 2" xfId="3"/>
    <cellStyle name="Normal 2 2 2" xfId="6"/>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317500</xdr:colOff>
      <xdr:row>4</xdr:row>
      <xdr:rowOff>118569</xdr:rowOff>
    </xdr:to>
    <xdr:pic>
      <xdr:nvPicPr>
        <xdr:cNvPr id="23" name="Imagen 22"/>
        <xdr:cNvPicPr>
          <a:picLocks noChangeAspect="1"/>
        </xdr:cNvPicPr>
      </xdr:nvPicPr>
      <xdr:blipFill>
        <a:blip xmlns:r="http://schemas.openxmlformats.org/officeDocument/2006/relationships" r:embed="rId1"/>
        <a:stretch>
          <a:fillRect/>
        </a:stretch>
      </xdr:blipFill>
      <xdr:spPr>
        <a:xfrm>
          <a:off x="0" y="9525"/>
          <a:ext cx="314325" cy="1333500"/>
        </a:xfrm>
        <a:prstGeom prst="rect">
          <a:avLst/>
        </a:prstGeom>
      </xdr:spPr>
    </xdr:pic>
    <xdr:clientData/>
  </xdr:twoCellAnchor>
  <xdr:twoCellAnchor editAs="oneCell">
    <xdr:from>
      <xdr:col>5</xdr:col>
      <xdr:colOff>912814</xdr:colOff>
      <xdr:row>0</xdr:row>
      <xdr:rowOff>31750</xdr:rowOff>
    </xdr:from>
    <xdr:to>
      <xdr:col>7</xdr:col>
      <xdr:colOff>122914</xdr:colOff>
      <xdr:row>2</xdr:row>
      <xdr:rowOff>174625</xdr:rowOff>
    </xdr:to>
    <xdr:pic>
      <xdr:nvPicPr>
        <xdr:cNvPr id="4" name="Imagen 3"/>
        <xdr:cNvPicPr>
          <a:picLocks noChangeAspect="1"/>
        </xdr:cNvPicPr>
      </xdr:nvPicPr>
      <xdr:blipFill>
        <a:blip xmlns:r="http://schemas.openxmlformats.org/officeDocument/2006/relationships" r:embed="rId2"/>
        <a:stretch>
          <a:fillRect/>
        </a:stretch>
      </xdr:blipFill>
      <xdr:spPr>
        <a:xfrm>
          <a:off x="7572377" y="31750"/>
          <a:ext cx="1567537" cy="777875"/>
        </a:xfrm>
        <a:prstGeom prst="rect">
          <a:avLst/>
        </a:prstGeom>
      </xdr:spPr>
    </xdr:pic>
    <xdr:clientData/>
  </xdr:twoCellAnchor>
  <xdr:twoCellAnchor editAs="oneCell">
    <xdr:from>
      <xdr:col>0</xdr:col>
      <xdr:colOff>476251</xdr:colOff>
      <xdr:row>0</xdr:row>
      <xdr:rowOff>103188</xdr:rowOff>
    </xdr:from>
    <xdr:to>
      <xdr:col>2</xdr:col>
      <xdr:colOff>19541</xdr:colOff>
      <xdr:row>2</xdr:row>
      <xdr:rowOff>182563</xdr:rowOff>
    </xdr:to>
    <xdr:pic>
      <xdr:nvPicPr>
        <xdr:cNvPr id="5" name="Imagen 4"/>
        <xdr:cNvPicPr>
          <a:picLocks noChangeAspect="1"/>
        </xdr:cNvPicPr>
      </xdr:nvPicPr>
      <xdr:blipFill>
        <a:blip xmlns:r="http://schemas.openxmlformats.org/officeDocument/2006/relationships" r:embed="rId3"/>
        <a:stretch>
          <a:fillRect/>
        </a:stretch>
      </xdr:blipFill>
      <xdr:spPr>
        <a:xfrm>
          <a:off x="476251" y="103188"/>
          <a:ext cx="1622915" cy="714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8" name="Imagen 7"/>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5</xdr:col>
      <xdr:colOff>95250</xdr:colOff>
      <xdr:row>0</xdr:row>
      <xdr:rowOff>85726</xdr:rowOff>
    </xdr:from>
    <xdr:to>
      <xdr:col>6</xdr:col>
      <xdr:colOff>1080657</xdr:colOff>
      <xdr:row>3</xdr:row>
      <xdr:rowOff>180976</xdr:rowOff>
    </xdr:to>
    <xdr:pic>
      <xdr:nvPicPr>
        <xdr:cNvPr id="5" name="Imagen 3"/>
        <xdr:cNvPicPr>
          <a:picLocks noChangeAspect="1"/>
        </xdr:cNvPicPr>
      </xdr:nvPicPr>
      <xdr:blipFill>
        <a:blip xmlns:r="http://schemas.openxmlformats.org/officeDocument/2006/relationships" r:embed="rId2"/>
        <a:stretch>
          <a:fillRect/>
        </a:stretch>
      </xdr:blipFill>
      <xdr:spPr>
        <a:xfrm>
          <a:off x="7686675" y="85726"/>
          <a:ext cx="1842657" cy="914400"/>
        </a:xfrm>
        <a:prstGeom prst="rect">
          <a:avLst/>
        </a:prstGeom>
      </xdr:spPr>
    </xdr:pic>
    <xdr:clientData/>
  </xdr:twoCellAnchor>
  <xdr:twoCellAnchor editAs="oneCell">
    <xdr:from>
      <xdr:col>0</xdr:col>
      <xdr:colOff>514350</xdr:colOff>
      <xdr:row>0</xdr:row>
      <xdr:rowOff>161926</xdr:rowOff>
    </xdr:from>
    <xdr:to>
      <xdr:col>1</xdr:col>
      <xdr:colOff>603642</xdr:colOff>
      <xdr:row>3</xdr:row>
      <xdr:rowOff>161926</xdr:rowOff>
    </xdr:to>
    <xdr:pic>
      <xdr:nvPicPr>
        <xdr:cNvPr id="6" name="Imagen 5"/>
        <xdr:cNvPicPr>
          <a:picLocks noChangeAspect="1"/>
        </xdr:cNvPicPr>
      </xdr:nvPicPr>
      <xdr:blipFill>
        <a:blip xmlns:r="http://schemas.openxmlformats.org/officeDocument/2006/relationships" r:embed="rId3"/>
        <a:stretch>
          <a:fillRect/>
        </a:stretch>
      </xdr:blipFill>
      <xdr:spPr>
        <a:xfrm>
          <a:off x="514350" y="161926"/>
          <a:ext cx="1860942" cy="819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10" name="Imagen 9"/>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4</xdr:col>
      <xdr:colOff>123826</xdr:colOff>
      <xdr:row>0</xdr:row>
      <xdr:rowOff>180976</xdr:rowOff>
    </xdr:from>
    <xdr:to>
      <xdr:col>5</xdr:col>
      <xdr:colOff>1138097</xdr:colOff>
      <xdr:row>4</xdr:row>
      <xdr:rowOff>104776</xdr:rowOff>
    </xdr:to>
    <xdr:pic>
      <xdr:nvPicPr>
        <xdr:cNvPr id="5" name="Imagen 3"/>
        <xdr:cNvPicPr>
          <a:picLocks noChangeAspect="1"/>
        </xdr:cNvPicPr>
      </xdr:nvPicPr>
      <xdr:blipFill>
        <a:blip xmlns:r="http://schemas.openxmlformats.org/officeDocument/2006/relationships" r:embed="rId2"/>
        <a:stretch>
          <a:fillRect/>
        </a:stretch>
      </xdr:blipFill>
      <xdr:spPr>
        <a:xfrm>
          <a:off x="8267701" y="180976"/>
          <a:ext cx="1881046" cy="933450"/>
        </a:xfrm>
        <a:prstGeom prst="rect">
          <a:avLst/>
        </a:prstGeom>
      </xdr:spPr>
    </xdr:pic>
    <xdr:clientData/>
  </xdr:twoCellAnchor>
  <xdr:twoCellAnchor editAs="oneCell">
    <xdr:from>
      <xdr:col>0</xdr:col>
      <xdr:colOff>523875</xdr:colOff>
      <xdr:row>0</xdr:row>
      <xdr:rowOff>200026</xdr:rowOff>
    </xdr:from>
    <xdr:to>
      <xdr:col>1</xdr:col>
      <xdr:colOff>665970</xdr:colOff>
      <xdr:row>4</xdr:row>
      <xdr:rowOff>28576</xdr:rowOff>
    </xdr:to>
    <xdr:pic>
      <xdr:nvPicPr>
        <xdr:cNvPr id="6" name="Imagen 5"/>
        <xdr:cNvPicPr>
          <a:picLocks noChangeAspect="1"/>
        </xdr:cNvPicPr>
      </xdr:nvPicPr>
      <xdr:blipFill>
        <a:blip xmlns:r="http://schemas.openxmlformats.org/officeDocument/2006/relationships" r:embed="rId3"/>
        <a:stretch>
          <a:fillRect/>
        </a:stretch>
      </xdr:blipFill>
      <xdr:spPr>
        <a:xfrm>
          <a:off x="523875" y="200026"/>
          <a:ext cx="1904220" cy="8382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4" name="Imagen 3"/>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619126</xdr:colOff>
      <xdr:row>0</xdr:row>
      <xdr:rowOff>76201</xdr:rowOff>
    </xdr:from>
    <xdr:to>
      <xdr:col>5</xdr:col>
      <xdr:colOff>564286</xdr:colOff>
      <xdr:row>3</xdr:row>
      <xdr:rowOff>38100</xdr:rowOff>
    </xdr:to>
    <xdr:pic>
      <xdr:nvPicPr>
        <xdr:cNvPr id="5" name="Imagen 3"/>
        <xdr:cNvPicPr>
          <a:picLocks noChangeAspect="1"/>
        </xdr:cNvPicPr>
      </xdr:nvPicPr>
      <xdr:blipFill>
        <a:blip xmlns:r="http://schemas.openxmlformats.org/officeDocument/2006/relationships" r:embed="rId2"/>
        <a:stretch>
          <a:fillRect/>
        </a:stretch>
      </xdr:blipFill>
      <xdr:spPr>
        <a:xfrm>
          <a:off x="8410576" y="76201"/>
          <a:ext cx="1573935" cy="781049"/>
        </a:xfrm>
        <a:prstGeom prst="rect">
          <a:avLst/>
        </a:prstGeom>
      </xdr:spPr>
    </xdr:pic>
    <xdr:clientData/>
  </xdr:twoCellAnchor>
  <xdr:twoCellAnchor editAs="oneCell">
    <xdr:from>
      <xdr:col>0</xdr:col>
      <xdr:colOff>438150</xdr:colOff>
      <xdr:row>0</xdr:row>
      <xdr:rowOff>85725</xdr:rowOff>
    </xdr:from>
    <xdr:to>
      <xdr:col>1</xdr:col>
      <xdr:colOff>1137970</xdr:colOff>
      <xdr:row>3</xdr:row>
      <xdr:rowOff>19050</xdr:rowOff>
    </xdr:to>
    <xdr:pic>
      <xdr:nvPicPr>
        <xdr:cNvPr id="6" name="Imagen 5"/>
        <xdr:cNvPicPr>
          <a:picLocks noChangeAspect="1"/>
        </xdr:cNvPicPr>
      </xdr:nvPicPr>
      <xdr:blipFill>
        <a:blip xmlns:r="http://schemas.openxmlformats.org/officeDocument/2006/relationships" r:embed="rId3"/>
        <a:stretch>
          <a:fillRect/>
        </a:stretch>
      </xdr:blipFill>
      <xdr:spPr>
        <a:xfrm>
          <a:off x="438150" y="85725"/>
          <a:ext cx="1709470" cy="752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4" name="Imagen 3"/>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0</xdr:col>
      <xdr:colOff>438150</xdr:colOff>
      <xdr:row>0</xdr:row>
      <xdr:rowOff>161926</xdr:rowOff>
    </xdr:from>
    <xdr:to>
      <xdr:col>1</xdr:col>
      <xdr:colOff>588109</xdr:colOff>
      <xdr:row>3</xdr:row>
      <xdr:rowOff>104776</xdr:rowOff>
    </xdr:to>
    <xdr:pic>
      <xdr:nvPicPr>
        <xdr:cNvPr id="5" name="Imagen 4"/>
        <xdr:cNvPicPr>
          <a:picLocks noChangeAspect="1"/>
        </xdr:cNvPicPr>
      </xdr:nvPicPr>
      <xdr:blipFill>
        <a:blip xmlns:r="http://schemas.openxmlformats.org/officeDocument/2006/relationships" r:embed="rId2"/>
        <a:stretch>
          <a:fillRect/>
        </a:stretch>
      </xdr:blipFill>
      <xdr:spPr>
        <a:xfrm>
          <a:off x="438150" y="161926"/>
          <a:ext cx="1731109" cy="762000"/>
        </a:xfrm>
        <a:prstGeom prst="rect">
          <a:avLst/>
        </a:prstGeom>
      </xdr:spPr>
    </xdr:pic>
    <xdr:clientData/>
  </xdr:twoCellAnchor>
  <xdr:twoCellAnchor editAs="oneCell">
    <xdr:from>
      <xdr:col>4</xdr:col>
      <xdr:colOff>305141</xdr:colOff>
      <xdr:row>0</xdr:row>
      <xdr:rowOff>161926</xdr:rowOff>
    </xdr:from>
    <xdr:to>
      <xdr:col>5</xdr:col>
      <xdr:colOff>1108272</xdr:colOff>
      <xdr:row>3</xdr:row>
      <xdr:rowOff>171450</xdr:rowOff>
    </xdr:to>
    <xdr:pic>
      <xdr:nvPicPr>
        <xdr:cNvPr id="6" name="Imagen 3"/>
        <xdr:cNvPicPr>
          <a:picLocks noChangeAspect="1"/>
        </xdr:cNvPicPr>
      </xdr:nvPicPr>
      <xdr:blipFill>
        <a:blip xmlns:r="http://schemas.openxmlformats.org/officeDocument/2006/relationships" r:embed="rId3"/>
        <a:stretch>
          <a:fillRect/>
        </a:stretch>
      </xdr:blipFill>
      <xdr:spPr>
        <a:xfrm>
          <a:off x="8515691" y="161926"/>
          <a:ext cx="1669906" cy="8286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47625</xdr:colOff>
      <xdr:row>5</xdr:row>
      <xdr:rowOff>66676</xdr:rowOff>
    </xdr:to>
    <xdr:pic>
      <xdr:nvPicPr>
        <xdr:cNvPr id="4" name="Imagen 3"/>
        <xdr:cNvPicPr>
          <a:picLocks noChangeAspect="1"/>
        </xdr:cNvPicPr>
      </xdr:nvPicPr>
      <xdr:blipFill>
        <a:blip xmlns:r="http://schemas.openxmlformats.org/officeDocument/2006/relationships" r:embed="rId1"/>
        <a:stretch>
          <a:fillRect/>
        </a:stretch>
      </xdr:blipFill>
      <xdr:spPr>
        <a:xfrm>
          <a:off x="0" y="1"/>
          <a:ext cx="314325" cy="1333500"/>
        </a:xfrm>
        <a:prstGeom prst="rect">
          <a:avLst/>
        </a:prstGeom>
      </xdr:spPr>
    </xdr:pic>
    <xdr:clientData/>
  </xdr:twoCellAnchor>
  <xdr:twoCellAnchor editAs="oneCell">
    <xdr:from>
      <xdr:col>1</xdr:col>
      <xdr:colOff>152400</xdr:colOff>
      <xdr:row>0</xdr:row>
      <xdr:rowOff>133351</xdr:rowOff>
    </xdr:from>
    <xdr:to>
      <xdr:col>1</xdr:col>
      <xdr:colOff>1781175</xdr:colOff>
      <xdr:row>3</xdr:row>
      <xdr:rowOff>21630</xdr:rowOff>
    </xdr:to>
    <xdr:pic>
      <xdr:nvPicPr>
        <xdr:cNvPr id="5" name="Imagen 4"/>
        <xdr:cNvPicPr>
          <a:picLocks noChangeAspect="1"/>
        </xdr:cNvPicPr>
      </xdr:nvPicPr>
      <xdr:blipFill>
        <a:blip xmlns:r="http://schemas.openxmlformats.org/officeDocument/2006/relationships" r:embed="rId2"/>
        <a:stretch>
          <a:fillRect/>
        </a:stretch>
      </xdr:blipFill>
      <xdr:spPr>
        <a:xfrm>
          <a:off x="419100" y="133351"/>
          <a:ext cx="1628775" cy="716954"/>
        </a:xfrm>
        <a:prstGeom prst="rect">
          <a:avLst/>
        </a:prstGeom>
      </xdr:spPr>
    </xdr:pic>
    <xdr:clientData/>
  </xdr:twoCellAnchor>
  <xdr:twoCellAnchor editAs="oneCell">
    <xdr:from>
      <xdr:col>9</xdr:col>
      <xdr:colOff>29636</xdr:colOff>
      <xdr:row>0</xdr:row>
      <xdr:rowOff>95251</xdr:rowOff>
    </xdr:from>
    <xdr:to>
      <xdr:col>11</xdr:col>
      <xdr:colOff>327221</xdr:colOff>
      <xdr:row>3</xdr:row>
      <xdr:rowOff>47625</xdr:rowOff>
    </xdr:to>
    <xdr:pic>
      <xdr:nvPicPr>
        <xdr:cNvPr id="6" name="Imagen 3"/>
        <xdr:cNvPicPr>
          <a:picLocks noChangeAspect="1"/>
        </xdr:cNvPicPr>
      </xdr:nvPicPr>
      <xdr:blipFill>
        <a:blip xmlns:r="http://schemas.openxmlformats.org/officeDocument/2006/relationships" r:embed="rId3"/>
        <a:stretch>
          <a:fillRect/>
        </a:stretch>
      </xdr:blipFill>
      <xdr:spPr>
        <a:xfrm>
          <a:off x="10935761" y="95251"/>
          <a:ext cx="1573935" cy="78104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47625</xdr:colOff>
      <xdr:row>5</xdr:row>
      <xdr:rowOff>66676</xdr:rowOff>
    </xdr:to>
    <xdr:pic>
      <xdr:nvPicPr>
        <xdr:cNvPr id="2" name="Imagen 1"/>
        <xdr:cNvPicPr>
          <a:picLocks noChangeAspect="1"/>
        </xdr:cNvPicPr>
      </xdr:nvPicPr>
      <xdr:blipFill>
        <a:blip xmlns:r="http://schemas.openxmlformats.org/officeDocument/2006/relationships" r:embed="rId1"/>
        <a:stretch>
          <a:fillRect/>
        </a:stretch>
      </xdr:blipFill>
      <xdr:spPr>
        <a:xfrm>
          <a:off x="0" y="1"/>
          <a:ext cx="314325" cy="1333500"/>
        </a:xfrm>
        <a:prstGeom prst="rect">
          <a:avLst/>
        </a:prstGeom>
      </xdr:spPr>
    </xdr:pic>
    <xdr:clientData/>
  </xdr:twoCellAnchor>
  <xdr:twoCellAnchor editAs="oneCell">
    <xdr:from>
      <xdr:col>1</xdr:col>
      <xdr:colOff>85725</xdr:colOff>
      <xdr:row>0</xdr:row>
      <xdr:rowOff>112569</xdr:rowOff>
    </xdr:from>
    <xdr:to>
      <xdr:col>2</xdr:col>
      <xdr:colOff>844872</xdr:colOff>
      <xdr:row>3</xdr:row>
      <xdr:rowOff>66676</xdr:rowOff>
    </xdr:to>
    <xdr:pic>
      <xdr:nvPicPr>
        <xdr:cNvPr id="3" name="Imagen 2"/>
        <xdr:cNvPicPr>
          <a:picLocks noChangeAspect="1"/>
        </xdr:cNvPicPr>
      </xdr:nvPicPr>
      <xdr:blipFill>
        <a:blip xmlns:r="http://schemas.openxmlformats.org/officeDocument/2006/relationships" r:embed="rId2"/>
        <a:stretch>
          <a:fillRect/>
        </a:stretch>
      </xdr:blipFill>
      <xdr:spPr>
        <a:xfrm>
          <a:off x="352425" y="112569"/>
          <a:ext cx="1778322" cy="782782"/>
        </a:xfrm>
        <a:prstGeom prst="rect">
          <a:avLst/>
        </a:prstGeom>
      </xdr:spPr>
    </xdr:pic>
    <xdr:clientData/>
  </xdr:twoCellAnchor>
  <xdr:twoCellAnchor editAs="oneCell">
    <xdr:from>
      <xdr:col>6</xdr:col>
      <xdr:colOff>758537</xdr:colOff>
      <xdr:row>0</xdr:row>
      <xdr:rowOff>28575</xdr:rowOff>
    </xdr:from>
    <xdr:to>
      <xdr:col>8</xdr:col>
      <xdr:colOff>266268</xdr:colOff>
      <xdr:row>3</xdr:row>
      <xdr:rowOff>28574</xdr:rowOff>
    </xdr:to>
    <xdr:pic>
      <xdr:nvPicPr>
        <xdr:cNvPr id="4" name="Imagen 3"/>
        <xdr:cNvPicPr>
          <a:picLocks noChangeAspect="1"/>
        </xdr:cNvPicPr>
      </xdr:nvPicPr>
      <xdr:blipFill>
        <a:blip xmlns:r="http://schemas.openxmlformats.org/officeDocument/2006/relationships" r:embed="rId3"/>
        <a:stretch>
          <a:fillRect/>
        </a:stretch>
      </xdr:blipFill>
      <xdr:spPr>
        <a:xfrm>
          <a:off x="8273762" y="28575"/>
          <a:ext cx="1669906" cy="8286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v2kp-47212\FISCAL\Cuadros%20Comparativos\CUADROS%20FISC.COMPARA902001-1er%20trimest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
      <sheetName val="TCYN"/>
      <sheetName val="TCG"/>
      <sheetName val="DIF"/>
      <sheetName val="Gcap"/>
      <sheetName val="GCK"/>
      <sheetName val="Pretrib"/>
      <sheetName val="Ytotal"/>
      <sheetName val="Gastot"/>
      <sheetName val="gastotri"/>
      <sheetName val="Chart2"/>
      <sheetName val="datos graf."/>
      <sheetName val="FINANCIAMIENTO"/>
      <sheetName val="OPE-FINA"/>
      <sheetName val="Gasto "/>
      <sheetName val="ING SIN DIF "/>
      <sheetName val="ING SIN DIF NI COMISION"/>
      <sheetName val="FLUJO"/>
      <sheetName val="ING "/>
      <sheetName val="FINANCIAMIENTO (2)"/>
      <sheetName val="Ingresos Tributarios"/>
      <sheetName val="Ponderación Impuestos"/>
      <sheetName val="ING COMBUS"/>
      <sheetName val="LIST GASTOS"/>
      <sheetName val="LIST INGRESOS"/>
      <sheetName val="CUADROS FISC.COMPARA902001-1er "/>
      <sheetName val="Año 20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autoPageBreaks="0"/>
  </sheetPr>
  <dimension ref="A1:N32"/>
  <sheetViews>
    <sheetView showGridLines="0" tabSelected="1" zoomScaleNormal="100" workbookViewId="0">
      <selection activeCell="C44" sqref="C44"/>
    </sheetView>
  </sheetViews>
  <sheetFormatPr baseColWidth="10" defaultColWidth="11.42578125" defaultRowHeight="15" x14ac:dyDescent="0.25"/>
  <cols>
    <col min="1" max="1" width="12.5703125" customWidth="1"/>
    <col min="2" max="2" width="18.5703125" customWidth="1"/>
    <col min="3" max="3" width="34.42578125" customWidth="1"/>
    <col min="4" max="5" width="12.5703125" customWidth="1"/>
    <col min="6" max="6" width="14" customWidth="1"/>
    <col min="7" max="7" width="21.28515625" customWidth="1"/>
    <col min="8" max="8" width="15" customWidth="1"/>
  </cols>
  <sheetData>
    <row r="1" spans="1:14" ht="28.5" customHeight="1" x14ac:dyDescent="0.25">
      <c r="A1" s="130" t="s">
        <v>0</v>
      </c>
      <c r="B1" s="130"/>
      <c r="C1" s="130"/>
      <c r="D1" s="130"/>
      <c r="E1" s="130"/>
      <c r="F1" s="130"/>
      <c r="G1" s="130"/>
      <c r="H1" s="130"/>
      <c r="I1" s="28"/>
      <c r="J1" s="28"/>
      <c r="K1" s="28"/>
      <c r="L1" s="1"/>
      <c r="M1" s="1"/>
      <c r="N1" s="2"/>
    </row>
    <row r="2" spans="1:14" ht="21" customHeight="1" x14ac:dyDescent="0.25">
      <c r="A2" s="129" t="s">
        <v>1</v>
      </c>
      <c r="B2" s="129"/>
      <c r="C2" s="129"/>
      <c r="D2" s="129"/>
      <c r="E2" s="129"/>
      <c r="F2" s="129"/>
      <c r="G2" s="129"/>
      <c r="H2" s="129"/>
      <c r="I2" s="27"/>
      <c r="J2" s="27"/>
      <c r="L2" s="1"/>
      <c r="M2" s="1"/>
      <c r="N2" s="2"/>
    </row>
    <row r="3" spans="1:14" s="98" customFormat="1" ht="28.5" x14ac:dyDescent="0.25">
      <c r="A3" s="128" t="s">
        <v>227</v>
      </c>
      <c r="B3" s="128"/>
      <c r="C3" s="128"/>
      <c r="D3" s="128"/>
      <c r="E3" s="128"/>
      <c r="F3" s="128"/>
      <c r="G3" s="128"/>
      <c r="H3" s="128"/>
      <c r="I3" s="97"/>
      <c r="J3" s="97"/>
      <c r="K3" s="23"/>
      <c r="L3" s="23"/>
      <c r="M3" s="23"/>
      <c r="N3" s="23"/>
    </row>
    <row r="4" spans="1:14" ht="18.75" customHeight="1" x14ac:dyDescent="0.3">
      <c r="A4" s="134" t="s">
        <v>211</v>
      </c>
      <c r="B4" s="134"/>
      <c r="C4" s="134"/>
      <c r="D4" s="134"/>
      <c r="E4" s="134"/>
      <c r="F4" s="134"/>
      <c r="G4" s="134"/>
      <c r="H4" s="134"/>
      <c r="I4" s="29"/>
      <c r="J4" s="29"/>
      <c r="K4" s="24"/>
      <c r="L4" s="24"/>
      <c r="M4" s="24"/>
      <c r="N4" s="24"/>
    </row>
    <row r="5" spans="1:14" ht="18.75" customHeight="1" x14ac:dyDescent="0.3">
      <c r="A5" s="134" t="s">
        <v>213</v>
      </c>
      <c r="B5" s="134"/>
      <c r="C5" s="134"/>
      <c r="D5" s="134"/>
      <c r="E5" s="134"/>
      <c r="F5" s="134"/>
      <c r="G5" s="134"/>
      <c r="H5" s="134"/>
      <c r="I5" s="29"/>
      <c r="J5" s="29"/>
      <c r="K5" s="24"/>
      <c r="L5" s="24"/>
      <c r="M5" s="24"/>
      <c r="N5" s="24"/>
    </row>
    <row r="6" spans="1:14" ht="18.75" x14ac:dyDescent="0.3">
      <c r="A6" s="133" t="s">
        <v>315</v>
      </c>
      <c r="B6" s="133"/>
      <c r="C6" s="133"/>
      <c r="D6" s="133"/>
      <c r="E6" s="133"/>
      <c r="F6" s="133"/>
      <c r="G6" s="133"/>
      <c r="H6" s="133"/>
      <c r="I6" s="60"/>
      <c r="J6" s="30"/>
      <c r="K6" s="25"/>
      <c r="L6" s="25"/>
      <c r="M6" s="25"/>
      <c r="N6" s="25"/>
    </row>
    <row r="7" spans="1:14" ht="15.75" x14ac:dyDescent="0.25">
      <c r="A7" s="132" t="s">
        <v>5</v>
      </c>
      <c r="B7" s="132"/>
      <c r="C7" s="132"/>
      <c r="D7" s="132"/>
      <c r="E7" s="132"/>
      <c r="F7" s="132"/>
      <c r="G7" s="132"/>
      <c r="H7" s="132"/>
      <c r="I7" s="31"/>
      <c r="J7" s="31"/>
      <c r="L7" s="1"/>
      <c r="M7" s="1"/>
      <c r="N7" s="2"/>
    </row>
    <row r="8" spans="1:14" ht="15.75" x14ac:dyDescent="0.25">
      <c r="A8" s="99"/>
      <c r="B8" s="99"/>
      <c r="C8" s="99"/>
      <c r="D8" s="99"/>
      <c r="E8" s="99"/>
      <c r="F8" s="99"/>
      <c r="G8" s="99"/>
      <c r="H8" s="99"/>
      <c r="I8" s="31"/>
      <c r="J8" s="31"/>
      <c r="L8" s="1"/>
      <c r="M8" s="1"/>
      <c r="N8" s="2"/>
    </row>
    <row r="9" spans="1:14" x14ac:dyDescent="0.25">
      <c r="C9" s="131" t="s">
        <v>2</v>
      </c>
      <c r="D9" s="131" t="s">
        <v>209</v>
      </c>
      <c r="E9" s="131" t="s">
        <v>228</v>
      </c>
      <c r="F9" s="131" t="s">
        <v>178</v>
      </c>
    </row>
    <row r="10" spans="1:14" x14ac:dyDescent="0.25">
      <c r="C10" s="131"/>
      <c r="D10" s="131"/>
      <c r="E10" s="131"/>
      <c r="F10" s="131"/>
    </row>
    <row r="11" spans="1:14" x14ac:dyDescent="0.25">
      <c r="C11" s="2"/>
      <c r="D11" s="2"/>
      <c r="E11" s="2"/>
      <c r="F11" s="2"/>
    </row>
    <row r="12" spans="1:14" x14ac:dyDescent="0.25">
      <c r="C12" s="54" t="s">
        <v>111</v>
      </c>
      <c r="D12" s="57">
        <f>SUM(D13:D14)</f>
        <v>750823.35117599997</v>
      </c>
      <c r="E12" s="57">
        <f>SUM(E13:E14)</f>
        <v>515012.81070736947</v>
      </c>
      <c r="F12" s="57">
        <f>SUM(F13:F14)</f>
        <v>563333.58794691996</v>
      </c>
    </row>
    <row r="13" spans="1:14" x14ac:dyDescent="0.25">
      <c r="C13" s="55" t="s">
        <v>175</v>
      </c>
      <c r="D13" s="58">
        <v>738501.38617900002</v>
      </c>
      <c r="E13" s="58">
        <v>502571.76240860944</v>
      </c>
      <c r="F13" s="58">
        <v>553570.5916962499</v>
      </c>
    </row>
    <row r="14" spans="1:14" x14ac:dyDescent="0.25">
      <c r="C14" s="55" t="s">
        <v>176</v>
      </c>
      <c r="D14" s="58">
        <v>12321.964996999999</v>
      </c>
      <c r="E14" s="58">
        <v>12441.048298760003</v>
      </c>
      <c r="F14" s="58">
        <v>9762.9962506700031</v>
      </c>
    </row>
    <row r="15" spans="1:14" x14ac:dyDescent="0.25">
      <c r="C15" s="54" t="s">
        <v>66</v>
      </c>
      <c r="D15" s="57">
        <f>D16+D18</f>
        <v>861074.37294300005</v>
      </c>
      <c r="E15" s="57">
        <f>E16+E18</f>
        <v>1031756.7957732299</v>
      </c>
      <c r="F15" s="57">
        <f>F16+F18</f>
        <v>845636.61245219037</v>
      </c>
    </row>
    <row r="16" spans="1:14" x14ac:dyDescent="0.25">
      <c r="C16" s="55" t="s">
        <v>68</v>
      </c>
      <c r="D16" s="58">
        <v>723274.35001000005</v>
      </c>
      <c r="E16" s="58">
        <v>881921.37555262994</v>
      </c>
      <c r="F16" s="58">
        <v>745953.70242540038</v>
      </c>
      <c r="K16" s="36"/>
    </row>
    <row r="17" spans="3:11" x14ac:dyDescent="0.25">
      <c r="C17" s="56" t="s">
        <v>73</v>
      </c>
      <c r="D17" s="58">
        <v>149993.48975899999</v>
      </c>
      <c r="E17" s="58">
        <v>163121.74054299999</v>
      </c>
      <c r="F17" s="58">
        <v>124340.03965733007</v>
      </c>
      <c r="K17" s="36"/>
    </row>
    <row r="18" spans="3:11" x14ac:dyDescent="0.25">
      <c r="C18" s="55" t="s">
        <v>69</v>
      </c>
      <c r="D18" s="58">
        <v>137800.022933</v>
      </c>
      <c r="E18" s="58">
        <v>149835.42022059998</v>
      </c>
      <c r="F18" s="58">
        <v>99682.910026790036</v>
      </c>
    </row>
    <row r="19" spans="3:11" x14ac:dyDescent="0.25">
      <c r="C19" s="49" t="s">
        <v>214</v>
      </c>
      <c r="D19" s="49"/>
      <c r="E19" s="50"/>
      <c r="F19" s="50"/>
    </row>
    <row r="20" spans="3:11" x14ac:dyDescent="0.25">
      <c r="C20" s="86" t="s">
        <v>222</v>
      </c>
      <c r="D20" s="12">
        <f>D13-D16</f>
        <v>15227.03616899997</v>
      </c>
      <c r="E20" s="12">
        <f>E13-E16</f>
        <v>-379349.61314402049</v>
      </c>
      <c r="F20" s="12">
        <f>F13-F16</f>
        <v>-192383.11072915047</v>
      </c>
    </row>
    <row r="21" spans="3:11" x14ac:dyDescent="0.25">
      <c r="C21" s="86" t="s">
        <v>223</v>
      </c>
      <c r="D21" s="12">
        <f>D14-D18</f>
        <v>-125478.057936</v>
      </c>
      <c r="E21" s="12">
        <f>E14-E18</f>
        <v>-137394.37192183998</v>
      </c>
      <c r="F21" s="12">
        <f>F14-F18</f>
        <v>-89919.913776120025</v>
      </c>
    </row>
    <row r="22" spans="3:11" x14ac:dyDescent="0.25">
      <c r="C22" s="86" t="s">
        <v>225</v>
      </c>
      <c r="D22" s="12">
        <f>D12-D15</f>
        <v>-110251.02176700009</v>
      </c>
      <c r="E22" s="12">
        <f>E12-E15</f>
        <v>-516743.98506586044</v>
      </c>
      <c r="F22" s="12">
        <f>F12-F15</f>
        <v>-282303.02450527041</v>
      </c>
    </row>
    <row r="23" spans="3:11" x14ac:dyDescent="0.25">
      <c r="C23" s="86" t="s">
        <v>224</v>
      </c>
      <c r="D23" s="12">
        <f>(D12-(D15-D17))</f>
        <v>39742.467991999933</v>
      </c>
      <c r="E23" s="12">
        <f>(E12-(E15-E17))</f>
        <v>-353622.24452286039</v>
      </c>
      <c r="F23" s="12">
        <f>(F12-(F15-F17))</f>
        <v>-157962.98484794039</v>
      </c>
    </row>
    <row r="24" spans="3:11" x14ac:dyDescent="0.25">
      <c r="C24" s="49" t="s">
        <v>215</v>
      </c>
      <c r="D24" s="93">
        <f>D26-D28</f>
        <v>110251.021767</v>
      </c>
      <c r="E24" s="93">
        <f t="shared" ref="E24:F24" si="0">E26-E28</f>
        <v>516743.98506583995</v>
      </c>
      <c r="F24" s="93">
        <f t="shared" si="0"/>
        <v>409376.74951136997</v>
      </c>
    </row>
    <row r="25" spans="3:11" x14ac:dyDescent="0.25">
      <c r="C25" s="51"/>
      <c r="D25" s="51"/>
      <c r="E25" s="52"/>
      <c r="F25" s="52"/>
    </row>
    <row r="26" spans="3:11" x14ac:dyDescent="0.25">
      <c r="C26" s="54" t="s">
        <v>179</v>
      </c>
      <c r="D26" s="57">
        <v>246295.82176699999</v>
      </c>
      <c r="E26" s="57">
        <v>697571.37035183993</v>
      </c>
      <c r="F26" s="57">
        <v>557548.71395651007</v>
      </c>
    </row>
    <row r="27" spans="3:11" x14ac:dyDescent="0.25">
      <c r="C27" s="53"/>
      <c r="D27" s="59"/>
      <c r="E27" s="59"/>
      <c r="F27" s="59"/>
    </row>
    <row r="28" spans="3:11" x14ac:dyDescent="0.25">
      <c r="C28" s="54" t="s">
        <v>70</v>
      </c>
      <c r="D28" s="57">
        <v>136044.79999999999</v>
      </c>
      <c r="E28" s="57">
        <v>180827.385286</v>
      </c>
      <c r="F28" s="57">
        <v>148171.9644451401</v>
      </c>
    </row>
    <row r="29" spans="3:11" x14ac:dyDescent="0.25">
      <c r="C29" s="46" t="s">
        <v>174</v>
      </c>
      <c r="D29" s="3"/>
      <c r="E29" s="3"/>
      <c r="F29" s="3"/>
      <c r="G29" s="32"/>
    </row>
    <row r="30" spans="3:11" ht="34.5" customHeight="1" x14ac:dyDescent="0.25">
      <c r="C30" s="135" t="s">
        <v>316</v>
      </c>
      <c r="D30" s="135"/>
      <c r="E30" s="135"/>
      <c r="F30" s="135"/>
      <c r="G30" s="32"/>
    </row>
    <row r="31" spans="3:11" ht="35.25" customHeight="1" x14ac:dyDescent="0.25">
      <c r="C31" s="127" t="s">
        <v>229</v>
      </c>
      <c r="D31" s="127"/>
      <c r="E31" s="127"/>
      <c r="F31" s="127"/>
      <c r="G31" s="32"/>
    </row>
    <row r="32" spans="3:11" x14ac:dyDescent="0.25">
      <c r="C32" s="46" t="s">
        <v>3</v>
      </c>
    </row>
  </sheetData>
  <mergeCells count="13">
    <mergeCell ref="C31:F31"/>
    <mergeCell ref="A3:H3"/>
    <mergeCell ref="A2:H2"/>
    <mergeCell ref="A1:H1"/>
    <mergeCell ref="C9:C10"/>
    <mergeCell ref="D9:D10"/>
    <mergeCell ref="E9:E10"/>
    <mergeCell ref="A7:H7"/>
    <mergeCell ref="A6:H6"/>
    <mergeCell ref="A5:H5"/>
    <mergeCell ref="A4:H4"/>
    <mergeCell ref="F9:F10"/>
    <mergeCell ref="C30:F30"/>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T46"/>
  <sheetViews>
    <sheetView showGridLines="0" workbookViewId="0">
      <selection activeCell="B37" sqref="B37"/>
    </sheetView>
  </sheetViews>
  <sheetFormatPr baseColWidth="10" defaultColWidth="11.42578125" defaultRowHeight="15" x14ac:dyDescent="0.25"/>
  <cols>
    <col min="1" max="1" width="26.5703125" customWidth="1"/>
    <col min="2" max="2" width="53.85546875" customWidth="1"/>
    <col min="3" max="3" width="12" customWidth="1"/>
    <col min="4" max="5" width="10.7109375" customWidth="1"/>
    <col min="6" max="6" width="12.85546875" customWidth="1"/>
    <col min="7" max="7" width="18.85546875" customWidth="1"/>
  </cols>
  <sheetData>
    <row r="1" spans="1:8" ht="28.5" customHeight="1" x14ac:dyDescent="0.25">
      <c r="A1" s="130" t="s">
        <v>0</v>
      </c>
      <c r="B1" s="130"/>
      <c r="C1" s="130"/>
      <c r="D1" s="130"/>
      <c r="E1" s="130"/>
      <c r="F1" s="130"/>
      <c r="G1" s="130"/>
      <c r="H1" s="28"/>
    </row>
    <row r="2" spans="1:8" ht="21" customHeight="1" x14ac:dyDescent="0.25">
      <c r="A2" s="129" t="s">
        <v>1</v>
      </c>
      <c r="B2" s="129"/>
      <c r="C2" s="129"/>
      <c r="D2" s="129"/>
      <c r="E2" s="129"/>
      <c r="F2" s="129"/>
      <c r="G2" s="129"/>
      <c r="H2" s="27"/>
    </row>
    <row r="3" spans="1:8" ht="15" customHeight="1" x14ac:dyDescent="0.25">
      <c r="A3" s="136" t="s">
        <v>227</v>
      </c>
      <c r="B3" s="136"/>
      <c r="C3" s="136"/>
      <c r="D3" s="136"/>
      <c r="E3" s="136"/>
      <c r="F3" s="136"/>
      <c r="G3" s="136"/>
      <c r="H3" s="26"/>
    </row>
    <row r="5" spans="1:8" ht="18.75" customHeight="1" x14ac:dyDescent="0.3">
      <c r="A5" s="137" t="s">
        <v>216</v>
      </c>
      <c r="B5" s="137"/>
      <c r="C5" s="137"/>
      <c r="D5" s="137"/>
      <c r="E5" s="137"/>
      <c r="F5" s="137"/>
      <c r="G5" s="137"/>
      <c r="H5" s="29"/>
    </row>
    <row r="6" spans="1:8" ht="18.75" customHeight="1" x14ac:dyDescent="0.3">
      <c r="A6" s="137" t="s">
        <v>212</v>
      </c>
      <c r="B6" s="137"/>
      <c r="C6" s="137"/>
      <c r="D6" s="137"/>
      <c r="E6" s="137"/>
      <c r="F6" s="137"/>
      <c r="G6" s="137"/>
      <c r="H6" s="29"/>
    </row>
    <row r="7" spans="1:8" ht="18.75" x14ac:dyDescent="0.25">
      <c r="A7" s="133" t="s">
        <v>317</v>
      </c>
      <c r="B7" s="133"/>
      <c r="C7" s="133"/>
      <c r="D7" s="133"/>
      <c r="E7" s="133"/>
      <c r="F7" s="133"/>
      <c r="G7" s="133"/>
      <c r="H7" s="105"/>
    </row>
    <row r="8" spans="1:8" ht="15.75" x14ac:dyDescent="0.25">
      <c r="A8" s="140" t="s">
        <v>5</v>
      </c>
      <c r="B8" s="140"/>
      <c r="C8" s="140"/>
      <c r="D8" s="140"/>
      <c r="E8" s="140"/>
      <c r="F8" s="140"/>
      <c r="G8" s="140"/>
      <c r="H8" s="31"/>
    </row>
    <row r="11" spans="1:8" ht="15" customHeight="1" x14ac:dyDescent="0.25">
      <c r="B11" s="138" t="s">
        <v>2</v>
      </c>
      <c r="C11" s="139" t="s">
        <v>209</v>
      </c>
      <c r="D11" s="139" t="s">
        <v>228</v>
      </c>
      <c r="E11" s="139" t="s">
        <v>210</v>
      </c>
    </row>
    <row r="12" spans="1:8" ht="15" customHeight="1" x14ac:dyDescent="0.25">
      <c r="B12" s="138"/>
      <c r="C12" s="139"/>
      <c r="D12" s="139"/>
      <c r="E12" s="139"/>
    </row>
    <row r="13" spans="1:8" x14ac:dyDescent="0.25">
      <c r="B13" s="63" t="s">
        <v>66</v>
      </c>
      <c r="C13" s="61">
        <f>+C14+C21</f>
        <v>861074.37294300005</v>
      </c>
      <c r="D13" s="61">
        <f>+D14+D21</f>
        <v>1031756.7957732299</v>
      </c>
      <c r="E13" s="61">
        <f>E14+E21</f>
        <v>845636.61245218979</v>
      </c>
    </row>
    <row r="14" spans="1:8" x14ac:dyDescent="0.25">
      <c r="B14" s="64" t="s">
        <v>68</v>
      </c>
      <c r="C14" s="96">
        <f>SUM(C15:C20)</f>
        <v>723274.35001000005</v>
      </c>
      <c r="D14" s="96">
        <f>SUM(D15:D20)</f>
        <v>881921.37555262994</v>
      </c>
      <c r="E14" s="96">
        <f>SUM(E15:E20)</f>
        <v>745953.7024253998</v>
      </c>
    </row>
    <row r="15" spans="1:8" ht="12.75" customHeight="1" x14ac:dyDescent="0.25">
      <c r="B15" s="65" t="s">
        <v>71</v>
      </c>
      <c r="C15" s="62">
        <v>318384.236699</v>
      </c>
      <c r="D15" s="62">
        <v>339307.25165879005</v>
      </c>
      <c r="E15" s="62">
        <v>281033.49531579972</v>
      </c>
    </row>
    <row r="16" spans="1:8" x14ac:dyDescent="0.25">
      <c r="B16" s="65" t="s">
        <v>72</v>
      </c>
      <c r="C16" s="62">
        <v>43349.405366999999</v>
      </c>
      <c r="D16" s="62">
        <v>44260.792947000002</v>
      </c>
      <c r="E16" s="62">
        <v>40530.719575859999</v>
      </c>
    </row>
    <row r="17" spans="2:20" x14ac:dyDescent="0.25">
      <c r="B17" s="65" t="s">
        <v>73</v>
      </c>
      <c r="C17" s="62">
        <v>149993.48975899999</v>
      </c>
      <c r="D17" s="62">
        <v>163121.74054299999</v>
      </c>
      <c r="E17" s="62">
        <v>124340.03965733007</v>
      </c>
    </row>
    <row r="18" spans="2:20" x14ac:dyDescent="0.25">
      <c r="B18" s="65" t="s">
        <v>74</v>
      </c>
      <c r="C18" s="104">
        <v>0</v>
      </c>
      <c r="D18" s="62">
        <v>111.464372</v>
      </c>
      <c r="E18" s="62">
        <v>111.02543224999999</v>
      </c>
    </row>
    <row r="19" spans="2:20" x14ac:dyDescent="0.25">
      <c r="B19" s="65" t="s">
        <v>75</v>
      </c>
      <c r="C19" s="62">
        <v>211443.063307</v>
      </c>
      <c r="D19" s="62">
        <v>334887.73600089992</v>
      </c>
      <c r="E19" s="62">
        <v>299712.84190782998</v>
      </c>
    </row>
    <row r="20" spans="2:20" x14ac:dyDescent="0.25">
      <c r="B20" s="65" t="s">
        <v>76</v>
      </c>
      <c r="C20" s="62">
        <v>104.154878</v>
      </c>
      <c r="D20" s="62">
        <v>232.39003094</v>
      </c>
      <c r="E20" s="62">
        <v>225.58053632999997</v>
      </c>
    </row>
    <row r="21" spans="2:20" x14ac:dyDescent="0.25">
      <c r="B21" s="64" t="s">
        <v>69</v>
      </c>
      <c r="C21" s="96">
        <f>SUM(C22:C27)</f>
        <v>137800.02293300003</v>
      </c>
      <c r="D21" s="96">
        <f t="shared" ref="D21:E21" si="0">SUM(D22:D27)</f>
        <v>149835.42022059998</v>
      </c>
      <c r="E21" s="96">
        <f t="shared" si="0"/>
        <v>99682.910026790007</v>
      </c>
    </row>
    <row r="22" spans="2:20" x14ac:dyDescent="0.25">
      <c r="B22" s="65" t="s">
        <v>77</v>
      </c>
      <c r="C22" s="62">
        <v>31476.50445</v>
      </c>
      <c r="D22" s="62">
        <v>31536.470644690002</v>
      </c>
      <c r="E22" s="62">
        <v>22445.185597930005</v>
      </c>
    </row>
    <row r="23" spans="2:20" x14ac:dyDescent="0.25">
      <c r="B23" s="65" t="s">
        <v>78</v>
      </c>
      <c r="C23" s="62">
        <v>57712.548920000001</v>
      </c>
      <c r="D23" s="62">
        <v>67541.893653899999</v>
      </c>
      <c r="E23" s="62">
        <v>39070.39485784003</v>
      </c>
    </row>
    <row r="24" spans="2:20" x14ac:dyDescent="0.25">
      <c r="B24" s="65" t="s">
        <v>79</v>
      </c>
      <c r="C24" s="62">
        <v>8.5315010000000004</v>
      </c>
      <c r="D24" s="62">
        <v>4.2214939999999999</v>
      </c>
      <c r="E24" s="62">
        <v>0.90578999999999998</v>
      </c>
    </row>
    <row r="25" spans="2:20" x14ac:dyDescent="0.25">
      <c r="B25" s="65" t="s">
        <v>80</v>
      </c>
      <c r="C25" s="62">
        <v>3208.8842239999999</v>
      </c>
      <c r="D25" s="62">
        <v>3175.0912174099999</v>
      </c>
      <c r="E25" s="62">
        <v>1394.5460100099999</v>
      </c>
    </row>
    <row r="26" spans="2:20" x14ac:dyDescent="0.25">
      <c r="B26" s="65" t="s">
        <v>81</v>
      </c>
      <c r="C26" s="62">
        <v>43947.269563000002</v>
      </c>
      <c r="D26" s="62">
        <v>47527.78714742</v>
      </c>
      <c r="E26" s="62">
        <v>36771.877771009975</v>
      </c>
    </row>
    <row r="27" spans="2:20" x14ac:dyDescent="0.25">
      <c r="B27" s="65" t="s">
        <v>82</v>
      </c>
      <c r="C27" s="62">
        <v>1446.284275</v>
      </c>
      <c r="D27" s="62">
        <v>49.956063179999823</v>
      </c>
      <c r="E27" s="104">
        <v>0</v>
      </c>
    </row>
    <row r="28" spans="2:20" x14ac:dyDescent="0.25">
      <c r="B28" s="63" t="s">
        <v>67</v>
      </c>
      <c r="C28" s="61">
        <f>C29</f>
        <v>136044.79999999999</v>
      </c>
      <c r="D28" s="61">
        <f t="shared" ref="D28:E28" si="1">D29</f>
        <v>180827.385286</v>
      </c>
      <c r="E28" s="61">
        <f t="shared" si="1"/>
        <v>148171.96444514018</v>
      </c>
    </row>
    <row r="29" spans="2:20" x14ac:dyDescent="0.25">
      <c r="B29" s="64" t="s">
        <v>70</v>
      </c>
      <c r="C29" s="96">
        <f>SUM(C30:C31)</f>
        <v>136044.79999999999</v>
      </c>
      <c r="D29" s="96">
        <f t="shared" ref="D29:E29" si="2">SUM(D30:D31)</f>
        <v>180827.385286</v>
      </c>
      <c r="E29" s="96">
        <f t="shared" si="2"/>
        <v>148171.96444514018</v>
      </c>
    </row>
    <row r="30" spans="2:20" x14ac:dyDescent="0.25">
      <c r="B30" s="65" t="s">
        <v>83</v>
      </c>
      <c r="C30" s="62">
        <v>2835.8</v>
      </c>
      <c r="D30" s="62">
        <v>10752.821121999999</v>
      </c>
      <c r="E30" s="62">
        <v>10056.259756130001</v>
      </c>
    </row>
    <row r="31" spans="2:20" ht="15" customHeight="1" x14ac:dyDescent="0.25">
      <c r="B31" s="66" t="s">
        <v>84</v>
      </c>
      <c r="C31" s="62">
        <v>133209</v>
      </c>
      <c r="D31" s="62">
        <v>170074.56416400001</v>
      </c>
      <c r="E31" s="62">
        <v>138115.70468901019</v>
      </c>
      <c r="F31" s="33"/>
      <c r="G31" s="33"/>
      <c r="H31" s="33"/>
      <c r="I31" s="33"/>
      <c r="J31" s="33"/>
      <c r="K31" s="33"/>
      <c r="L31" s="33"/>
      <c r="M31" s="33"/>
      <c r="N31" s="33"/>
      <c r="O31" s="33"/>
      <c r="P31" s="33"/>
      <c r="Q31" s="33"/>
      <c r="R31" s="33"/>
      <c r="S31" s="33"/>
      <c r="T31" s="33"/>
    </row>
    <row r="32" spans="2:20" ht="15" customHeight="1" x14ac:dyDescent="0.25">
      <c r="B32" s="79" t="s">
        <v>217</v>
      </c>
      <c r="C32" s="73">
        <f>C13+C28</f>
        <v>997119.17294299998</v>
      </c>
      <c r="D32" s="73">
        <f t="shared" ref="D32:E32" si="3">D13+D28</f>
        <v>1212584.1810592299</v>
      </c>
      <c r="E32" s="73">
        <f t="shared" si="3"/>
        <v>993808.57689733</v>
      </c>
      <c r="F32" s="33"/>
      <c r="G32" s="33"/>
      <c r="H32" s="33"/>
      <c r="I32" s="33"/>
      <c r="J32" s="33"/>
      <c r="K32" s="33"/>
      <c r="L32" s="33"/>
      <c r="M32" s="33"/>
      <c r="N32" s="33"/>
      <c r="O32" s="33"/>
      <c r="P32" s="33"/>
      <c r="Q32" s="33"/>
      <c r="R32" s="33"/>
      <c r="S32" s="33"/>
    </row>
    <row r="33" spans="2:20" ht="14.25" customHeight="1" x14ac:dyDescent="0.25">
      <c r="B33" s="46" t="s">
        <v>174</v>
      </c>
      <c r="C33" s="46"/>
      <c r="D33" s="45"/>
      <c r="E33" s="84"/>
      <c r="F33" s="33"/>
      <c r="G33" s="33"/>
      <c r="H33" s="33"/>
      <c r="I33" s="33"/>
      <c r="J33" s="33"/>
      <c r="K33" s="33"/>
      <c r="L33" s="33"/>
      <c r="M33" s="33"/>
      <c r="N33" s="33"/>
      <c r="O33" s="33"/>
      <c r="P33" s="33"/>
      <c r="Q33" s="33"/>
      <c r="R33" s="33"/>
      <c r="S33" s="33"/>
      <c r="T33" s="33"/>
    </row>
    <row r="34" spans="2:20" ht="37.5" customHeight="1" x14ac:dyDescent="0.25">
      <c r="B34" s="135" t="s">
        <v>316</v>
      </c>
      <c r="C34" s="135"/>
      <c r="D34" s="135"/>
      <c r="E34" s="135"/>
      <c r="F34" s="33"/>
      <c r="G34" s="33"/>
      <c r="H34" s="33"/>
      <c r="I34" s="33"/>
      <c r="J34" s="33"/>
      <c r="K34" s="33"/>
      <c r="L34" s="33"/>
      <c r="M34" s="33"/>
      <c r="N34" s="33"/>
      <c r="O34" s="33"/>
      <c r="P34" s="33"/>
      <c r="Q34" s="33"/>
      <c r="R34" s="33"/>
      <c r="S34" s="33"/>
      <c r="T34" s="33"/>
    </row>
    <row r="35" spans="2:20" ht="35.25" customHeight="1" x14ac:dyDescent="0.25">
      <c r="B35" s="135" t="s">
        <v>226</v>
      </c>
      <c r="C35" s="135"/>
      <c r="D35" s="135"/>
      <c r="E35" s="135"/>
      <c r="F35" s="33"/>
      <c r="G35" s="33"/>
      <c r="H35" s="33"/>
      <c r="I35" s="33"/>
      <c r="J35" s="33"/>
      <c r="K35" s="33"/>
      <c r="L35" s="33"/>
      <c r="M35" s="33"/>
      <c r="N35" s="33"/>
      <c r="O35" s="33"/>
      <c r="P35" s="33"/>
      <c r="Q35" s="33"/>
      <c r="R35" s="33"/>
      <c r="S35" s="33"/>
      <c r="T35" s="33"/>
    </row>
    <row r="36" spans="2:20" x14ac:dyDescent="0.25">
      <c r="B36" s="46" t="s">
        <v>3</v>
      </c>
      <c r="C36" s="46"/>
      <c r="D36" s="84"/>
      <c r="E36" s="84"/>
      <c r="F36" s="33"/>
    </row>
    <row r="37" spans="2:20" x14ac:dyDescent="0.25">
      <c r="C37" s="46"/>
      <c r="D37" s="45"/>
      <c r="E37" s="84"/>
      <c r="F37" s="33"/>
    </row>
    <row r="46" spans="2:20" x14ac:dyDescent="0.25">
      <c r="B46" s="37"/>
    </row>
  </sheetData>
  <mergeCells count="13">
    <mergeCell ref="B34:E34"/>
    <mergeCell ref="B35:E35"/>
    <mergeCell ref="A1:G1"/>
    <mergeCell ref="A2:G2"/>
    <mergeCell ref="A3:G3"/>
    <mergeCell ref="A5:G5"/>
    <mergeCell ref="B11:B12"/>
    <mergeCell ref="C11:C12"/>
    <mergeCell ref="D11:D12"/>
    <mergeCell ref="E11:E12"/>
    <mergeCell ref="A6:G6"/>
    <mergeCell ref="A7:G7"/>
    <mergeCell ref="A8:G8"/>
  </mergeCells>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J88"/>
  <sheetViews>
    <sheetView showGridLines="0" zoomScaleNormal="100" workbookViewId="0">
      <selection activeCell="F45" sqref="F45"/>
    </sheetView>
  </sheetViews>
  <sheetFormatPr baseColWidth="10" defaultColWidth="11.42578125" defaultRowHeight="15" x14ac:dyDescent="0.25"/>
  <cols>
    <col min="1" max="1" width="26.42578125" customWidth="1"/>
    <col min="2" max="2" width="59" customWidth="1"/>
    <col min="3" max="3" width="12" customWidth="1"/>
    <col min="4" max="4" width="12.28515625" customWidth="1"/>
    <col min="5" max="5" width="13" customWidth="1"/>
    <col min="6" max="6" width="28.28515625" customWidth="1"/>
    <col min="7" max="7" width="18.85546875" bestFit="1" customWidth="1"/>
  </cols>
  <sheetData>
    <row r="1" spans="1:10" ht="28.5" customHeight="1" x14ac:dyDescent="0.25">
      <c r="A1" s="130" t="s">
        <v>0</v>
      </c>
      <c r="B1" s="130"/>
      <c r="C1" s="130"/>
      <c r="D1" s="130"/>
      <c r="E1" s="130"/>
      <c r="F1" s="130"/>
      <c r="G1" s="28"/>
      <c r="H1" s="28"/>
      <c r="I1" s="28"/>
      <c r="J1" s="28"/>
    </row>
    <row r="2" spans="1:10" ht="21" customHeight="1" x14ac:dyDescent="0.25">
      <c r="A2" s="129" t="s">
        <v>1</v>
      </c>
      <c r="B2" s="129"/>
      <c r="C2" s="129"/>
      <c r="D2" s="129"/>
      <c r="E2" s="129"/>
      <c r="F2" s="129"/>
      <c r="G2" s="27"/>
      <c r="H2" s="27"/>
      <c r="I2" s="27"/>
      <c r="J2" s="27"/>
    </row>
    <row r="3" spans="1:10" ht="15" customHeight="1" x14ac:dyDescent="0.25">
      <c r="A3" s="136" t="s">
        <v>227</v>
      </c>
      <c r="B3" s="136"/>
      <c r="C3" s="136"/>
      <c r="D3" s="136"/>
      <c r="E3" s="136"/>
      <c r="F3" s="136"/>
      <c r="G3" s="26"/>
      <c r="H3" s="26"/>
      <c r="I3" s="26"/>
      <c r="J3" s="26"/>
    </row>
    <row r="5" spans="1:10" ht="18.75" customHeight="1" x14ac:dyDescent="0.3">
      <c r="A5" s="137" t="s">
        <v>216</v>
      </c>
      <c r="B5" s="137"/>
      <c r="C5" s="137"/>
      <c r="D5" s="137"/>
      <c r="E5" s="137"/>
      <c r="F5" s="137"/>
      <c r="G5" s="29"/>
      <c r="H5" s="29"/>
      <c r="I5" s="29"/>
      <c r="J5" s="29"/>
    </row>
    <row r="6" spans="1:10" ht="18.75" customHeight="1" x14ac:dyDescent="0.3">
      <c r="A6" s="137" t="s">
        <v>109</v>
      </c>
      <c r="B6" s="137"/>
      <c r="C6" s="137"/>
      <c r="D6" s="137"/>
      <c r="E6" s="137"/>
      <c r="F6" s="137"/>
      <c r="G6" s="29"/>
      <c r="H6" s="29"/>
      <c r="I6" s="29"/>
      <c r="J6" s="29"/>
    </row>
    <row r="7" spans="1:10" ht="18.75" x14ac:dyDescent="0.3">
      <c r="A7" s="142" t="s">
        <v>315</v>
      </c>
      <c r="B7" s="142"/>
      <c r="C7" s="142"/>
      <c r="D7" s="142"/>
      <c r="E7" s="142"/>
      <c r="F7" s="142"/>
      <c r="G7" s="30"/>
      <c r="H7" s="30"/>
      <c r="I7" s="30"/>
      <c r="J7" s="30"/>
    </row>
    <row r="8" spans="1:10" ht="15.75" x14ac:dyDescent="0.25">
      <c r="A8" s="140" t="s">
        <v>5</v>
      </c>
      <c r="B8" s="140"/>
      <c r="C8" s="140"/>
      <c r="D8" s="140"/>
      <c r="E8" s="140"/>
      <c r="F8" s="140"/>
      <c r="G8" s="31"/>
      <c r="H8" s="31"/>
      <c r="I8" s="31"/>
      <c r="J8" s="31"/>
    </row>
    <row r="11" spans="1:10" ht="15" customHeight="1" x14ac:dyDescent="0.25">
      <c r="B11" s="138" t="s">
        <v>2</v>
      </c>
      <c r="C11" s="139" t="s">
        <v>209</v>
      </c>
      <c r="D11" s="139" t="s">
        <v>228</v>
      </c>
      <c r="E11" s="139" t="s">
        <v>178</v>
      </c>
    </row>
    <row r="12" spans="1:10" x14ac:dyDescent="0.25">
      <c r="B12" s="138"/>
      <c r="C12" s="139"/>
      <c r="D12" s="139"/>
      <c r="E12" s="139"/>
    </row>
    <row r="13" spans="1:10" x14ac:dyDescent="0.25">
      <c r="B13" s="67" t="s">
        <v>66</v>
      </c>
      <c r="C13" s="68">
        <f>C14+C17+C42+C44+C46+C48+C50+C52</f>
        <v>861074.37294300005</v>
      </c>
      <c r="D13" s="69">
        <f t="shared" ref="D13" si="0">D14+D17+D42+D44+D46+D48+D50+D52</f>
        <v>1031756.7957732299</v>
      </c>
      <c r="E13" s="69">
        <f>E14+E17+E42+E44+E46+E48+E50+E52</f>
        <v>845636.61245219002</v>
      </c>
      <c r="F13" s="36"/>
      <c r="G13" s="41"/>
    </row>
    <row r="14" spans="1:10" x14ac:dyDescent="0.25">
      <c r="B14" s="74" t="s">
        <v>101</v>
      </c>
      <c r="C14" s="70">
        <f>SUM(C15:C16)</f>
        <v>7792.5385810000007</v>
      </c>
      <c r="D14" s="70">
        <f>SUM(D15:D16)</f>
        <v>8492.5385810000007</v>
      </c>
      <c r="E14" s="70">
        <f>SUM(E15:E16)</f>
        <v>8492.5385708499998</v>
      </c>
      <c r="G14" s="41"/>
    </row>
    <row r="15" spans="1:10" x14ac:dyDescent="0.25">
      <c r="B15" s="75" t="s">
        <v>85</v>
      </c>
      <c r="C15" s="71">
        <v>2635.7791240000001</v>
      </c>
      <c r="D15" s="71">
        <v>2735.7791240000001</v>
      </c>
      <c r="E15" s="71">
        <v>2735.7791239600001</v>
      </c>
    </row>
    <row r="16" spans="1:10" x14ac:dyDescent="0.25">
      <c r="B16" s="75" t="s">
        <v>86</v>
      </c>
      <c r="C16" s="71">
        <v>5156.7594570000001</v>
      </c>
      <c r="D16" s="71">
        <v>5756.7594570000001</v>
      </c>
      <c r="E16" s="71">
        <v>5756.7594468899997</v>
      </c>
    </row>
    <row r="17" spans="2:5" x14ac:dyDescent="0.25">
      <c r="B17" s="74" t="s">
        <v>102</v>
      </c>
      <c r="C17" s="70">
        <f>SUM(C18:C41)</f>
        <v>830881.44260600011</v>
      </c>
      <c r="D17" s="70">
        <f t="shared" ref="D17:E17" si="1">SUM(D18:D41)</f>
        <v>996407.26543622999</v>
      </c>
      <c r="E17" s="70">
        <f t="shared" si="1"/>
        <v>811887.26762151998</v>
      </c>
    </row>
    <row r="18" spans="2:5" x14ac:dyDescent="0.25">
      <c r="B18" s="76" t="s">
        <v>15</v>
      </c>
      <c r="C18" s="71">
        <v>67553.913169000007</v>
      </c>
      <c r="D18" s="71">
        <v>141961.66625608999</v>
      </c>
      <c r="E18" s="71">
        <v>118614.0664851302</v>
      </c>
    </row>
    <row r="19" spans="2:5" x14ac:dyDescent="0.25">
      <c r="B19" s="77" t="s">
        <v>25</v>
      </c>
      <c r="C19" s="71">
        <v>39178.249860000004</v>
      </c>
      <c r="D19" s="71">
        <v>40017.042928329996</v>
      </c>
      <c r="E19" s="71">
        <v>34974.96182394003</v>
      </c>
    </row>
    <row r="20" spans="2:5" x14ac:dyDescent="0.25">
      <c r="B20" s="77" t="s">
        <v>29</v>
      </c>
      <c r="C20" s="71">
        <v>33257.024285</v>
      </c>
      <c r="D20" s="71">
        <v>32761.716931999996</v>
      </c>
      <c r="E20" s="71">
        <v>29158.896217450027</v>
      </c>
    </row>
    <row r="21" spans="2:5" x14ac:dyDescent="0.25">
      <c r="B21" s="77" t="s">
        <v>34</v>
      </c>
      <c r="C21" s="71">
        <v>10249.737660000001</v>
      </c>
      <c r="D21" s="71">
        <v>10292.734526</v>
      </c>
      <c r="E21" s="71">
        <v>8211.7582380600015</v>
      </c>
    </row>
    <row r="22" spans="2:5" x14ac:dyDescent="0.25">
      <c r="B22" s="77" t="s">
        <v>36</v>
      </c>
      <c r="C22" s="71">
        <v>23041.789377000001</v>
      </c>
      <c r="D22" s="71">
        <v>21833.381659039998</v>
      </c>
      <c r="E22" s="71">
        <v>18779.623944369996</v>
      </c>
    </row>
    <row r="23" spans="2:5" x14ac:dyDescent="0.25">
      <c r="B23" s="77" t="s">
        <v>38</v>
      </c>
      <c r="C23" s="71">
        <v>194523.028716</v>
      </c>
      <c r="D23" s="71">
        <v>205023.61172399999</v>
      </c>
      <c r="E23" s="71">
        <v>176415.00597876971</v>
      </c>
    </row>
    <row r="24" spans="2:5" x14ac:dyDescent="0.25">
      <c r="B24" s="77" t="s">
        <v>40</v>
      </c>
      <c r="C24" s="71">
        <v>94536.596948000006</v>
      </c>
      <c r="D24" s="71">
        <v>121146.24254362003</v>
      </c>
      <c r="E24" s="71">
        <v>92188.349458709941</v>
      </c>
    </row>
    <row r="25" spans="2:5" x14ac:dyDescent="0.25">
      <c r="B25" s="77" t="s">
        <v>87</v>
      </c>
      <c r="C25" s="71">
        <v>3000.2369389999999</v>
      </c>
      <c r="D25" s="71">
        <v>2557.0958500000002</v>
      </c>
      <c r="E25" s="71">
        <v>1781.100061130001</v>
      </c>
    </row>
    <row r="26" spans="2:5" x14ac:dyDescent="0.25">
      <c r="B26" s="77" t="s">
        <v>88</v>
      </c>
      <c r="C26" s="71">
        <v>2584.9167389999998</v>
      </c>
      <c r="D26" s="71">
        <v>2377.2573750000001</v>
      </c>
      <c r="E26" s="71">
        <v>1992.4749243700003</v>
      </c>
    </row>
    <row r="27" spans="2:5" x14ac:dyDescent="0.25">
      <c r="B27" s="77" t="s">
        <v>89</v>
      </c>
      <c r="C27" s="71">
        <v>13185.367268</v>
      </c>
      <c r="D27" s="71">
        <v>12878.212445830002</v>
      </c>
      <c r="E27" s="71">
        <v>11106.408400879995</v>
      </c>
    </row>
    <row r="28" spans="2:5" x14ac:dyDescent="0.25">
      <c r="B28" s="77" t="s">
        <v>42</v>
      </c>
      <c r="C28" s="71">
        <v>43235.726051999998</v>
      </c>
      <c r="D28" s="71">
        <v>49241.868997999998</v>
      </c>
      <c r="E28" s="71">
        <v>35853.173705729991</v>
      </c>
    </row>
    <row r="29" spans="2:5" x14ac:dyDescent="0.25">
      <c r="B29" s="77" t="s">
        <v>90</v>
      </c>
      <c r="C29" s="71">
        <v>7663.1772490000003</v>
      </c>
      <c r="D29" s="71">
        <v>6845.7456879999991</v>
      </c>
      <c r="E29" s="71">
        <v>5047.5787854699975</v>
      </c>
    </row>
    <row r="30" spans="2:5" x14ac:dyDescent="0.25">
      <c r="B30" s="77" t="s">
        <v>91</v>
      </c>
      <c r="C30" s="71">
        <v>9117.8563670000003</v>
      </c>
      <c r="D30" s="71">
        <v>8525.4350180000001</v>
      </c>
      <c r="E30" s="71">
        <v>5850.4322799100028</v>
      </c>
    </row>
    <row r="31" spans="2:5" x14ac:dyDescent="0.25">
      <c r="B31" s="77" t="s">
        <v>46</v>
      </c>
      <c r="C31" s="71">
        <v>11715.033645</v>
      </c>
      <c r="D31" s="71">
        <v>11715.033645</v>
      </c>
      <c r="E31" s="71">
        <v>10621.41901802</v>
      </c>
    </row>
    <row r="32" spans="2:5" x14ac:dyDescent="0.25">
      <c r="B32" s="77" t="s">
        <v>92</v>
      </c>
      <c r="C32" s="71">
        <v>808.55102599999998</v>
      </c>
      <c r="D32" s="71">
        <v>979.13137604999997</v>
      </c>
      <c r="E32" s="71">
        <v>724.23850174000029</v>
      </c>
    </row>
    <row r="33" spans="2:5" x14ac:dyDescent="0.25">
      <c r="B33" s="77" t="s">
        <v>48</v>
      </c>
      <c r="C33" s="71">
        <v>2845.2941040000001</v>
      </c>
      <c r="D33" s="71">
        <v>2815.8818209999999</v>
      </c>
      <c r="E33" s="71">
        <v>2174.0008904700003</v>
      </c>
    </row>
    <row r="34" spans="2:5" x14ac:dyDescent="0.25">
      <c r="B34" s="77" t="s">
        <v>50</v>
      </c>
      <c r="C34" s="71">
        <v>718.37156100000004</v>
      </c>
      <c r="D34" s="71">
        <v>788.52294400000017</v>
      </c>
      <c r="E34" s="71">
        <v>657.7979690599999</v>
      </c>
    </row>
    <row r="35" spans="2:5" x14ac:dyDescent="0.25">
      <c r="B35" s="77" t="s">
        <v>93</v>
      </c>
      <c r="C35" s="71">
        <v>15267.251690999999</v>
      </c>
      <c r="D35" s="71">
        <v>16310.922551</v>
      </c>
      <c r="E35" s="71">
        <v>11518.820374390005</v>
      </c>
    </row>
    <row r="36" spans="2:5" x14ac:dyDescent="0.25">
      <c r="B36" s="77" t="s">
        <v>52</v>
      </c>
      <c r="C36" s="71">
        <v>15813.237287</v>
      </c>
      <c r="D36" s="71">
        <v>14796.23754808</v>
      </c>
      <c r="E36" s="71">
        <v>12709.785770739983</v>
      </c>
    </row>
    <row r="37" spans="2:5" x14ac:dyDescent="0.25">
      <c r="B37" s="77" t="s">
        <v>55</v>
      </c>
      <c r="C37" s="71">
        <v>4093.4970499999999</v>
      </c>
      <c r="D37" s="71">
        <v>4044.4822601999995</v>
      </c>
      <c r="E37" s="71">
        <v>1826.649113800001</v>
      </c>
    </row>
    <row r="38" spans="2:5" x14ac:dyDescent="0.25">
      <c r="B38" s="77" t="s">
        <v>57</v>
      </c>
      <c r="C38" s="71">
        <v>1133.583046</v>
      </c>
      <c r="D38" s="71">
        <v>1102.9118820000001</v>
      </c>
      <c r="E38" s="71">
        <v>667.58291437000025</v>
      </c>
    </row>
    <row r="39" spans="2:5" x14ac:dyDescent="0.25">
      <c r="B39" s="77" t="s">
        <v>59</v>
      </c>
      <c r="C39" s="71">
        <v>1418.222023</v>
      </c>
      <c r="D39" s="71">
        <v>1372.93701571</v>
      </c>
      <c r="E39" s="71">
        <v>1061.7467276199998</v>
      </c>
    </row>
    <row r="40" spans="2:5" x14ac:dyDescent="0.25">
      <c r="B40" s="77" t="s">
        <v>100</v>
      </c>
      <c r="C40" s="71">
        <v>167150.77951299999</v>
      </c>
      <c r="D40" s="71">
        <v>162588.407209</v>
      </c>
      <c r="E40" s="71">
        <v>124310.03965733004</v>
      </c>
    </row>
    <row r="41" spans="2:5" x14ac:dyDescent="0.25">
      <c r="B41" s="77" t="s">
        <v>62</v>
      </c>
      <c r="C41" s="71">
        <v>68790.001031000007</v>
      </c>
      <c r="D41" s="71">
        <v>124430.78524028001</v>
      </c>
      <c r="E41" s="71">
        <v>105641.35638005995</v>
      </c>
    </row>
    <row r="42" spans="2:5" x14ac:dyDescent="0.25">
      <c r="B42" s="78" t="s">
        <v>103</v>
      </c>
      <c r="C42" s="70">
        <f>C43</f>
        <v>8619.2633459999997</v>
      </c>
      <c r="D42" s="70">
        <f t="shared" ref="D42:E42" si="2">D43</f>
        <v>8619.2633459999997</v>
      </c>
      <c r="E42" s="70">
        <f t="shared" si="2"/>
        <v>8619.2633310799938</v>
      </c>
    </row>
    <row r="43" spans="2:5" x14ac:dyDescent="0.25">
      <c r="B43" s="76" t="s">
        <v>94</v>
      </c>
      <c r="C43" s="71">
        <v>8619.2633459999997</v>
      </c>
      <c r="D43" s="71">
        <v>8619.2633459999997</v>
      </c>
      <c r="E43" s="71">
        <v>8619.2633310799938</v>
      </c>
    </row>
    <row r="44" spans="2:5" x14ac:dyDescent="0.25">
      <c r="B44" s="74" t="s">
        <v>104</v>
      </c>
      <c r="C44" s="70">
        <f>C45</f>
        <v>10864.798551</v>
      </c>
      <c r="D44" s="70">
        <f t="shared" ref="D44:E44" si="3">D45</f>
        <v>15321.398551</v>
      </c>
      <c r="E44" s="70">
        <f t="shared" si="3"/>
        <v>13735.041298099999</v>
      </c>
    </row>
    <row r="45" spans="2:5" x14ac:dyDescent="0.25">
      <c r="B45" s="77" t="s">
        <v>95</v>
      </c>
      <c r="C45" s="71">
        <v>10864.798551</v>
      </c>
      <c r="D45" s="71">
        <v>15321.398551</v>
      </c>
      <c r="E45" s="71">
        <v>13735.041298099999</v>
      </c>
    </row>
    <row r="46" spans="2:5" x14ac:dyDescent="0.25">
      <c r="B46" s="74" t="s">
        <v>105</v>
      </c>
      <c r="C46" s="70">
        <f>C47</f>
        <v>974.24808700000006</v>
      </c>
      <c r="D46" s="70">
        <f t="shared" ref="D46:E46" si="4">D47</f>
        <v>974.24808700000006</v>
      </c>
      <c r="E46" s="70">
        <f t="shared" si="4"/>
        <v>974.24808664000011</v>
      </c>
    </row>
    <row r="47" spans="2:5" x14ac:dyDescent="0.25">
      <c r="B47" s="77" t="s">
        <v>96</v>
      </c>
      <c r="C47" s="71">
        <v>974.24808700000006</v>
      </c>
      <c r="D47" s="71">
        <v>974.24808700000006</v>
      </c>
      <c r="E47" s="71">
        <v>974.24808664000011</v>
      </c>
    </row>
    <row r="48" spans="2:5" x14ac:dyDescent="0.25">
      <c r="B48" s="74" t="s">
        <v>106</v>
      </c>
      <c r="C48" s="70">
        <f>C49</f>
        <v>1175.371875</v>
      </c>
      <c r="D48" s="70">
        <f t="shared" ref="D48:E48" si="5">D49</f>
        <v>1175.371875</v>
      </c>
      <c r="E48" s="70">
        <f t="shared" si="5"/>
        <v>1175.3718749999994</v>
      </c>
    </row>
    <row r="49" spans="2:5" x14ac:dyDescent="0.25">
      <c r="B49" s="77" t="s">
        <v>97</v>
      </c>
      <c r="C49" s="71">
        <v>1175.371875</v>
      </c>
      <c r="D49" s="71">
        <v>1175.371875</v>
      </c>
      <c r="E49" s="71">
        <v>1175.3718749999994</v>
      </c>
    </row>
    <row r="50" spans="2:5" x14ac:dyDescent="0.25">
      <c r="B50" s="74" t="s">
        <v>107</v>
      </c>
      <c r="C50" s="70">
        <f>C51</f>
        <v>165.328228</v>
      </c>
      <c r="D50" s="70">
        <f t="shared" ref="D50:E50" si="6">D51</f>
        <v>165.328228</v>
      </c>
      <c r="E50" s="70">
        <f t="shared" si="6"/>
        <v>151.5</v>
      </c>
    </row>
    <row r="51" spans="2:5" x14ac:dyDescent="0.25">
      <c r="B51" s="77" t="s">
        <v>98</v>
      </c>
      <c r="C51" s="71">
        <v>165.328228</v>
      </c>
      <c r="D51" s="71">
        <v>165.328228</v>
      </c>
      <c r="E51" s="71">
        <v>151.5</v>
      </c>
    </row>
    <row r="52" spans="2:5" x14ac:dyDescent="0.25">
      <c r="B52" s="74" t="s">
        <v>108</v>
      </c>
      <c r="C52" s="70">
        <f>C53</f>
        <v>601.38166899999999</v>
      </c>
      <c r="D52" s="70">
        <f t="shared" ref="D52:E52" si="7">D53</f>
        <v>601.38166899999999</v>
      </c>
      <c r="E52" s="70">
        <f t="shared" si="7"/>
        <v>601.38166899999942</v>
      </c>
    </row>
    <row r="53" spans="2:5" x14ac:dyDescent="0.25">
      <c r="B53" s="77" t="s">
        <v>99</v>
      </c>
      <c r="C53" s="71">
        <v>601.38166899999999</v>
      </c>
      <c r="D53" s="71">
        <v>601.38166899999999</v>
      </c>
      <c r="E53" s="71">
        <v>601.38166899999942</v>
      </c>
    </row>
    <row r="54" spans="2:5" x14ac:dyDescent="0.25">
      <c r="B54" s="67" t="s">
        <v>67</v>
      </c>
      <c r="C54" s="69">
        <f>C55+C73</f>
        <v>136044.79999999999</v>
      </c>
      <c r="D54" s="69">
        <f>D55+D73</f>
        <v>180827.385286</v>
      </c>
      <c r="E54" s="69">
        <f>E55+E73</f>
        <v>148171.96444514001</v>
      </c>
    </row>
    <row r="55" spans="2:5" x14ac:dyDescent="0.25">
      <c r="B55" s="74" t="s">
        <v>102</v>
      </c>
      <c r="C55" s="72">
        <f>SUM(C56:C72)</f>
        <v>135941.79999999999</v>
      </c>
      <c r="D55" s="72">
        <f t="shared" ref="D55:E55" si="8">SUM(D56:D72)</f>
        <v>180724.385286</v>
      </c>
      <c r="E55" s="72">
        <f t="shared" si="8"/>
        <v>148068.96444514001</v>
      </c>
    </row>
    <row r="56" spans="2:5" x14ac:dyDescent="0.25">
      <c r="B56" s="75" t="s">
        <v>15</v>
      </c>
      <c r="C56" s="71">
        <v>1625.734868</v>
      </c>
      <c r="D56" s="71">
        <v>3843.734868</v>
      </c>
      <c r="E56" s="71">
        <v>3268.9695218400007</v>
      </c>
    </row>
    <row r="57" spans="2:5" x14ac:dyDescent="0.25">
      <c r="B57" s="75" t="s">
        <v>25</v>
      </c>
      <c r="C57" s="71">
        <v>313.73304400000001</v>
      </c>
      <c r="D57" s="71">
        <v>313.73304400000001</v>
      </c>
      <c r="E57" s="71">
        <v>68.41839453</v>
      </c>
    </row>
    <row r="58" spans="2:5" x14ac:dyDescent="0.25">
      <c r="B58" s="75" t="s">
        <v>29</v>
      </c>
      <c r="C58" s="71">
        <v>144.46750700000001</v>
      </c>
      <c r="D58" s="71">
        <v>144.46750700000001</v>
      </c>
      <c r="E58" s="71">
        <v>57.693753729999997</v>
      </c>
    </row>
    <row r="59" spans="2:5" x14ac:dyDescent="0.25">
      <c r="B59" s="75" t="s">
        <v>34</v>
      </c>
      <c r="C59" s="71">
        <v>200.05699999999999</v>
      </c>
      <c r="D59" s="71">
        <v>200.05699999999999</v>
      </c>
      <c r="E59" s="71">
        <v>89.179268779999987</v>
      </c>
    </row>
    <row r="60" spans="2:5" x14ac:dyDescent="0.25">
      <c r="B60" s="75" t="s">
        <v>36</v>
      </c>
      <c r="C60" s="71">
        <v>296.42974099999998</v>
      </c>
      <c r="D60" s="71">
        <v>296.42974099999998</v>
      </c>
      <c r="E60" s="71">
        <v>162.93615659999998</v>
      </c>
    </row>
    <row r="61" spans="2:5" x14ac:dyDescent="0.25">
      <c r="B61" s="75" t="s">
        <v>38</v>
      </c>
      <c r="C61" s="71">
        <v>0</v>
      </c>
      <c r="D61" s="71">
        <v>298.81915700000002</v>
      </c>
      <c r="E61" s="71">
        <v>5.6258248699999998</v>
      </c>
    </row>
    <row r="62" spans="2:5" x14ac:dyDescent="0.25">
      <c r="B62" s="75" t="s">
        <v>40</v>
      </c>
      <c r="C62" s="71">
        <v>300</v>
      </c>
      <c r="D62" s="71">
        <v>300</v>
      </c>
      <c r="E62" s="71">
        <v>46.916665860000002</v>
      </c>
    </row>
    <row r="63" spans="2:5" x14ac:dyDescent="0.25">
      <c r="B63" s="75" t="s">
        <v>87</v>
      </c>
      <c r="C63" s="71">
        <v>15</v>
      </c>
      <c r="D63" s="71">
        <v>15</v>
      </c>
      <c r="E63" s="71">
        <v>0</v>
      </c>
    </row>
    <row r="64" spans="2:5" x14ac:dyDescent="0.25">
      <c r="B64" s="75" t="s">
        <v>88</v>
      </c>
      <c r="C64" s="71">
        <v>0</v>
      </c>
      <c r="D64" s="71">
        <v>0</v>
      </c>
      <c r="E64" s="71">
        <v>0</v>
      </c>
    </row>
    <row r="65" spans="2:7" x14ac:dyDescent="0.25">
      <c r="B65" s="75" t="s">
        <v>89</v>
      </c>
      <c r="C65" s="71">
        <v>2198.790184</v>
      </c>
      <c r="D65" s="71">
        <v>7198.7901840000004</v>
      </c>
      <c r="E65" s="71">
        <v>7031.4195502400007</v>
      </c>
    </row>
    <row r="66" spans="2:7" x14ac:dyDescent="0.25">
      <c r="B66" s="75" t="s">
        <v>42</v>
      </c>
      <c r="C66" s="71">
        <v>8070.7574240000004</v>
      </c>
      <c r="D66" s="71">
        <v>17937.778546000001</v>
      </c>
      <c r="E66" s="71">
        <v>14750.765379059992</v>
      </c>
    </row>
    <row r="67" spans="2:7" x14ac:dyDescent="0.25">
      <c r="B67" s="75" t="s">
        <v>46</v>
      </c>
      <c r="C67" s="71">
        <v>0</v>
      </c>
      <c r="D67" s="71">
        <v>0</v>
      </c>
      <c r="E67" s="71">
        <v>0</v>
      </c>
    </row>
    <row r="68" spans="2:7" x14ac:dyDescent="0.25">
      <c r="B68" s="75" t="s">
        <v>93</v>
      </c>
      <c r="C68" s="71">
        <v>7.2</v>
      </c>
      <c r="D68" s="71">
        <v>7.2</v>
      </c>
      <c r="E68" s="71">
        <v>0</v>
      </c>
    </row>
    <row r="69" spans="2:7" x14ac:dyDescent="0.25">
      <c r="B69" s="75" t="s">
        <v>52</v>
      </c>
      <c r="C69" s="71">
        <v>300</v>
      </c>
      <c r="D69" s="71">
        <v>300</v>
      </c>
      <c r="E69" s="71">
        <v>111.17903835</v>
      </c>
    </row>
    <row r="70" spans="2:7" x14ac:dyDescent="0.25">
      <c r="B70" s="75" t="s">
        <v>55</v>
      </c>
      <c r="C70" s="71">
        <v>37.769500000000001</v>
      </c>
      <c r="D70" s="71">
        <v>37.769500000000001</v>
      </c>
      <c r="E70" s="71">
        <v>37.769500000000001</v>
      </c>
    </row>
    <row r="71" spans="2:7" x14ac:dyDescent="0.25">
      <c r="B71" s="75" t="s">
        <v>100</v>
      </c>
      <c r="C71" s="71">
        <v>87744.442255999995</v>
      </c>
      <c r="D71" s="71">
        <v>84946.187263</v>
      </c>
      <c r="E71" s="71">
        <v>75406.449397300021</v>
      </c>
      <c r="F71" s="35"/>
      <c r="G71" s="40"/>
    </row>
    <row r="72" spans="2:7" x14ac:dyDescent="0.25">
      <c r="B72" s="75" t="s">
        <v>62</v>
      </c>
      <c r="C72" s="71">
        <v>34687.418475999999</v>
      </c>
      <c r="D72" s="71">
        <v>64884.418475999999</v>
      </c>
      <c r="E72" s="71">
        <v>47031.641993979996</v>
      </c>
      <c r="F72" s="35"/>
      <c r="G72" s="40"/>
    </row>
    <row r="73" spans="2:7" x14ac:dyDescent="0.25">
      <c r="B73" s="74" t="s">
        <v>103</v>
      </c>
      <c r="C73" s="72">
        <f>C74</f>
        <v>103</v>
      </c>
      <c r="D73" s="72">
        <f t="shared" ref="D73:E73" si="9">D74</f>
        <v>103</v>
      </c>
      <c r="E73" s="72">
        <f t="shared" si="9"/>
        <v>103</v>
      </c>
      <c r="F73" s="35"/>
      <c r="G73" s="40"/>
    </row>
    <row r="74" spans="2:7" x14ac:dyDescent="0.25">
      <c r="B74" s="75" t="s">
        <v>94</v>
      </c>
      <c r="C74" s="71">
        <v>103</v>
      </c>
      <c r="D74" s="71">
        <v>103</v>
      </c>
      <c r="E74" s="71">
        <v>103</v>
      </c>
      <c r="F74" s="35"/>
      <c r="G74" s="40"/>
    </row>
    <row r="75" spans="2:7" x14ac:dyDescent="0.25">
      <c r="B75" s="79" t="s">
        <v>220</v>
      </c>
      <c r="C75" s="73">
        <f>C13+C54</f>
        <v>997119.17294299998</v>
      </c>
      <c r="D75" s="73">
        <f>D13+D54</f>
        <v>1212584.1810592299</v>
      </c>
      <c r="E75" s="73">
        <f>E13+E54</f>
        <v>993808.57689733</v>
      </c>
    </row>
    <row r="76" spans="2:7" x14ac:dyDescent="0.25">
      <c r="B76" s="46" t="s">
        <v>174</v>
      </c>
      <c r="C76" s="46"/>
      <c r="D76" s="47"/>
      <c r="E76" s="47"/>
    </row>
    <row r="77" spans="2:7" ht="36.75" customHeight="1" x14ac:dyDescent="0.25">
      <c r="B77" s="135" t="s">
        <v>316</v>
      </c>
      <c r="C77" s="135"/>
      <c r="D77" s="135"/>
      <c r="E77" s="135"/>
    </row>
    <row r="78" spans="2:7" ht="23.25" customHeight="1" x14ac:dyDescent="0.25">
      <c r="B78" s="135" t="s">
        <v>226</v>
      </c>
      <c r="C78" s="135"/>
      <c r="D78" s="135"/>
      <c r="E78" s="135"/>
    </row>
    <row r="79" spans="2:7" x14ac:dyDescent="0.25">
      <c r="B79" s="46" t="s">
        <v>3</v>
      </c>
      <c r="C79" s="46"/>
      <c r="D79" s="47"/>
      <c r="E79" s="47"/>
    </row>
    <row r="80" spans="2:7" x14ac:dyDescent="0.25">
      <c r="C80" s="46"/>
      <c r="D80" s="48"/>
      <c r="E80" s="48"/>
    </row>
    <row r="81" spans="2:6" x14ac:dyDescent="0.25">
      <c r="B81" s="141"/>
      <c r="C81" s="141"/>
      <c r="D81" s="141"/>
      <c r="E81" s="141"/>
    </row>
    <row r="82" spans="2:6" x14ac:dyDescent="0.25">
      <c r="B82" s="141"/>
      <c r="C82" s="141"/>
      <c r="D82" s="141"/>
      <c r="E82" s="141"/>
    </row>
    <row r="83" spans="2:6" x14ac:dyDescent="0.25">
      <c r="B83" s="141"/>
      <c r="C83" s="141"/>
      <c r="D83" s="141"/>
      <c r="E83" s="141"/>
    </row>
    <row r="87" spans="2:6" x14ac:dyDescent="0.25">
      <c r="F87" s="38"/>
    </row>
    <row r="88" spans="2:6" x14ac:dyDescent="0.25">
      <c r="F88" s="39"/>
    </row>
  </sheetData>
  <mergeCells count="16">
    <mergeCell ref="B81:E81"/>
    <mergeCell ref="B82:E82"/>
    <mergeCell ref="B83:E83"/>
    <mergeCell ref="A3:F3"/>
    <mergeCell ref="A5:F5"/>
    <mergeCell ref="A7:F7"/>
    <mergeCell ref="A8:F8"/>
    <mergeCell ref="E11:E12"/>
    <mergeCell ref="B78:E78"/>
    <mergeCell ref="B77:E77"/>
    <mergeCell ref="A1:F1"/>
    <mergeCell ref="A2:F2"/>
    <mergeCell ref="B11:B12"/>
    <mergeCell ref="C11:C12"/>
    <mergeCell ref="D11:D12"/>
    <mergeCell ref="A6:F6"/>
  </mergeCells>
  <pageMargins left="0.7" right="0.7" top="0.75" bottom="0.75" header="0.3" footer="0.3"/>
  <pageSetup orientation="portrait" r:id="rId1"/>
  <ignoredErrors>
    <ignoredError sqref="E44 E73 C44:D44 E46 C46:D46 E48 C48:D48 E50 C50:D50 E52 C52:D52"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H134"/>
  <sheetViews>
    <sheetView showGridLines="0" zoomScaleNormal="100" workbookViewId="0">
      <selection activeCell="F125" sqref="F125"/>
    </sheetView>
  </sheetViews>
  <sheetFormatPr baseColWidth="10" defaultColWidth="11.42578125" defaultRowHeight="15" x14ac:dyDescent="0.25"/>
  <cols>
    <col min="1" max="1" width="15.140625" customWidth="1"/>
    <col min="2" max="2" width="89.140625" customWidth="1"/>
    <col min="3" max="3" width="12.5703125" customWidth="1"/>
    <col min="4" max="4" width="11.85546875" customWidth="1"/>
    <col min="5" max="5" width="12.5703125" customWidth="1"/>
    <col min="6" max="6" width="15.42578125" customWidth="1"/>
  </cols>
  <sheetData>
    <row r="1" spans="1:8" ht="28.5" customHeight="1" x14ac:dyDescent="0.25">
      <c r="A1" s="130" t="s">
        <v>0</v>
      </c>
      <c r="B1" s="130"/>
      <c r="C1" s="130"/>
      <c r="D1" s="130"/>
      <c r="E1" s="130"/>
      <c r="F1" s="130"/>
      <c r="G1" s="28"/>
      <c r="H1" s="28"/>
    </row>
    <row r="2" spans="1:8" ht="21" customHeight="1" x14ac:dyDescent="0.25">
      <c r="A2" s="129" t="s">
        <v>1</v>
      </c>
      <c r="B2" s="129"/>
      <c r="C2" s="129"/>
      <c r="D2" s="129"/>
      <c r="E2" s="129"/>
      <c r="F2" s="129"/>
      <c r="G2" s="27"/>
      <c r="H2" s="27"/>
    </row>
    <row r="3" spans="1:8" ht="15" customHeight="1" x14ac:dyDescent="0.25">
      <c r="A3" s="136" t="s">
        <v>227</v>
      </c>
      <c r="B3" s="136"/>
      <c r="C3" s="136"/>
      <c r="D3" s="136"/>
      <c r="E3" s="136"/>
      <c r="F3" s="136"/>
      <c r="G3" s="26"/>
      <c r="H3" s="26"/>
    </row>
    <row r="5" spans="1:8" ht="18.75" customHeight="1" x14ac:dyDescent="0.3">
      <c r="A5" s="137" t="s">
        <v>216</v>
      </c>
      <c r="B5" s="137"/>
      <c r="C5" s="137"/>
      <c r="D5" s="137"/>
      <c r="E5" s="137"/>
      <c r="F5" s="137"/>
      <c r="G5" s="29"/>
      <c r="H5" s="29"/>
    </row>
    <row r="6" spans="1:8" ht="18.75" customHeight="1" x14ac:dyDescent="0.3">
      <c r="A6" s="137" t="s">
        <v>219</v>
      </c>
      <c r="B6" s="137"/>
      <c r="C6" s="137"/>
      <c r="D6" s="137"/>
      <c r="E6" s="137"/>
      <c r="F6" s="137"/>
      <c r="G6" s="30"/>
      <c r="H6" s="30"/>
    </row>
    <row r="7" spans="1:8" ht="18.75" x14ac:dyDescent="0.3">
      <c r="A7" s="143" t="s">
        <v>315</v>
      </c>
      <c r="B7" s="143"/>
      <c r="C7" s="143"/>
      <c r="D7" s="143"/>
      <c r="E7" s="143"/>
      <c r="F7" s="143"/>
      <c r="G7" s="30"/>
      <c r="H7" s="30"/>
    </row>
    <row r="8" spans="1:8" ht="15.75" x14ac:dyDescent="0.25">
      <c r="A8" s="140" t="s">
        <v>5</v>
      </c>
      <c r="B8" s="140"/>
      <c r="C8" s="140"/>
      <c r="D8" s="140"/>
      <c r="E8" s="140"/>
      <c r="F8" s="140"/>
      <c r="G8" s="31"/>
      <c r="H8" s="31"/>
    </row>
    <row r="11" spans="1:8" ht="15" customHeight="1" x14ac:dyDescent="0.25">
      <c r="B11" s="138" t="s">
        <v>2</v>
      </c>
      <c r="C11" s="139" t="s">
        <v>209</v>
      </c>
      <c r="D11" s="139" t="s">
        <v>228</v>
      </c>
      <c r="E11" s="139" t="s">
        <v>178</v>
      </c>
    </row>
    <row r="12" spans="1:8" x14ac:dyDescent="0.25">
      <c r="B12" s="138"/>
      <c r="C12" s="139"/>
      <c r="D12" s="139"/>
      <c r="E12" s="139"/>
    </row>
    <row r="13" spans="1:8" x14ac:dyDescent="0.25">
      <c r="B13" s="63" t="s">
        <v>66</v>
      </c>
      <c r="C13" s="57">
        <f>C14+C34+C63+C70+C111</f>
        <v>861074.37294299994</v>
      </c>
      <c r="D13" s="57">
        <f>D14+D34+D63+D70+D111</f>
        <v>1031756.79577323</v>
      </c>
      <c r="E13" s="57">
        <f>E14+E34+E63+E70+E111</f>
        <v>845636.6124521899</v>
      </c>
    </row>
    <row r="14" spans="1:8" s="32" customFormat="1" x14ac:dyDescent="0.25">
      <c r="B14" s="106" t="s">
        <v>180</v>
      </c>
      <c r="C14" s="80">
        <f>C15+C20+C23+C27</f>
        <v>165745.87302799997</v>
      </c>
      <c r="D14" s="80">
        <f>D15+D20+D23+D27</f>
        <v>169644.83805637</v>
      </c>
      <c r="E14" s="80">
        <f t="shared" ref="E14" si="0">E15+E20+E23+E27</f>
        <v>145211.8426533101</v>
      </c>
    </row>
    <row r="15" spans="1:8" s="32" customFormat="1" x14ac:dyDescent="0.25">
      <c r="B15" s="64" t="s">
        <v>186</v>
      </c>
      <c r="C15" s="82">
        <f>SUM(C16:C19)</f>
        <v>82639.750288999989</v>
      </c>
      <c r="D15" s="82">
        <f>SUM(D16:D19)</f>
        <v>85664.099406750014</v>
      </c>
      <c r="E15" s="82">
        <f>SUM(E16:E19)</f>
        <v>72681.836370040095</v>
      </c>
    </row>
    <row r="16" spans="1:8" s="32" customFormat="1" x14ac:dyDescent="0.25">
      <c r="B16" s="65" t="s">
        <v>230</v>
      </c>
      <c r="C16" s="71">
        <v>7318.6674599999997</v>
      </c>
      <c r="D16" s="81">
        <v>8131.8714600000003</v>
      </c>
      <c r="E16" s="71">
        <v>8015.9935958399974</v>
      </c>
    </row>
    <row r="17" spans="2:5" s="32" customFormat="1" x14ac:dyDescent="0.25">
      <c r="B17" s="65" t="s">
        <v>231</v>
      </c>
      <c r="C17" s="71">
        <v>44543.425907999997</v>
      </c>
      <c r="D17" s="81">
        <v>41987.492706950005</v>
      </c>
      <c r="E17" s="71">
        <v>32368.3904444201</v>
      </c>
    </row>
    <row r="18" spans="2:5" s="32" customFormat="1" x14ac:dyDescent="0.25">
      <c r="B18" s="65" t="s">
        <v>232</v>
      </c>
      <c r="C18" s="71">
        <v>19311.476701</v>
      </c>
      <c r="D18" s="81">
        <v>19621.955019800007</v>
      </c>
      <c r="E18" s="71">
        <v>17961.029362680001</v>
      </c>
    </row>
    <row r="19" spans="2:5" s="32" customFormat="1" x14ac:dyDescent="0.25">
      <c r="B19" s="65" t="s">
        <v>233</v>
      </c>
      <c r="C19" s="71">
        <v>11466.18022</v>
      </c>
      <c r="D19" s="81">
        <v>15922.780220000001</v>
      </c>
      <c r="E19" s="71">
        <v>14336.422967099988</v>
      </c>
    </row>
    <row r="20" spans="2:5" s="32" customFormat="1" x14ac:dyDescent="0.25">
      <c r="B20" s="64" t="s">
        <v>187</v>
      </c>
      <c r="C20" s="82">
        <f>SUM(C21:C22)</f>
        <v>10210.395232999999</v>
      </c>
      <c r="D20" s="82">
        <f t="shared" ref="D20" si="1">SUM(D21:D22)</f>
        <v>10283.557518000001</v>
      </c>
      <c r="E20" s="82">
        <f>SUM(E21:E22)</f>
        <v>8239.4215780799987</v>
      </c>
    </row>
    <row r="21" spans="2:5" s="32" customFormat="1" x14ac:dyDescent="0.25">
      <c r="B21" s="65" t="s">
        <v>234</v>
      </c>
      <c r="C21" s="71">
        <v>3202.357653</v>
      </c>
      <c r="D21" s="81">
        <v>2972.5653413200002</v>
      </c>
      <c r="E21" s="71">
        <v>2189.5647845800004</v>
      </c>
    </row>
    <row r="22" spans="2:5" s="32" customFormat="1" x14ac:dyDescent="0.25">
      <c r="B22" s="65" t="s">
        <v>235</v>
      </c>
      <c r="C22" s="71">
        <v>7008.0375800000002</v>
      </c>
      <c r="D22" s="81">
        <v>7310.9921766800007</v>
      </c>
      <c r="E22" s="71">
        <v>6049.8567934999983</v>
      </c>
    </row>
    <row r="23" spans="2:5" s="32" customFormat="1" x14ac:dyDescent="0.25">
      <c r="B23" s="64" t="s">
        <v>188</v>
      </c>
      <c r="C23" s="82">
        <f>SUM(C24:C26)</f>
        <v>30554.710992</v>
      </c>
      <c r="D23" s="80">
        <f>SUM(D24:D26)</f>
        <v>29453.617278350001</v>
      </c>
      <c r="E23" s="82">
        <f>SUM(E24:E26)</f>
        <v>24640.32171052002</v>
      </c>
    </row>
    <row r="24" spans="2:5" s="32" customFormat="1" x14ac:dyDescent="0.25">
      <c r="B24" s="65" t="s">
        <v>236</v>
      </c>
      <c r="C24" s="71">
        <v>25210.246865000001</v>
      </c>
      <c r="D24" s="81">
        <v>24856.189928380001</v>
      </c>
      <c r="E24" s="71">
        <v>22446.442769650021</v>
      </c>
    </row>
    <row r="25" spans="2:5" s="32" customFormat="1" x14ac:dyDescent="0.25">
      <c r="B25" s="65" t="s">
        <v>237</v>
      </c>
      <c r="C25" s="71">
        <v>5285.4453780000003</v>
      </c>
      <c r="D25" s="81">
        <v>4536.5621979699999</v>
      </c>
      <c r="E25" s="71">
        <v>2135.1419788599992</v>
      </c>
    </row>
    <row r="26" spans="2:5" s="32" customFormat="1" x14ac:dyDescent="0.25">
      <c r="B26" s="65" t="s">
        <v>238</v>
      </c>
      <c r="C26" s="71">
        <v>59.018749</v>
      </c>
      <c r="D26" s="81">
        <v>60.865152000000002</v>
      </c>
      <c r="E26" s="71">
        <v>58.736962009999999</v>
      </c>
    </row>
    <row r="27" spans="2:5" s="32" customFormat="1" x14ac:dyDescent="0.25">
      <c r="B27" s="64" t="s">
        <v>189</v>
      </c>
      <c r="C27" s="82">
        <f>SUM(C28:C33)</f>
        <v>42341.016513999995</v>
      </c>
      <c r="D27" s="80">
        <f>SUM(D28:D33)</f>
        <v>44243.563853269996</v>
      </c>
      <c r="E27" s="82">
        <f>SUM(E28:E33)</f>
        <v>39650.262994669996</v>
      </c>
    </row>
    <row r="28" spans="2:5" s="32" customFormat="1" x14ac:dyDescent="0.25">
      <c r="B28" s="65" t="s">
        <v>239</v>
      </c>
      <c r="C28" s="71">
        <v>13813.335832000001</v>
      </c>
      <c r="D28" s="81">
        <v>15313.61013107</v>
      </c>
      <c r="E28" s="71">
        <v>13315.14128593</v>
      </c>
    </row>
    <row r="29" spans="2:5" s="32" customFormat="1" x14ac:dyDescent="0.25">
      <c r="B29" s="65" t="s">
        <v>240</v>
      </c>
      <c r="C29" s="71">
        <v>710.53623900000002</v>
      </c>
      <c r="D29" s="81">
        <v>710.53510320000009</v>
      </c>
      <c r="E29" s="71">
        <v>564.26068145000022</v>
      </c>
    </row>
    <row r="30" spans="2:5" s="32" customFormat="1" x14ac:dyDescent="0.25">
      <c r="B30" s="65" t="s">
        <v>241</v>
      </c>
      <c r="C30" s="71">
        <v>15539.776540000001</v>
      </c>
      <c r="D30" s="81">
        <v>16260.900508000001</v>
      </c>
      <c r="E30" s="71">
        <v>14855.070212329994</v>
      </c>
    </row>
    <row r="31" spans="2:5" s="32" customFormat="1" x14ac:dyDescent="0.25">
      <c r="B31" s="65" t="s">
        <v>242</v>
      </c>
      <c r="C31" s="71">
        <v>6093.8034669999997</v>
      </c>
      <c r="D31" s="81">
        <v>6133.8034669999997</v>
      </c>
      <c r="E31" s="71">
        <v>5737.3135663600015</v>
      </c>
    </row>
    <row r="32" spans="2:5" s="32" customFormat="1" x14ac:dyDescent="0.25">
      <c r="B32" s="65" t="s">
        <v>243</v>
      </c>
      <c r="C32" s="71">
        <v>2204.1113639999999</v>
      </c>
      <c r="D32" s="81">
        <v>1650.8888030000003</v>
      </c>
      <c r="E32" s="71">
        <v>1055.8902276000006</v>
      </c>
    </row>
    <row r="33" spans="2:5" s="32" customFormat="1" x14ac:dyDescent="0.25">
      <c r="B33" s="65" t="s">
        <v>244</v>
      </c>
      <c r="C33" s="71">
        <v>3979.4530719999998</v>
      </c>
      <c r="D33" s="81">
        <v>4173.8258409999999</v>
      </c>
      <c r="E33" s="71">
        <v>4122.5870210000012</v>
      </c>
    </row>
    <row r="34" spans="2:5" s="32" customFormat="1" x14ac:dyDescent="0.25">
      <c r="B34" s="106" t="s">
        <v>181</v>
      </c>
      <c r="C34" s="82">
        <f>C35+C38+C41+C43+C45+C48+C54+C56+C58</f>
        <v>117031.60746</v>
      </c>
      <c r="D34" s="82">
        <f>D35+D38+D41+D43+D45+D48+D54+D56+D58</f>
        <v>117933.01743893999</v>
      </c>
      <c r="E34" s="82">
        <f t="shared" ref="E34" si="2">E35+E38+E41+E43+E45+E48+E54+E56+E58</f>
        <v>93848.699719300028</v>
      </c>
    </row>
    <row r="35" spans="2:5" s="32" customFormat="1" x14ac:dyDescent="0.25">
      <c r="B35" s="108" t="s">
        <v>190</v>
      </c>
      <c r="C35" s="82">
        <f>SUM(C36:C37)</f>
        <v>8526.4794000000002</v>
      </c>
      <c r="D35" s="82">
        <f t="shared" ref="D35:E35" si="3">SUM(D36:D37)</f>
        <v>7691.9012619999994</v>
      </c>
      <c r="E35" s="82">
        <f t="shared" si="3"/>
        <v>5953.5845512200058</v>
      </c>
    </row>
    <row r="36" spans="2:5" s="32" customFormat="1" x14ac:dyDescent="0.25">
      <c r="B36" s="66" t="s">
        <v>245</v>
      </c>
      <c r="C36" s="71">
        <v>7398.2082149999997</v>
      </c>
      <c r="D36" s="81">
        <v>6610.6508649999996</v>
      </c>
      <c r="E36" s="71">
        <v>5241.561715460005</v>
      </c>
    </row>
    <row r="37" spans="2:5" x14ac:dyDescent="0.25">
      <c r="B37" s="66" t="s">
        <v>246</v>
      </c>
      <c r="C37" s="71">
        <v>1128.2711850000001</v>
      </c>
      <c r="D37" s="81">
        <v>1081.250397</v>
      </c>
      <c r="E37" s="71">
        <v>712.02283576000059</v>
      </c>
    </row>
    <row r="38" spans="2:5" x14ac:dyDescent="0.25">
      <c r="B38" s="108" t="s">
        <v>191</v>
      </c>
      <c r="C38" s="82">
        <f>SUM(C39:C40)</f>
        <v>13017.780057</v>
      </c>
      <c r="D38" s="82">
        <f t="shared" ref="D38:E38" si="4">SUM(D39:D40)</f>
        <v>13170.778282399999</v>
      </c>
      <c r="E38" s="82">
        <f t="shared" si="4"/>
        <v>11408.52919760001</v>
      </c>
    </row>
    <row r="39" spans="2:5" x14ac:dyDescent="0.25">
      <c r="B39" s="66" t="s">
        <v>247</v>
      </c>
      <c r="C39" s="71">
        <v>12904.508494</v>
      </c>
      <c r="D39" s="81">
        <v>13077.506719399998</v>
      </c>
      <c r="E39" s="71">
        <v>11334.028199610009</v>
      </c>
    </row>
    <row r="40" spans="2:5" x14ac:dyDescent="0.25">
      <c r="B40" s="66" t="s">
        <v>248</v>
      </c>
      <c r="C40" s="71">
        <v>113.271563</v>
      </c>
      <c r="D40" s="81">
        <v>93.271563</v>
      </c>
      <c r="E40" s="71">
        <v>74.500997989999988</v>
      </c>
    </row>
    <row r="41" spans="2:5" x14ac:dyDescent="0.25">
      <c r="B41" s="108" t="s">
        <v>192</v>
      </c>
      <c r="C41" s="82">
        <f>C42</f>
        <v>9541.4463410000008</v>
      </c>
      <c r="D41" s="82">
        <f t="shared" ref="D41:E41" si="5">D42</f>
        <v>11538.815307000001</v>
      </c>
      <c r="E41" s="82">
        <f t="shared" si="5"/>
        <v>8065.531276839999</v>
      </c>
    </row>
    <row r="42" spans="2:5" x14ac:dyDescent="0.25">
      <c r="B42" s="66" t="s">
        <v>249</v>
      </c>
      <c r="C42" s="71">
        <v>9541.4463410000008</v>
      </c>
      <c r="D42" s="81">
        <v>11538.815307000001</v>
      </c>
      <c r="E42" s="71">
        <v>8065.531276839999</v>
      </c>
    </row>
    <row r="43" spans="2:5" x14ac:dyDescent="0.25">
      <c r="B43" s="108" t="s">
        <v>193</v>
      </c>
      <c r="C43" s="82">
        <f>C44</f>
        <v>33617.495963000001</v>
      </c>
      <c r="D43" s="82">
        <f t="shared" ref="D43:E43" si="6">D44</f>
        <v>36755.101623989998</v>
      </c>
      <c r="E43" s="82">
        <f t="shared" si="6"/>
        <v>31619.161398029995</v>
      </c>
    </row>
    <row r="44" spans="2:5" x14ac:dyDescent="0.25">
      <c r="B44" s="66" t="s">
        <v>250</v>
      </c>
      <c r="C44" s="71">
        <v>33617.495963000001</v>
      </c>
      <c r="D44" s="81">
        <v>36755.101623989998</v>
      </c>
      <c r="E44" s="71">
        <v>31619.161398029995</v>
      </c>
    </row>
    <row r="45" spans="2:5" x14ac:dyDescent="0.25">
      <c r="B45" s="108" t="s">
        <v>194</v>
      </c>
      <c r="C45" s="82">
        <f>SUM(C46:C47)</f>
        <v>210.84882100000002</v>
      </c>
      <c r="D45" s="82">
        <f t="shared" ref="D45:E45" si="7">SUM(D46:D47)</f>
        <v>198.690121</v>
      </c>
      <c r="E45" s="82">
        <f t="shared" si="7"/>
        <v>129.02512144000002</v>
      </c>
    </row>
    <row r="46" spans="2:5" x14ac:dyDescent="0.25">
      <c r="B46" s="66" t="s">
        <v>251</v>
      </c>
      <c r="C46" s="71">
        <v>188.87089900000001</v>
      </c>
      <c r="D46" s="81">
        <v>183.690121</v>
      </c>
      <c r="E46" s="71">
        <v>129.02512144000002</v>
      </c>
    </row>
    <row r="47" spans="2:5" x14ac:dyDescent="0.25">
      <c r="B47" s="66" t="s">
        <v>252</v>
      </c>
      <c r="C47" s="71">
        <v>21.977922</v>
      </c>
      <c r="D47" s="81">
        <v>15</v>
      </c>
      <c r="E47" s="71">
        <v>0</v>
      </c>
    </row>
    <row r="48" spans="2:5" x14ac:dyDescent="0.25">
      <c r="B48" s="108" t="s">
        <v>195</v>
      </c>
      <c r="C48" s="82">
        <f>SUM(C49:C53)</f>
        <v>40823.865484000002</v>
      </c>
      <c r="D48" s="82">
        <f>SUM(D49:D53)</f>
        <v>38321.05979934999</v>
      </c>
      <c r="E48" s="82">
        <f>SUM(E49:E53)</f>
        <v>29705.533867690003</v>
      </c>
    </row>
    <row r="49" spans="2:6" x14ac:dyDescent="0.25">
      <c r="B49" s="66" t="s">
        <v>253</v>
      </c>
      <c r="C49" s="71">
        <v>28069.868708999998</v>
      </c>
      <c r="D49" s="81">
        <v>30400.627198999999</v>
      </c>
      <c r="E49" s="71">
        <v>25372.522394359999</v>
      </c>
    </row>
    <row r="50" spans="2:6" x14ac:dyDescent="0.25">
      <c r="B50" s="66" t="s">
        <v>254</v>
      </c>
      <c r="C50" s="71">
        <v>55.84496</v>
      </c>
      <c r="D50" s="81">
        <v>55.84496</v>
      </c>
      <c r="E50" s="71">
        <v>35.201198529999978</v>
      </c>
    </row>
    <row r="51" spans="2:6" x14ac:dyDescent="0.25">
      <c r="B51" s="66" t="s">
        <v>255</v>
      </c>
      <c r="C51" s="71">
        <v>6169.1002399999998</v>
      </c>
      <c r="D51" s="81">
        <v>5246.3545862399997</v>
      </c>
      <c r="E51" s="71">
        <v>2437.5039198600016</v>
      </c>
    </row>
    <row r="52" spans="2:6" x14ac:dyDescent="0.25">
      <c r="B52" s="66" t="s">
        <v>256</v>
      </c>
      <c r="C52" s="71">
        <v>4254.3</v>
      </c>
      <c r="D52" s="81">
        <v>594.77797911000016</v>
      </c>
      <c r="E52" s="71">
        <v>203.16029506999996</v>
      </c>
    </row>
    <row r="53" spans="2:6" x14ac:dyDescent="0.25">
      <c r="B53" s="66" t="s">
        <v>257</v>
      </c>
      <c r="C53" s="71">
        <v>2274.7515749999998</v>
      </c>
      <c r="D53" s="81">
        <v>2023.4550750000001</v>
      </c>
      <c r="E53" s="71">
        <v>1657.1460598699994</v>
      </c>
    </row>
    <row r="54" spans="2:6" x14ac:dyDescent="0.25">
      <c r="B54" s="108" t="s">
        <v>196</v>
      </c>
      <c r="C54" s="82">
        <f>C55</f>
        <v>1512.285527</v>
      </c>
      <c r="D54" s="82">
        <f t="shared" ref="D54:E54" si="8">D55</f>
        <v>1071.0280501999998</v>
      </c>
      <c r="E54" s="82">
        <f t="shared" si="8"/>
        <v>750.90973300999985</v>
      </c>
    </row>
    <row r="55" spans="2:6" x14ac:dyDescent="0.25">
      <c r="B55" s="66" t="s">
        <v>258</v>
      </c>
      <c r="C55" s="71">
        <v>1512.285527</v>
      </c>
      <c r="D55" s="81">
        <v>1071.0280501999998</v>
      </c>
      <c r="E55" s="71">
        <v>750.90973300999985</v>
      </c>
    </row>
    <row r="56" spans="2:6" x14ac:dyDescent="0.25">
      <c r="B56" s="108" t="s">
        <v>197</v>
      </c>
      <c r="C56" s="82">
        <f>C57</f>
        <v>313.85870399999999</v>
      </c>
      <c r="D56" s="82">
        <f>D57</f>
        <v>333.85870399999999</v>
      </c>
      <c r="E56" s="82">
        <f>E57</f>
        <v>296.45298403999988</v>
      </c>
      <c r="F56" s="103"/>
    </row>
    <row r="57" spans="2:6" x14ac:dyDescent="0.25">
      <c r="B57" s="66" t="s">
        <v>259</v>
      </c>
      <c r="C57" s="71">
        <v>313.85870399999999</v>
      </c>
      <c r="D57" s="81">
        <v>333.85870399999999</v>
      </c>
      <c r="E57" s="71">
        <v>296.45298403999988</v>
      </c>
    </row>
    <row r="58" spans="2:6" x14ac:dyDescent="0.25">
      <c r="B58" s="108" t="s">
        <v>198</v>
      </c>
      <c r="C58" s="82">
        <f>SUM(C59:C62)</f>
        <v>9467.5471630000011</v>
      </c>
      <c r="D58" s="82">
        <f>SUM(D59:D62)</f>
        <v>8851.7842889999993</v>
      </c>
      <c r="E58" s="82">
        <f>SUM(E59:E62)</f>
        <v>5919.9715894300007</v>
      </c>
      <c r="F58" s="103"/>
    </row>
    <row r="59" spans="2:6" x14ac:dyDescent="0.25">
      <c r="B59" s="66" t="s">
        <v>260</v>
      </c>
      <c r="C59" s="71">
        <v>185</v>
      </c>
      <c r="D59" s="81">
        <v>185</v>
      </c>
      <c r="E59" s="71">
        <v>68.773135420000003</v>
      </c>
    </row>
    <row r="60" spans="2:6" x14ac:dyDescent="0.25">
      <c r="B60" s="66" t="s">
        <v>261</v>
      </c>
      <c r="C60" s="71">
        <v>7.118296</v>
      </c>
      <c r="D60" s="81">
        <v>7.1192710000000003</v>
      </c>
      <c r="E60" s="71">
        <v>0.76617409999999997</v>
      </c>
    </row>
    <row r="61" spans="2:6" x14ac:dyDescent="0.25">
      <c r="B61" s="66" t="s">
        <v>262</v>
      </c>
      <c r="C61" s="71">
        <v>9117.8563670000003</v>
      </c>
      <c r="D61" s="81">
        <v>8525.4350180000001</v>
      </c>
      <c r="E61" s="71">
        <v>5850.4322799100009</v>
      </c>
    </row>
    <row r="62" spans="2:6" x14ac:dyDescent="0.25">
      <c r="B62" s="66" t="s">
        <v>263</v>
      </c>
      <c r="C62" s="71">
        <v>157.57249999999999</v>
      </c>
      <c r="D62" s="81">
        <v>134.22999999999999</v>
      </c>
      <c r="E62" s="71">
        <v>0</v>
      </c>
    </row>
    <row r="63" spans="2:6" x14ac:dyDescent="0.25">
      <c r="B63" s="106" t="s">
        <v>182</v>
      </c>
      <c r="C63" s="82">
        <f>C64+C67</f>
        <v>8024.2571130000006</v>
      </c>
      <c r="D63" s="82">
        <f t="shared" ref="D63" si="9">D64+D67</f>
        <v>6102.4581550000021</v>
      </c>
      <c r="E63" s="82">
        <f>E64+E67</f>
        <v>3675.8399257600026</v>
      </c>
      <c r="F63" s="103"/>
    </row>
    <row r="64" spans="2:6" x14ac:dyDescent="0.25">
      <c r="B64" s="108" t="s">
        <v>199</v>
      </c>
      <c r="C64" s="82">
        <f>SUM(C65:C66)</f>
        <v>1797.7626989999999</v>
      </c>
      <c r="D64" s="82">
        <f t="shared" ref="D64" si="10">SUM(D65:D66)</f>
        <v>1734.731166</v>
      </c>
      <c r="E64" s="82">
        <f>SUM(E65:E66)</f>
        <v>1107.2174552899992</v>
      </c>
    </row>
    <row r="65" spans="2:6" x14ac:dyDescent="0.25">
      <c r="B65" s="66" t="s">
        <v>264</v>
      </c>
      <c r="C65" s="71">
        <v>939.63194299999998</v>
      </c>
      <c r="D65" s="71">
        <v>890.23000400000001</v>
      </c>
      <c r="E65" s="71">
        <v>644.72367096999926</v>
      </c>
    </row>
    <row r="66" spans="2:6" x14ac:dyDescent="0.25">
      <c r="B66" s="66" t="s">
        <v>265</v>
      </c>
      <c r="C66" s="71">
        <v>858.13075600000002</v>
      </c>
      <c r="D66" s="81">
        <v>844.50116200000002</v>
      </c>
      <c r="E66" s="71">
        <v>462.49378431999997</v>
      </c>
    </row>
    <row r="67" spans="2:6" x14ac:dyDescent="0.25">
      <c r="B67" s="108" t="s">
        <v>200</v>
      </c>
      <c r="C67" s="82">
        <f>SUM(C68:C69)</f>
        <v>6226.4944140000007</v>
      </c>
      <c r="D67" s="82">
        <f t="shared" ref="D67:E67" si="11">SUM(D68:D69)</f>
        <v>4367.7269890000025</v>
      </c>
      <c r="E67" s="82">
        <f t="shared" si="11"/>
        <v>2568.6224704700035</v>
      </c>
    </row>
    <row r="68" spans="2:6" x14ac:dyDescent="0.25">
      <c r="B68" s="66" t="s">
        <v>266</v>
      </c>
      <c r="C68" s="71">
        <v>5833.0831740000003</v>
      </c>
      <c r="D68" s="81">
        <v>4085.8020730000021</v>
      </c>
      <c r="E68" s="71">
        <v>2387.0064392300037</v>
      </c>
    </row>
    <row r="69" spans="2:6" x14ac:dyDescent="0.25">
      <c r="B69" s="66" t="s">
        <v>267</v>
      </c>
      <c r="C69" s="71">
        <v>393.41124000000002</v>
      </c>
      <c r="D69" s="81">
        <v>281.924916</v>
      </c>
      <c r="E69" s="71">
        <v>181.6160312399999</v>
      </c>
    </row>
    <row r="70" spans="2:6" x14ac:dyDescent="0.25">
      <c r="B70" s="106" t="s">
        <v>183</v>
      </c>
      <c r="C70" s="82">
        <f>C71+C76+C81+C89+C101</f>
        <v>403121.85582900001</v>
      </c>
      <c r="D70" s="82">
        <f t="shared" ref="D70:E70" si="12">D71+D76+D81+D89+D101</f>
        <v>575054.74157992005</v>
      </c>
      <c r="E70" s="82">
        <f t="shared" si="12"/>
        <v>478590.19049648975</v>
      </c>
      <c r="F70" s="103"/>
    </row>
    <row r="71" spans="2:6" x14ac:dyDescent="0.25">
      <c r="B71" s="108" t="s">
        <v>201</v>
      </c>
      <c r="C71" s="82">
        <f>SUM(C72:C75)</f>
        <v>17498.546040000001</v>
      </c>
      <c r="D71" s="82">
        <f t="shared" ref="D71:E71" si="13">SUM(D72:D75)</f>
        <v>18542.631250450002</v>
      </c>
      <c r="E71" s="82">
        <f t="shared" si="13"/>
        <v>16343.773957910002</v>
      </c>
    </row>
    <row r="72" spans="2:6" x14ac:dyDescent="0.25">
      <c r="B72" s="66" t="s">
        <v>268</v>
      </c>
      <c r="C72" s="71">
        <v>565.26081899999997</v>
      </c>
      <c r="D72" s="81">
        <v>797.23823200000004</v>
      </c>
      <c r="E72" s="71">
        <v>694.74009471999977</v>
      </c>
    </row>
    <row r="73" spans="2:6" x14ac:dyDescent="0.25">
      <c r="B73" s="66" t="s">
        <v>269</v>
      </c>
      <c r="C73" s="71">
        <v>730.14544100000001</v>
      </c>
      <c r="D73" s="81">
        <v>594.33594400000004</v>
      </c>
      <c r="E73" s="71">
        <v>208.46526031000002</v>
      </c>
    </row>
    <row r="74" spans="2:6" x14ac:dyDescent="0.25">
      <c r="B74" s="66" t="s">
        <v>270</v>
      </c>
      <c r="C74" s="71">
        <v>16196.198431000001</v>
      </c>
      <c r="D74" s="81">
        <v>17143.436671449999</v>
      </c>
      <c r="E74" s="71">
        <v>15433.814306880002</v>
      </c>
    </row>
    <row r="75" spans="2:6" x14ac:dyDescent="0.25">
      <c r="B75" s="66" t="s">
        <v>271</v>
      </c>
      <c r="C75" s="71">
        <v>6.9413489999999998</v>
      </c>
      <c r="D75" s="81">
        <v>7.6204029999999996</v>
      </c>
      <c r="E75" s="71">
        <v>6.7542960000000001</v>
      </c>
    </row>
    <row r="76" spans="2:6" x14ac:dyDescent="0.25">
      <c r="B76" s="108" t="s">
        <v>202</v>
      </c>
      <c r="C76" s="82">
        <f>SUM(C77:C80)</f>
        <v>87035.165911999997</v>
      </c>
      <c r="D76" s="80">
        <f t="shared" ref="D76:E76" si="14">SUM(D77:D80)</f>
        <v>118848.70962172</v>
      </c>
      <c r="E76" s="82">
        <f t="shared" si="14"/>
        <v>86803.534046829969</v>
      </c>
    </row>
    <row r="77" spans="2:6" x14ac:dyDescent="0.25">
      <c r="B77" s="66" t="s">
        <v>272</v>
      </c>
      <c r="C77" s="71">
        <v>2361.924876</v>
      </c>
      <c r="D77" s="81">
        <v>2419.8598286500001</v>
      </c>
      <c r="E77" s="71">
        <v>1891.6401014</v>
      </c>
    </row>
    <row r="78" spans="2:6" x14ac:dyDescent="0.25">
      <c r="B78" s="66" t="s">
        <v>273</v>
      </c>
      <c r="C78" s="71">
        <v>15686.14747</v>
      </c>
      <c r="D78" s="81">
        <v>19813.982059499998</v>
      </c>
      <c r="E78" s="71">
        <v>11786.335377659996</v>
      </c>
    </row>
    <row r="79" spans="2:6" x14ac:dyDescent="0.25">
      <c r="B79" s="66" t="s">
        <v>274</v>
      </c>
      <c r="C79" s="71">
        <v>5.1309199999999997</v>
      </c>
      <c r="D79" s="81">
        <v>5.1309199999999997</v>
      </c>
      <c r="E79" s="71">
        <v>4.7033360000000002</v>
      </c>
    </row>
    <row r="80" spans="2:6" x14ac:dyDescent="0.25">
      <c r="B80" s="66" t="s">
        <v>275</v>
      </c>
      <c r="C80" s="71">
        <v>68981.962646</v>
      </c>
      <c r="D80" s="81">
        <v>96609.736813570009</v>
      </c>
      <c r="E80" s="71">
        <v>73120.855231769965</v>
      </c>
    </row>
    <row r="81" spans="2:6" x14ac:dyDescent="0.25">
      <c r="B81" s="108" t="s">
        <v>203</v>
      </c>
      <c r="C81" s="82">
        <f>SUM(C82:C88)</f>
        <v>6938.5153499999997</v>
      </c>
      <c r="D81" s="82">
        <f t="shared" ref="D81:E81" si="15">SUM(D82:D88)</f>
        <v>6609.9549552399994</v>
      </c>
      <c r="E81" s="82">
        <f t="shared" si="15"/>
        <v>4653.6899100100027</v>
      </c>
    </row>
    <row r="82" spans="2:6" x14ac:dyDescent="0.25">
      <c r="B82" s="66" t="s">
        <v>276</v>
      </c>
      <c r="C82" s="71">
        <v>959.98511599999995</v>
      </c>
      <c r="D82" s="81">
        <v>828.08085087999996</v>
      </c>
      <c r="E82" s="71">
        <v>715.54947021999953</v>
      </c>
    </row>
    <row r="83" spans="2:6" x14ac:dyDescent="0.25">
      <c r="B83" s="66" t="s">
        <v>277</v>
      </c>
      <c r="C83" s="71">
        <v>1521.0223579999999</v>
      </c>
      <c r="D83" s="81">
        <v>1033.17356212</v>
      </c>
      <c r="E83" s="71">
        <v>402.84743069999979</v>
      </c>
    </row>
    <row r="84" spans="2:6" x14ac:dyDescent="0.25">
      <c r="B84" s="66" t="s">
        <v>278</v>
      </c>
      <c r="C84" s="71">
        <v>3156.4543349999999</v>
      </c>
      <c r="D84" s="81">
        <v>3089.4864929999994</v>
      </c>
      <c r="E84" s="71">
        <v>2305.7047522300022</v>
      </c>
    </row>
    <row r="85" spans="2:6" x14ac:dyDescent="0.25">
      <c r="B85" s="66" t="s">
        <v>279</v>
      </c>
      <c r="C85" s="71">
        <v>7.9100679999999999</v>
      </c>
      <c r="D85" s="81">
        <v>7.9100679999999999</v>
      </c>
      <c r="E85" s="71">
        <v>0</v>
      </c>
    </row>
    <row r="86" spans="2:6" x14ac:dyDescent="0.25">
      <c r="B86" s="66" t="s">
        <v>280</v>
      </c>
      <c r="C86" s="71">
        <v>156.555544</v>
      </c>
      <c r="D86" s="81">
        <v>434.53849624000003</v>
      </c>
      <c r="E86" s="71">
        <v>324.33446721000001</v>
      </c>
    </row>
    <row r="87" spans="2:6" x14ac:dyDescent="0.25">
      <c r="B87" s="66" t="s">
        <v>281</v>
      </c>
      <c r="C87" s="71">
        <v>4.1716839999999999</v>
      </c>
      <c r="D87" s="81">
        <v>7.3210730000000002</v>
      </c>
      <c r="E87" s="71">
        <v>5.1064958900000006</v>
      </c>
    </row>
    <row r="88" spans="2:6" x14ac:dyDescent="0.25">
      <c r="B88" s="66" t="s">
        <v>282</v>
      </c>
      <c r="C88" s="71">
        <v>1132.4162449999999</v>
      </c>
      <c r="D88" s="81">
        <v>1209.4444120000001</v>
      </c>
      <c r="E88" s="71">
        <v>900.14729376000037</v>
      </c>
    </row>
    <row r="89" spans="2:6" x14ac:dyDescent="0.25">
      <c r="B89" s="108" t="s">
        <v>204</v>
      </c>
      <c r="C89" s="82">
        <f>SUM(C90:C100)</f>
        <v>200758.24010799997</v>
      </c>
      <c r="D89" s="80">
        <f>SUM(D90:D100)</f>
        <v>210127.29708807997</v>
      </c>
      <c r="E89" s="82">
        <f>SUM(E90:E100)</f>
        <v>179959.90301818005</v>
      </c>
      <c r="F89" s="103"/>
    </row>
    <row r="90" spans="2:6" x14ac:dyDescent="0.25">
      <c r="B90" s="66" t="s">
        <v>283</v>
      </c>
      <c r="C90" s="71">
        <v>9481.2124070000009</v>
      </c>
      <c r="D90" s="81">
        <v>8900.9515585800018</v>
      </c>
      <c r="E90" s="71">
        <v>6077.0849523299994</v>
      </c>
    </row>
    <row r="91" spans="2:6" x14ac:dyDescent="0.25">
      <c r="B91" s="66" t="s">
        <v>284</v>
      </c>
      <c r="C91" s="71">
        <v>78863.715912999993</v>
      </c>
      <c r="D91" s="81">
        <v>81119.033001639997</v>
      </c>
      <c r="E91" s="71">
        <v>66010.888132010004</v>
      </c>
    </row>
    <row r="92" spans="2:6" x14ac:dyDescent="0.25">
      <c r="B92" s="66" t="s">
        <v>285</v>
      </c>
      <c r="C92" s="71">
        <v>21528.165728</v>
      </c>
      <c r="D92" s="81">
        <v>19962.979651649999</v>
      </c>
      <c r="E92" s="71">
        <v>19764.515856770002</v>
      </c>
    </row>
    <row r="93" spans="2:6" x14ac:dyDescent="0.25">
      <c r="B93" s="66" t="s">
        <v>286</v>
      </c>
      <c r="C93" s="71">
        <v>18415.254255</v>
      </c>
      <c r="D93" s="81">
        <v>17640.719890880002</v>
      </c>
      <c r="E93" s="71">
        <v>14689.501239409969</v>
      </c>
    </row>
    <row r="94" spans="2:6" x14ac:dyDescent="0.25">
      <c r="B94" s="66" t="s">
        <v>287</v>
      </c>
      <c r="C94" s="71">
        <v>5435.1982099999996</v>
      </c>
      <c r="D94" s="81">
        <v>5443.7899707100005</v>
      </c>
      <c r="E94" s="71">
        <v>4340.1215795500002</v>
      </c>
    </row>
    <row r="95" spans="2:6" x14ac:dyDescent="0.25">
      <c r="B95" s="66" t="s">
        <v>288</v>
      </c>
      <c r="C95" s="71">
        <v>9097.7831760000008</v>
      </c>
      <c r="D95" s="81">
        <v>9918.4820944000003</v>
      </c>
      <c r="E95" s="71">
        <v>9120.2017050200047</v>
      </c>
    </row>
    <row r="96" spans="2:6" x14ac:dyDescent="0.25">
      <c r="B96" s="66" t="s">
        <v>289</v>
      </c>
      <c r="C96" s="71">
        <v>1417.095667</v>
      </c>
      <c r="D96" s="81">
        <v>1287.2852150199999</v>
      </c>
      <c r="E96" s="71">
        <v>1083.4552736500007</v>
      </c>
    </row>
    <row r="97" spans="2:5" x14ac:dyDescent="0.25">
      <c r="B97" s="66" t="s">
        <v>290</v>
      </c>
      <c r="C97" s="71">
        <v>411.79080099999999</v>
      </c>
      <c r="D97" s="81">
        <v>410.34212500000001</v>
      </c>
      <c r="E97" s="71">
        <v>329.3595283199997</v>
      </c>
    </row>
    <row r="98" spans="2:5" x14ac:dyDescent="0.25">
      <c r="B98" s="66" t="s">
        <v>291</v>
      </c>
      <c r="C98" s="71">
        <v>139.907242</v>
      </c>
      <c r="D98" s="81">
        <v>139.907242</v>
      </c>
      <c r="E98" s="71">
        <v>102.25889258000001</v>
      </c>
    </row>
    <row r="99" spans="2:5" x14ac:dyDescent="0.25">
      <c r="B99" s="66" t="s">
        <v>292</v>
      </c>
      <c r="C99" s="71">
        <v>372.54543699999999</v>
      </c>
      <c r="D99" s="81">
        <v>371.025937</v>
      </c>
      <c r="E99" s="71">
        <v>139.9664174800001</v>
      </c>
    </row>
    <row r="100" spans="2:5" x14ac:dyDescent="0.25">
      <c r="B100" s="66" t="s">
        <v>293</v>
      </c>
      <c r="C100" s="71">
        <v>55595.571272000001</v>
      </c>
      <c r="D100" s="81">
        <v>64932.780401200005</v>
      </c>
      <c r="E100" s="71">
        <v>58302.549441060073</v>
      </c>
    </row>
    <row r="101" spans="2:5" x14ac:dyDescent="0.25">
      <c r="B101" s="108" t="s">
        <v>205</v>
      </c>
      <c r="C101" s="82">
        <f>SUM(C102:C110)</f>
        <v>90891.38841900001</v>
      </c>
      <c r="D101" s="80">
        <f>SUM(D102:D110)</f>
        <v>220926.14866443005</v>
      </c>
      <c r="E101" s="82">
        <f>SUM(E102:E110)</f>
        <v>190829.28956355972</v>
      </c>
    </row>
    <row r="102" spans="2:5" x14ac:dyDescent="0.25">
      <c r="B102" s="66" t="s">
        <v>294</v>
      </c>
      <c r="C102" s="71">
        <v>54573.267591999997</v>
      </c>
      <c r="D102" s="81">
        <v>45258.468119999998</v>
      </c>
      <c r="E102" s="71">
        <v>41405.035558159987</v>
      </c>
    </row>
    <row r="103" spans="2:5" x14ac:dyDescent="0.25">
      <c r="B103" s="66" t="s">
        <v>295</v>
      </c>
      <c r="C103" s="71">
        <v>221.26399900000001</v>
      </c>
      <c r="D103" s="81">
        <v>221.26399900000001</v>
      </c>
      <c r="E103" s="71">
        <v>187.65640419999997</v>
      </c>
    </row>
    <row r="104" spans="2:5" x14ac:dyDescent="0.25">
      <c r="B104" s="66" t="s">
        <v>296</v>
      </c>
      <c r="C104" s="71">
        <v>1339.6064409999999</v>
      </c>
      <c r="D104" s="81">
        <v>1500.008288</v>
      </c>
      <c r="E104" s="71">
        <v>1389.2024826100003</v>
      </c>
    </row>
    <row r="105" spans="2:5" x14ac:dyDescent="0.25">
      <c r="B105" s="66" t="s">
        <v>297</v>
      </c>
      <c r="C105" s="71">
        <v>2865.934029</v>
      </c>
      <c r="D105" s="81">
        <v>1204.27668565</v>
      </c>
      <c r="E105" s="71">
        <v>608.78203829999995</v>
      </c>
    </row>
    <row r="106" spans="2:5" x14ac:dyDescent="0.25">
      <c r="B106" s="66" t="s">
        <v>298</v>
      </c>
      <c r="C106" s="71">
        <v>1250.228038</v>
      </c>
      <c r="D106" s="81">
        <v>5899.8477279999997</v>
      </c>
      <c r="E106" s="71">
        <v>4020.5593345900002</v>
      </c>
    </row>
    <row r="107" spans="2:5" x14ac:dyDescent="0.25">
      <c r="B107" s="66" t="s">
        <v>299</v>
      </c>
      <c r="C107" s="71">
        <v>479.44996800000001</v>
      </c>
      <c r="D107" s="81">
        <v>423.49447006000008</v>
      </c>
      <c r="E107" s="71">
        <v>255.91824934999994</v>
      </c>
    </row>
    <row r="108" spans="2:5" x14ac:dyDescent="0.25">
      <c r="B108" s="66" t="s">
        <v>300</v>
      </c>
      <c r="C108" s="71">
        <v>2219.4449519999998</v>
      </c>
      <c r="D108" s="81">
        <v>2094.8260169999999</v>
      </c>
      <c r="E108" s="71">
        <v>1219.01306359</v>
      </c>
    </row>
    <row r="109" spans="2:5" x14ac:dyDescent="0.25">
      <c r="B109" s="66" t="s">
        <v>301</v>
      </c>
      <c r="C109" s="71">
        <v>27312.152611000001</v>
      </c>
      <c r="D109" s="81">
        <v>163515.94212867005</v>
      </c>
      <c r="E109" s="71">
        <v>141097.90286030972</v>
      </c>
    </row>
    <row r="110" spans="2:5" ht="15" customHeight="1" x14ac:dyDescent="0.25">
      <c r="B110" s="66" t="s">
        <v>302</v>
      </c>
      <c r="C110" s="71">
        <v>630.04078900000002</v>
      </c>
      <c r="D110" s="81">
        <v>808.02122804999999</v>
      </c>
      <c r="E110" s="71">
        <v>645.21957245000033</v>
      </c>
    </row>
    <row r="111" spans="2:5" x14ac:dyDescent="0.25">
      <c r="B111" s="106" t="s">
        <v>184</v>
      </c>
      <c r="C111" s="82">
        <f>C112</f>
        <v>167150.77951299999</v>
      </c>
      <c r="D111" s="82">
        <f>D112</f>
        <v>163021.74054299999</v>
      </c>
      <c r="E111" s="82">
        <f>E112</f>
        <v>124310.03965733004</v>
      </c>
    </row>
    <row r="112" spans="2:5" x14ac:dyDescent="0.25">
      <c r="B112" s="107" t="s">
        <v>206</v>
      </c>
      <c r="C112" s="71">
        <f>C113</f>
        <v>167150.77951299999</v>
      </c>
      <c r="D112" s="81">
        <f t="shared" ref="D112:E112" si="16">D113</f>
        <v>163021.74054299999</v>
      </c>
      <c r="E112" s="71">
        <f t="shared" si="16"/>
        <v>124310.03965733004</v>
      </c>
    </row>
    <row r="113" spans="2:6" x14ac:dyDescent="0.25">
      <c r="B113" s="66" t="s">
        <v>303</v>
      </c>
      <c r="C113" s="71">
        <v>167150.77951299999</v>
      </c>
      <c r="D113" s="81">
        <v>163021.74054299999</v>
      </c>
      <c r="E113" s="71">
        <v>124310.03965733004</v>
      </c>
    </row>
    <row r="114" spans="2:6" x14ac:dyDescent="0.25">
      <c r="B114" s="63" t="s">
        <v>67</v>
      </c>
      <c r="C114" s="57">
        <f>C115+C118</f>
        <v>136044.79999999999</v>
      </c>
      <c r="D114" s="57">
        <f>D115+D118</f>
        <v>180827.385286</v>
      </c>
      <c r="E114" s="57">
        <f>E115+E118</f>
        <v>148171.96444514015</v>
      </c>
    </row>
    <row r="115" spans="2:6" x14ac:dyDescent="0.25">
      <c r="B115" s="110" t="s">
        <v>185</v>
      </c>
      <c r="C115" s="80">
        <f>C116</f>
        <v>136044.79999999999</v>
      </c>
      <c r="D115" s="80">
        <f>D116</f>
        <v>178327.385286</v>
      </c>
      <c r="E115" s="80">
        <f>E116</f>
        <v>148171.96444514015</v>
      </c>
    </row>
    <row r="116" spans="2:6" x14ac:dyDescent="0.25">
      <c r="B116" s="107" t="s">
        <v>177</v>
      </c>
      <c r="C116" s="81">
        <f>C117</f>
        <v>136044.79999999999</v>
      </c>
      <c r="D116" s="81">
        <f t="shared" ref="D116:E116" si="17">D117</f>
        <v>178327.385286</v>
      </c>
      <c r="E116" s="81">
        <f t="shared" si="17"/>
        <v>148171.96444514015</v>
      </c>
    </row>
    <row r="117" spans="2:6" x14ac:dyDescent="0.25">
      <c r="B117" s="66" t="s">
        <v>304</v>
      </c>
      <c r="C117" s="81">
        <v>136044.79999999999</v>
      </c>
      <c r="D117" s="81">
        <v>178327.385286</v>
      </c>
      <c r="E117" s="71">
        <v>148171.96444514015</v>
      </c>
    </row>
    <row r="118" spans="2:6" x14ac:dyDescent="0.25">
      <c r="B118" s="109" t="s">
        <v>181</v>
      </c>
      <c r="C118" s="111">
        <f>C119</f>
        <v>0</v>
      </c>
      <c r="D118" s="111">
        <f t="shared" ref="D118:E119" si="18">D119</f>
        <v>2500</v>
      </c>
      <c r="E118" s="111">
        <f t="shared" si="18"/>
        <v>0</v>
      </c>
    </row>
    <row r="119" spans="2:6" x14ac:dyDescent="0.25">
      <c r="B119" s="107" t="s">
        <v>195</v>
      </c>
      <c r="C119" s="112">
        <f>C120</f>
        <v>0</v>
      </c>
      <c r="D119" s="112">
        <f t="shared" si="18"/>
        <v>2500</v>
      </c>
      <c r="E119" s="112">
        <f t="shared" si="18"/>
        <v>0</v>
      </c>
    </row>
    <row r="120" spans="2:6" x14ac:dyDescent="0.25">
      <c r="B120" s="66" t="s">
        <v>257</v>
      </c>
      <c r="C120" s="112">
        <v>0</v>
      </c>
      <c r="D120" s="112">
        <v>2500</v>
      </c>
      <c r="E120" s="112">
        <v>0</v>
      </c>
    </row>
    <row r="121" spans="2:6" x14ac:dyDescent="0.25">
      <c r="B121" s="79" t="s">
        <v>217</v>
      </c>
      <c r="C121" s="73">
        <f>C13+C114</f>
        <v>997119.17294299998</v>
      </c>
      <c r="D121" s="73">
        <f>D13+D114</f>
        <v>1212584.1810592301</v>
      </c>
      <c r="E121" s="73">
        <f>E13+E114</f>
        <v>993808.57689733012</v>
      </c>
    </row>
    <row r="122" spans="2:6" x14ac:dyDescent="0.25">
      <c r="B122" s="87" t="s">
        <v>174</v>
      </c>
      <c r="C122" s="88"/>
      <c r="D122" s="88"/>
      <c r="E122" s="88"/>
    </row>
    <row r="123" spans="2:6" ht="24.75" customHeight="1" x14ac:dyDescent="0.25">
      <c r="B123" s="135" t="s">
        <v>316</v>
      </c>
      <c r="C123" s="135"/>
      <c r="D123" s="135"/>
      <c r="E123" s="135"/>
      <c r="F123" s="33"/>
    </row>
    <row r="124" spans="2:6" ht="24.75" customHeight="1" x14ac:dyDescent="0.25">
      <c r="B124" s="135" t="s">
        <v>226</v>
      </c>
      <c r="C124" s="135"/>
      <c r="D124" s="135"/>
      <c r="E124" s="135"/>
    </row>
    <row r="125" spans="2:6" x14ac:dyDescent="0.25">
      <c r="B125" s="87" t="s">
        <v>3</v>
      </c>
      <c r="C125" s="88"/>
      <c r="D125" s="88"/>
      <c r="E125" s="88"/>
    </row>
    <row r="126" spans="2:6" x14ac:dyDescent="0.25">
      <c r="C126" s="89"/>
      <c r="D126" s="89"/>
      <c r="E126" s="89"/>
    </row>
    <row r="127" spans="2:6" x14ac:dyDescent="0.25">
      <c r="B127" s="90"/>
      <c r="C127" s="89"/>
      <c r="D127" s="89"/>
      <c r="E127" s="89"/>
    </row>
    <row r="128" spans="2:6" x14ac:dyDescent="0.25">
      <c r="B128" s="34"/>
      <c r="C128" s="35"/>
      <c r="D128" s="35"/>
      <c r="E128" s="35"/>
    </row>
    <row r="129" spans="2:5" x14ac:dyDescent="0.25">
      <c r="B129" s="34"/>
      <c r="C129" s="35"/>
      <c r="D129" s="35"/>
      <c r="E129" s="35"/>
    </row>
    <row r="130" spans="2:5" x14ac:dyDescent="0.25">
      <c r="B130" s="34"/>
      <c r="C130" s="35"/>
      <c r="D130" s="35"/>
      <c r="E130" s="35"/>
    </row>
    <row r="131" spans="2:5" x14ac:dyDescent="0.25">
      <c r="B131" s="34"/>
      <c r="C131" s="35"/>
      <c r="D131" s="35"/>
      <c r="E131" s="35"/>
    </row>
    <row r="132" spans="2:5" x14ac:dyDescent="0.25">
      <c r="B132" s="34"/>
      <c r="C132" s="35"/>
      <c r="D132" s="35"/>
      <c r="E132" s="35"/>
    </row>
    <row r="133" spans="2:5" x14ac:dyDescent="0.25">
      <c r="B133" s="34"/>
      <c r="C133" s="35"/>
      <c r="D133" s="35"/>
      <c r="E133" s="35"/>
    </row>
    <row r="134" spans="2:5" x14ac:dyDescent="0.25">
      <c r="B134" s="34"/>
      <c r="C134" s="35"/>
      <c r="D134" s="35"/>
      <c r="E134" s="35"/>
    </row>
  </sheetData>
  <mergeCells count="13">
    <mergeCell ref="B123:E123"/>
    <mergeCell ref="B124:E124"/>
    <mergeCell ref="A1:F1"/>
    <mergeCell ref="A2:F2"/>
    <mergeCell ref="D11:D12"/>
    <mergeCell ref="B11:B12"/>
    <mergeCell ref="C11:C12"/>
    <mergeCell ref="E11:E12"/>
    <mergeCell ref="A3:F3"/>
    <mergeCell ref="A5:F5"/>
    <mergeCell ref="A6:F6"/>
    <mergeCell ref="A7:F7"/>
    <mergeCell ref="A8:F8"/>
  </mergeCells>
  <pageMargins left="0.7" right="0.7" top="0.75" bottom="0.75" header="0.3" footer="0.3"/>
  <pageSetup orientation="portrait" r:id="rId1"/>
  <ignoredErrors>
    <ignoredError sqref="E63 E34 E70 E38 E41 E43 E45 E54 E67 E76 E81 E20 E23 E27 E48 E56 E58 E101 E89"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I104"/>
  <sheetViews>
    <sheetView showGridLines="0" zoomScaleNormal="100" workbookViewId="0">
      <selection activeCell="F64" sqref="F64"/>
    </sheetView>
  </sheetViews>
  <sheetFormatPr baseColWidth="10" defaultColWidth="11.42578125" defaultRowHeight="15" x14ac:dyDescent="0.25"/>
  <cols>
    <col min="1" max="1" width="23.7109375" customWidth="1"/>
    <col min="2" max="2" width="82.42578125" customWidth="1"/>
    <col min="3" max="3" width="10.85546875" customWidth="1"/>
    <col min="4" max="4" width="12.42578125" customWidth="1"/>
    <col min="5" max="5" width="13" customWidth="1"/>
    <col min="6" max="6" width="33.42578125" customWidth="1"/>
  </cols>
  <sheetData>
    <row r="1" spans="1:9" ht="28.5" customHeight="1" x14ac:dyDescent="0.25">
      <c r="A1" s="130" t="s">
        <v>0</v>
      </c>
      <c r="B1" s="130"/>
      <c r="C1" s="130"/>
      <c r="D1" s="130"/>
      <c r="E1" s="130"/>
      <c r="F1" s="130"/>
      <c r="G1" s="28"/>
      <c r="H1" s="28"/>
      <c r="I1" s="28"/>
    </row>
    <row r="2" spans="1:9" ht="21" customHeight="1" x14ac:dyDescent="0.25">
      <c r="A2" s="129" t="s">
        <v>1</v>
      </c>
      <c r="B2" s="129"/>
      <c r="C2" s="129"/>
      <c r="D2" s="129"/>
      <c r="E2" s="129"/>
      <c r="F2" s="129"/>
      <c r="G2" s="27"/>
      <c r="H2" s="27"/>
      <c r="I2" s="27"/>
    </row>
    <row r="3" spans="1:9" ht="15" customHeight="1" x14ac:dyDescent="0.25">
      <c r="A3" s="136" t="s">
        <v>227</v>
      </c>
      <c r="B3" s="136"/>
      <c r="C3" s="136"/>
      <c r="D3" s="136"/>
      <c r="E3" s="136"/>
      <c r="F3" s="136"/>
      <c r="G3" s="26"/>
      <c r="H3" s="26"/>
      <c r="I3" s="26"/>
    </row>
    <row r="5" spans="1:9" ht="18.75" customHeight="1" x14ac:dyDescent="0.3">
      <c r="A5" s="137" t="s">
        <v>216</v>
      </c>
      <c r="B5" s="137"/>
      <c r="C5" s="137"/>
      <c r="D5" s="137"/>
      <c r="E5" s="137"/>
      <c r="F5" s="137"/>
      <c r="G5" s="29"/>
      <c r="H5" s="29"/>
      <c r="I5" s="29"/>
    </row>
    <row r="6" spans="1:9" ht="18.75" x14ac:dyDescent="0.3">
      <c r="A6" s="144" t="s">
        <v>218</v>
      </c>
      <c r="B6" s="144"/>
      <c r="C6" s="144"/>
      <c r="D6" s="144"/>
      <c r="E6" s="144"/>
      <c r="F6" s="144"/>
      <c r="G6" s="30"/>
      <c r="H6" s="30"/>
      <c r="I6" s="30"/>
    </row>
    <row r="7" spans="1:9" ht="18.75" x14ac:dyDescent="0.3">
      <c r="A7" s="143" t="s">
        <v>315</v>
      </c>
      <c r="B7" s="143"/>
      <c r="C7" s="143"/>
      <c r="D7" s="143"/>
      <c r="E7" s="143"/>
      <c r="F7" s="143"/>
      <c r="G7" s="30"/>
      <c r="H7" s="30"/>
      <c r="I7" s="30"/>
    </row>
    <row r="8" spans="1:9" ht="15.75" x14ac:dyDescent="0.25">
      <c r="A8" s="140" t="s">
        <v>5</v>
      </c>
      <c r="B8" s="140"/>
      <c r="C8" s="140"/>
      <c r="D8" s="140"/>
      <c r="E8" s="140"/>
      <c r="F8" s="140"/>
      <c r="G8" s="31"/>
      <c r="H8" s="31"/>
      <c r="I8" s="31"/>
    </row>
    <row r="11" spans="1:9" ht="15" customHeight="1" x14ac:dyDescent="0.25">
      <c r="B11" s="138" t="s">
        <v>2</v>
      </c>
      <c r="C11" s="139" t="s">
        <v>209</v>
      </c>
      <c r="D11" s="139" t="s">
        <v>228</v>
      </c>
      <c r="E11" s="139" t="s">
        <v>210</v>
      </c>
    </row>
    <row r="12" spans="1:9" ht="15.75" customHeight="1" x14ac:dyDescent="0.25">
      <c r="B12" s="138"/>
      <c r="C12" s="139"/>
      <c r="D12" s="139"/>
      <c r="E12" s="139"/>
    </row>
    <row r="13" spans="1:9" x14ac:dyDescent="0.25">
      <c r="B13" s="63" t="s">
        <v>66</v>
      </c>
      <c r="C13" s="57">
        <f>C14+C20+C30+C40+C49+C56+C66+C70</f>
        <v>861074.37294300005</v>
      </c>
      <c r="D13" s="57">
        <f>D14+D20+D30+D40+D49+D56+D66+D70</f>
        <v>1031756.79577323</v>
      </c>
      <c r="E13" s="57">
        <f t="shared" ref="E13" si="0">E14+E20+E30+E40+E49+E56+E66+E70</f>
        <v>845636.6124521899</v>
      </c>
    </row>
    <row r="14" spans="1:9" x14ac:dyDescent="0.25">
      <c r="B14" s="83" t="s">
        <v>112</v>
      </c>
      <c r="C14" s="80">
        <f>SUM(C15:C19)</f>
        <v>210380.183942</v>
      </c>
      <c r="D14" s="80">
        <f t="shared" ref="D14:E14" si="1">SUM(D15:D19)</f>
        <v>220752.53654314004</v>
      </c>
      <c r="E14" s="80">
        <f t="shared" si="1"/>
        <v>197624.30483286976</v>
      </c>
    </row>
    <row r="15" spans="1:9" x14ac:dyDescent="0.25">
      <c r="B15" s="85" t="s">
        <v>122</v>
      </c>
      <c r="C15" s="81">
        <v>173903.911104</v>
      </c>
      <c r="D15" s="81">
        <v>179876.00492390004</v>
      </c>
      <c r="E15" s="81">
        <v>161734.08994095979</v>
      </c>
    </row>
    <row r="16" spans="1:9" x14ac:dyDescent="0.25">
      <c r="B16" s="85" t="s">
        <v>123</v>
      </c>
      <c r="C16" s="81">
        <v>11633.383233</v>
      </c>
      <c r="D16" s="81">
        <v>15168.39898426</v>
      </c>
      <c r="E16" s="81">
        <v>12075.045027279994</v>
      </c>
    </row>
    <row r="17" spans="2:5" x14ac:dyDescent="0.25">
      <c r="B17" s="85" t="s">
        <v>124</v>
      </c>
      <c r="C17" s="81">
        <v>1735.5153620000001</v>
      </c>
      <c r="D17" s="81">
        <v>2316.7958170000002</v>
      </c>
      <c r="E17" s="81">
        <v>2091.2828930999999</v>
      </c>
    </row>
    <row r="18" spans="2:5" x14ac:dyDescent="0.25">
      <c r="B18" s="85" t="s">
        <v>125</v>
      </c>
      <c r="C18" s="81">
        <v>500.62941499999999</v>
      </c>
      <c r="D18" s="81">
        <v>431.52911406999999</v>
      </c>
      <c r="E18" s="81">
        <v>360.23642868999985</v>
      </c>
    </row>
    <row r="19" spans="2:5" x14ac:dyDescent="0.25">
      <c r="B19" s="85" t="s">
        <v>126</v>
      </c>
      <c r="C19" s="81">
        <v>22606.744827999999</v>
      </c>
      <c r="D19" s="81">
        <v>22959.807703909999</v>
      </c>
      <c r="E19" s="81">
        <v>21363.65054283998</v>
      </c>
    </row>
    <row r="20" spans="2:5" x14ac:dyDescent="0.25">
      <c r="B20" s="83" t="s">
        <v>113</v>
      </c>
      <c r="C20" s="80">
        <f>SUM(C21:C29)</f>
        <v>71403.741470000008</v>
      </c>
      <c r="D20" s="80">
        <f t="shared" ref="D20:E20" si="2">SUM(D21:D29)</f>
        <v>66885.167088479997</v>
      </c>
      <c r="E20" s="80">
        <f t="shared" si="2"/>
        <v>50081.550669049931</v>
      </c>
    </row>
    <row r="21" spans="2:5" x14ac:dyDescent="0.25">
      <c r="B21" s="85" t="s">
        <v>127</v>
      </c>
      <c r="C21" s="81">
        <v>6398.6648530000002</v>
      </c>
      <c r="D21" s="81">
        <v>6335.6635376000004</v>
      </c>
      <c r="E21" s="81">
        <v>5426.0079423099887</v>
      </c>
    </row>
    <row r="22" spans="2:5" x14ac:dyDescent="0.25">
      <c r="B22" s="85" t="s">
        <v>128</v>
      </c>
      <c r="C22" s="81">
        <v>6198.1820959999995</v>
      </c>
      <c r="D22" s="81">
        <v>6209.1726910299994</v>
      </c>
      <c r="E22" s="81">
        <v>5049.9648630599968</v>
      </c>
    </row>
    <row r="23" spans="2:5" x14ac:dyDescent="0.25">
      <c r="B23" s="85" t="s">
        <v>129</v>
      </c>
      <c r="C23" s="81">
        <v>4139.9452689999998</v>
      </c>
      <c r="D23" s="81">
        <v>2934.5737410500001</v>
      </c>
      <c r="E23" s="81">
        <v>2248.1577118</v>
      </c>
    </row>
    <row r="24" spans="2:5" x14ac:dyDescent="0.25">
      <c r="B24" s="85" t="s">
        <v>130</v>
      </c>
      <c r="C24" s="81">
        <v>2031.5255340000001</v>
      </c>
      <c r="D24" s="81">
        <v>1323.0763656000001</v>
      </c>
      <c r="E24" s="81">
        <v>774.76626983000017</v>
      </c>
    </row>
    <row r="25" spans="2:5" x14ac:dyDescent="0.25">
      <c r="B25" s="85" t="s">
        <v>131</v>
      </c>
      <c r="C25" s="81">
        <v>5036.2024730000003</v>
      </c>
      <c r="D25" s="81">
        <v>5420.6432057900001</v>
      </c>
      <c r="E25" s="81">
        <v>4454.8906758999947</v>
      </c>
    </row>
    <row r="26" spans="2:5" x14ac:dyDescent="0.25">
      <c r="B26" s="85" t="s">
        <v>132</v>
      </c>
      <c r="C26" s="81">
        <v>3887.040751</v>
      </c>
      <c r="D26" s="81">
        <v>3708.8447134099997</v>
      </c>
      <c r="E26" s="81">
        <v>3352.7049050099972</v>
      </c>
    </row>
    <row r="27" spans="2:5" x14ac:dyDescent="0.25">
      <c r="B27" s="85" t="s">
        <v>133</v>
      </c>
      <c r="C27" s="81">
        <v>4907.6518699999997</v>
      </c>
      <c r="D27" s="81">
        <v>3752.6553977299995</v>
      </c>
      <c r="E27" s="81">
        <v>2400.4959796200023</v>
      </c>
    </row>
    <row r="28" spans="2:5" x14ac:dyDescent="0.25">
      <c r="B28" s="85" t="s">
        <v>134</v>
      </c>
      <c r="C28" s="81">
        <v>14294.944304000001</v>
      </c>
      <c r="D28" s="81">
        <v>12052.974728629999</v>
      </c>
      <c r="E28" s="81">
        <v>5321.9951861399968</v>
      </c>
    </row>
    <row r="29" spans="2:5" x14ac:dyDescent="0.25">
      <c r="B29" s="85" t="s">
        <v>135</v>
      </c>
      <c r="C29" s="81">
        <v>24509.584320000002</v>
      </c>
      <c r="D29" s="81">
        <v>25147.562707639998</v>
      </c>
      <c r="E29" s="81">
        <v>21052.567135379959</v>
      </c>
    </row>
    <row r="30" spans="2:5" x14ac:dyDescent="0.25">
      <c r="B30" s="83" t="s">
        <v>114</v>
      </c>
      <c r="C30" s="80">
        <f>SUM(C31:C39)</f>
        <v>44727.675730000003</v>
      </c>
      <c r="D30" s="80">
        <f t="shared" ref="D30:E30" si="3">SUM(D31:D39)</f>
        <v>58313.383621540001</v>
      </c>
      <c r="E30" s="80">
        <f t="shared" si="3"/>
        <v>36208.540439200013</v>
      </c>
    </row>
    <row r="31" spans="2:5" x14ac:dyDescent="0.25">
      <c r="B31" s="85" t="s">
        <v>136</v>
      </c>
      <c r="C31" s="81">
        <v>5938.1433239999997</v>
      </c>
      <c r="D31" s="81">
        <v>10233.184135289999</v>
      </c>
      <c r="E31" s="81">
        <v>7966.4763591500005</v>
      </c>
    </row>
    <row r="32" spans="2:5" x14ac:dyDescent="0.25">
      <c r="B32" s="85" t="s">
        <v>137</v>
      </c>
      <c r="C32" s="81">
        <v>2160.9766979999999</v>
      </c>
      <c r="D32" s="81">
        <v>3435.9263353299998</v>
      </c>
      <c r="E32" s="81">
        <v>2336.593358019999</v>
      </c>
    </row>
    <row r="33" spans="2:5" x14ac:dyDescent="0.25">
      <c r="B33" s="85" t="s">
        <v>138</v>
      </c>
      <c r="C33" s="81">
        <v>3158.2481539999999</v>
      </c>
      <c r="D33" s="81">
        <v>3622.7590716099999</v>
      </c>
      <c r="E33" s="81">
        <v>3106.2797732499994</v>
      </c>
    </row>
    <row r="34" spans="2:5" x14ac:dyDescent="0.25">
      <c r="B34" s="85" t="s">
        <v>139</v>
      </c>
      <c r="C34" s="81">
        <v>6743.7068339999996</v>
      </c>
      <c r="D34" s="81">
        <v>10440.539871779998</v>
      </c>
      <c r="E34" s="81">
        <v>5911.4486117200022</v>
      </c>
    </row>
    <row r="35" spans="2:5" x14ac:dyDescent="0.25">
      <c r="B35" s="85" t="s">
        <v>140</v>
      </c>
      <c r="C35" s="81">
        <v>735.79600000000005</v>
      </c>
      <c r="D35" s="81">
        <v>933.07880747000002</v>
      </c>
      <c r="E35" s="81">
        <v>660.86531325000033</v>
      </c>
    </row>
    <row r="36" spans="2:5" x14ac:dyDescent="0.25">
      <c r="B36" s="85" t="s">
        <v>141</v>
      </c>
      <c r="C36" s="81">
        <v>607.55226300000004</v>
      </c>
      <c r="D36" s="81">
        <v>654.47532153999998</v>
      </c>
      <c r="E36" s="81">
        <v>367.89223598000046</v>
      </c>
    </row>
    <row r="37" spans="2:5" x14ac:dyDescent="0.25">
      <c r="B37" s="85" t="s">
        <v>142</v>
      </c>
      <c r="C37" s="81">
        <v>7423.7167030000001</v>
      </c>
      <c r="D37" s="81">
        <v>11231.27856922</v>
      </c>
      <c r="E37" s="81">
        <v>5720.0043090000017</v>
      </c>
    </row>
    <row r="38" spans="2:5" x14ac:dyDescent="0.25">
      <c r="B38" s="85" t="s">
        <v>143</v>
      </c>
      <c r="C38" s="81">
        <v>3796.497018</v>
      </c>
      <c r="D38" s="81">
        <v>1447.6233015899998</v>
      </c>
      <c r="E38" s="71">
        <v>0</v>
      </c>
    </row>
    <row r="39" spans="2:5" x14ac:dyDescent="0.25">
      <c r="B39" s="85" t="s">
        <v>144</v>
      </c>
      <c r="C39" s="81">
        <v>14163.038736</v>
      </c>
      <c r="D39" s="81">
        <v>16314.518207710002</v>
      </c>
      <c r="E39" s="81">
        <v>10138.980478830012</v>
      </c>
    </row>
    <row r="40" spans="2:5" x14ac:dyDescent="0.25">
      <c r="B40" s="83" t="s">
        <v>115</v>
      </c>
      <c r="C40" s="80">
        <f>SUM(C41:C48)</f>
        <v>254792.46867399997</v>
      </c>
      <c r="D40" s="80">
        <f t="shared" ref="D40:E40" si="4">SUM(D41:D48)</f>
        <v>379259.99331989995</v>
      </c>
      <c r="E40" s="80">
        <f t="shared" si="4"/>
        <v>340354.58691594022</v>
      </c>
    </row>
    <row r="41" spans="2:5" x14ac:dyDescent="0.25">
      <c r="B41" s="85" t="s">
        <v>145</v>
      </c>
      <c r="C41" s="81">
        <v>78762.571106000003</v>
      </c>
      <c r="D41" s="81">
        <v>209212.13818028994</v>
      </c>
      <c r="E41" s="81">
        <v>183767.53101196024</v>
      </c>
    </row>
    <row r="42" spans="2:5" x14ac:dyDescent="0.25">
      <c r="B42" s="85" t="s">
        <v>146</v>
      </c>
      <c r="C42" s="81">
        <v>90144.785151000004</v>
      </c>
      <c r="D42" s="81">
        <v>105690.30072987</v>
      </c>
      <c r="E42" s="81">
        <v>92401.569653799976</v>
      </c>
    </row>
    <row r="43" spans="2:5" x14ac:dyDescent="0.25">
      <c r="B43" s="85" t="s">
        <v>147</v>
      </c>
      <c r="C43" s="81">
        <v>12133.838759</v>
      </c>
      <c r="D43" s="81">
        <v>12210.112105399978</v>
      </c>
      <c r="E43" s="71">
        <v>11126.852859759996</v>
      </c>
    </row>
    <row r="44" spans="2:5" x14ac:dyDescent="0.25">
      <c r="B44" s="85" t="s">
        <v>148</v>
      </c>
      <c r="C44" s="81">
        <v>31435.230559</v>
      </c>
      <c r="D44" s="81">
        <v>36080.80783279</v>
      </c>
      <c r="E44" s="81">
        <v>32930.072490269995</v>
      </c>
    </row>
    <row r="45" spans="2:5" x14ac:dyDescent="0.25">
      <c r="B45" s="85" t="s">
        <v>149</v>
      </c>
      <c r="C45" s="81">
        <v>26977.302828</v>
      </c>
      <c r="D45" s="81">
        <v>1317.3882470000001</v>
      </c>
      <c r="E45" s="81">
        <v>1248.8286460399997</v>
      </c>
    </row>
    <row r="46" spans="2:5" x14ac:dyDescent="0.25">
      <c r="B46" s="85" t="s">
        <v>207</v>
      </c>
      <c r="C46" s="71">
        <v>0</v>
      </c>
      <c r="D46" s="81">
        <v>111.464372</v>
      </c>
      <c r="E46" s="71">
        <v>111.02543224999999</v>
      </c>
    </row>
    <row r="47" spans="2:5" x14ac:dyDescent="0.25">
      <c r="B47" s="85" t="s">
        <v>150</v>
      </c>
      <c r="C47" s="81">
        <v>716.65729699999997</v>
      </c>
      <c r="D47" s="81">
        <v>2301.3239389999999</v>
      </c>
      <c r="E47" s="81">
        <v>6536.8985194699999</v>
      </c>
    </row>
    <row r="48" spans="2:5" x14ac:dyDescent="0.25">
      <c r="B48" s="85" t="s">
        <v>151</v>
      </c>
      <c r="C48" s="81">
        <v>14622.082974000001</v>
      </c>
      <c r="D48" s="81">
        <v>12336.457913549999</v>
      </c>
      <c r="E48" s="81">
        <v>12231.808302389996</v>
      </c>
    </row>
    <row r="49" spans="2:5" x14ac:dyDescent="0.25">
      <c r="B49" s="83" t="s">
        <v>116</v>
      </c>
      <c r="C49" s="80">
        <f>SUM(C50:C55)</f>
        <v>43947.269562999994</v>
      </c>
      <c r="D49" s="80">
        <f t="shared" ref="D49:E49" si="5">SUM(D50:D55)</f>
        <v>47527.787147420007</v>
      </c>
      <c r="E49" s="80">
        <f t="shared" si="5"/>
        <v>36771.877771010004</v>
      </c>
    </row>
    <row r="50" spans="2:5" x14ac:dyDescent="0.25">
      <c r="B50" s="85" t="s">
        <v>152</v>
      </c>
      <c r="C50" s="81">
        <v>424.84874500000001</v>
      </c>
      <c r="D50" s="81">
        <v>1134.3734342600005</v>
      </c>
      <c r="E50" s="81">
        <v>958.42418491000024</v>
      </c>
    </row>
    <row r="51" spans="2:5" x14ac:dyDescent="0.25">
      <c r="B51" s="85" t="s">
        <v>153</v>
      </c>
      <c r="C51" s="81">
        <v>12917.350501999999</v>
      </c>
      <c r="D51" s="81">
        <v>12546.855840049999</v>
      </c>
      <c r="E51" s="81">
        <v>7848.8863100800027</v>
      </c>
    </row>
    <row r="52" spans="2:5" x14ac:dyDescent="0.25">
      <c r="B52" s="85" t="s">
        <v>154</v>
      </c>
      <c r="C52" s="81">
        <v>7662.8633799999998</v>
      </c>
      <c r="D52" s="81">
        <v>7877.6431696000091</v>
      </c>
      <c r="E52" s="81">
        <v>7200.3906156800003</v>
      </c>
    </row>
    <row r="53" spans="2:5" x14ac:dyDescent="0.25">
      <c r="B53" s="85" t="s">
        <v>155</v>
      </c>
      <c r="C53" s="81">
        <v>22083.575517000001</v>
      </c>
      <c r="D53" s="81">
        <v>24841.02254894</v>
      </c>
      <c r="E53" s="81">
        <v>19602.579252070005</v>
      </c>
    </row>
    <row r="54" spans="2:5" x14ac:dyDescent="0.25">
      <c r="B54" s="85" t="s">
        <v>208</v>
      </c>
      <c r="C54" s="81">
        <v>120</v>
      </c>
      <c r="D54" s="81">
        <v>120</v>
      </c>
      <c r="E54" s="71">
        <v>120</v>
      </c>
    </row>
    <row r="55" spans="2:5" x14ac:dyDescent="0.25">
      <c r="B55" s="85" t="s">
        <v>156</v>
      </c>
      <c r="C55" s="81">
        <v>738.63141900000005</v>
      </c>
      <c r="D55" s="81">
        <v>1007.8921545699999</v>
      </c>
      <c r="E55" s="81">
        <v>1041.5974082700002</v>
      </c>
    </row>
    <row r="56" spans="2:5" x14ac:dyDescent="0.25">
      <c r="B56" s="83" t="s">
        <v>117</v>
      </c>
      <c r="C56" s="80">
        <f>SUM(C57:C65)</f>
        <v>26247.913973000002</v>
      </c>
      <c r="D56" s="80">
        <f t="shared" ref="D56:E56" si="6">SUM(D57:D65)</f>
        <v>30675.877553760009</v>
      </c>
      <c r="E56" s="80">
        <f t="shared" si="6"/>
        <v>19238.204527059988</v>
      </c>
    </row>
    <row r="57" spans="2:5" x14ac:dyDescent="0.25">
      <c r="B57" s="85" t="s">
        <v>157</v>
      </c>
      <c r="C57" s="81">
        <v>12655.576639999999</v>
      </c>
      <c r="D57" s="81">
        <v>19198.45057908001</v>
      </c>
      <c r="E57" s="81">
        <v>14604.154476639984</v>
      </c>
    </row>
    <row r="58" spans="2:5" x14ac:dyDescent="0.25">
      <c r="B58" s="85" t="s">
        <v>158</v>
      </c>
      <c r="C58" s="81">
        <v>1387.1285809999999</v>
      </c>
      <c r="D58" s="81">
        <v>702.42646670999989</v>
      </c>
      <c r="E58" s="81">
        <v>437.73192873999989</v>
      </c>
    </row>
    <row r="59" spans="2:5" x14ac:dyDescent="0.25">
      <c r="B59" s="85" t="s">
        <v>159</v>
      </c>
      <c r="C59" s="81">
        <v>249.69227599999999</v>
      </c>
      <c r="D59" s="81">
        <v>685.80645230000005</v>
      </c>
      <c r="E59" s="81">
        <v>403.59424821000022</v>
      </c>
    </row>
    <row r="60" spans="2:5" x14ac:dyDescent="0.25">
      <c r="B60" s="85" t="s">
        <v>160</v>
      </c>
      <c r="C60" s="81">
        <v>4286.1873869999999</v>
      </c>
      <c r="D60" s="81">
        <v>3677.3971002599992</v>
      </c>
      <c r="E60" s="81">
        <v>915.14272132000008</v>
      </c>
    </row>
    <row r="61" spans="2:5" x14ac:dyDescent="0.25">
      <c r="B61" s="85" t="s">
        <v>161</v>
      </c>
      <c r="C61" s="81">
        <v>2574.7500260000002</v>
      </c>
      <c r="D61" s="81">
        <v>1765.8277581900004</v>
      </c>
      <c r="E61" s="81">
        <v>833.07984680999982</v>
      </c>
    </row>
    <row r="62" spans="2:5" x14ac:dyDescent="0.25">
      <c r="B62" s="85" t="s">
        <v>162</v>
      </c>
      <c r="C62" s="81">
        <v>251.13746800000001</v>
      </c>
      <c r="D62" s="81">
        <v>229.79195388000005</v>
      </c>
      <c r="E62" s="81">
        <v>58.033267660000014</v>
      </c>
    </row>
    <row r="63" spans="2:5" x14ac:dyDescent="0.25">
      <c r="B63" s="85" t="s">
        <v>163</v>
      </c>
      <c r="C63" s="81">
        <v>371.02281399999998</v>
      </c>
      <c r="D63" s="81">
        <v>312.45977699000002</v>
      </c>
      <c r="E63" s="71">
        <v>203.20131502000001</v>
      </c>
    </row>
    <row r="64" spans="2:5" x14ac:dyDescent="0.25">
      <c r="B64" s="85" t="s">
        <v>164</v>
      </c>
      <c r="C64" s="81">
        <v>2022.368784</v>
      </c>
      <c r="D64" s="81">
        <v>2907.2016237399998</v>
      </c>
      <c r="E64" s="81">
        <v>799.52304109999989</v>
      </c>
    </row>
    <row r="65" spans="2:6" x14ac:dyDescent="0.25">
      <c r="B65" s="85" t="s">
        <v>165</v>
      </c>
      <c r="C65" s="81">
        <v>2450.0499970000001</v>
      </c>
      <c r="D65" s="81">
        <v>1196.5158426099999</v>
      </c>
      <c r="E65" s="81">
        <v>983.74368156000014</v>
      </c>
    </row>
    <row r="66" spans="2:6" x14ac:dyDescent="0.25">
      <c r="B66" s="83" t="s">
        <v>118</v>
      </c>
      <c r="C66" s="80">
        <v>59581.629831999991</v>
      </c>
      <c r="D66" s="80">
        <v>65220.309955990007</v>
      </c>
      <c r="E66" s="80">
        <v>41017.507639729964</v>
      </c>
    </row>
    <row r="67" spans="2:6" x14ac:dyDescent="0.25">
      <c r="B67" s="85" t="s">
        <v>166</v>
      </c>
      <c r="C67" s="81">
        <v>34682.050671999998</v>
      </c>
      <c r="D67" s="81">
        <v>40045.328811550004</v>
      </c>
      <c r="E67" s="81">
        <v>21227.642130789962</v>
      </c>
    </row>
    <row r="68" spans="2:6" x14ac:dyDescent="0.25">
      <c r="B68" s="85" t="s">
        <v>167</v>
      </c>
      <c r="C68" s="81">
        <v>23453.294884999999</v>
      </c>
      <c r="D68" s="81">
        <v>25125.025081260006</v>
      </c>
      <c r="E68" s="81">
        <v>19789.865508940002</v>
      </c>
    </row>
    <row r="69" spans="2:6" x14ac:dyDescent="0.25">
      <c r="B69" s="85" t="s">
        <v>168</v>
      </c>
      <c r="C69" s="81">
        <v>1446.284275</v>
      </c>
      <c r="D69" s="81">
        <v>49.956063179999823</v>
      </c>
      <c r="E69" s="71">
        <v>0</v>
      </c>
    </row>
    <row r="70" spans="2:6" x14ac:dyDescent="0.25">
      <c r="B70" s="83" t="s">
        <v>119</v>
      </c>
      <c r="C70" s="80">
        <f>SUM(C71:C73)</f>
        <v>149993.48975899999</v>
      </c>
      <c r="D70" s="80">
        <f t="shared" ref="D70:E70" si="7">SUM(D71:D73)</f>
        <v>163121.74054300002</v>
      </c>
      <c r="E70" s="80">
        <f t="shared" si="7"/>
        <v>124340.03965732997</v>
      </c>
    </row>
    <row r="71" spans="2:6" x14ac:dyDescent="0.25">
      <c r="B71" s="85" t="s">
        <v>169</v>
      </c>
      <c r="C71" s="81">
        <v>72927.341618999999</v>
      </c>
      <c r="D71" s="81">
        <v>85869.411938699996</v>
      </c>
      <c r="E71" s="71">
        <v>60933.708420960014</v>
      </c>
    </row>
    <row r="72" spans="2:6" x14ac:dyDescent="0.25">
      <c r="B72" s="85" t="s">
        <v>170</v>
      </c>
      <c r="C72" s="81">
        <v>76248.699412999995</v>
      </c>
      <c r="D72" s="81">
        <v>75614.580877300003</v>
      </c>
      <c r="E72" s="71">
        <v>62191.32393005996</v>
      </c>
    </row>
    <row r="73" spans="2:6" x14ac:dyDescent="0.25">
      <c r="B73" s="85" t="s">
        <v>171</v>
      </c>
      <c r="C73" s="81">
        <v>817.44872699999996</v>
      </c>
      <c r="D73" s="81">
        <v>1637.7477269999999</v>
      </c>
      <c r="E73" s="71">
        <v>1215.0073063100001</v>
      </c>
    </row>
    <row r="74" spans="2:6" x14ac:dyDescent="0.25">
      <c r="B74" s="63" t="s">
        <v>67</v>
      </c>
      <c r="C74" s="57">
        <f>C75+C77</f>
        <v>136044.79999999999</v>
      </c>
      <c r="D74" s="57">
        <f>D75+D77</f>
        <v>180827.385286</v>
      </c>
      <c r="E74" s="57">
        <f t="shared" ref="E74" si="8">E75+E77</f>
        <v>148171.96444513998</v>
      </c>
    </row>
    <row r="75" spans="2:6" x14ac:dyDescent="0.25">
      <c r="B75" s="83" t="s">
        <v>120</v>
      </c>
      <c r="C75" s="80">
        <f>C76</f>
        <v>2835.8</v>
      </c>
      <c r="D75" s="80">
        <f t="shared" ref="D75:E75" si="9">D76</f>
        <v>10752.821121999999</v>
      </c>
      <c r="E75" s="80">
        <f t="shared" si="9"/>
        <v>10056.259756130001</v>
      </c>
    </row>
    <row r="76" spans="2:6" x14ac:dyDescent="0.25">
      <c r="B76" s="85" t="s">
        <v>172</v>
      </c>
      <c r="C76" s="81">
        <v>2835.8</v>
      </c>
      <c r="D76" s="81">
        <v>10752.821121999999</v>
      </c>
      <c r="E76" s="71">
        <v>10056.259756130001</v>
      </c>
    </row>
    <row r="77" spans="2:6" x14ac:dyDescent="0.25">
      <c r="B77" s="83" t="s">
        <v>121</v>
      </c>
      <c r="C77" s="80">
        <f>C78</f>
        <v>133209</v>
      </c>
      <c r="D77" s="80">
        <f t="shared" ref="D77:E77" si="10">D78</f>
        <v>170074.56416400001</v>
      </c>
      <c r="E77" s="80">
        <f t="shared" si="10"/>
        <v>138115.70468900999</v>
      </c>
    </row>
    <row r="78" spans="2:6" x14ac:dyDescent="0.25">
      <c r="B78" s="85" t="s">
        <v>173</v>
      </c>
      <c r="C78" s="81">
        <v>133209</v>
      </c>
      <c r="D78" s="81">
        <v>170074.56416400001</v>
      </c>
      <c r="E78" s="81">
        <v>138115.70468900999</v>
      </c>
    </row>
    <row r="79" spans="2:6" x14ac:dyDescent="0.25">
      <c r="B79" s="79" t="s">
        <v>217</v>
      </c>
      <c r="C79" s="73">
        <f>C13+C74</f>
        <v>997119.17294299998</v>
      </c>
      <c r="D79" s="73">
        <f>D13+D74</f>
        <v>1212584.1810592301</v>
      </c>
      <c r="E79" s="73">
        <f>E13+E74</f>
        <v>993808.57689732988</v>
      </c>
    </row>
    <row r="80" spans="2:6" ht="12.75" customHeight="1" x14ac:dyDescent="0.25">
      <c r="B80" s="46" t="s">
        <v>174</v>
      </c>
      <c r="C80" s="46"/>
      <c r="D80" s="46"/>
      <c r="E80" s="46"/>
      <c r="F80" s="32"/>
    </row>
    <row r="81" spans="2:6" ht="23.25" customHeight="1" x14ac:dyDescent="0.25">
      <c r="B81" s="135" t="s">
        <v>316</v>
      </c>
      <c r="C81" s="135"/>
      <c r="D81" s="135"/>
      <c r="E81" s="135"/>
      <c r="F81" s="32"/>
    </row>
    <row r="82" spans="2:6" ht="24" customHeight="1" x14ac:dyDescent="0.25">
      <c r="B82" s="135" t="s">
        <v>226</v>
      </c>
      <c r="C82" s="135"/>
      <c r="D82" s="135"/>
      <c r="E82" s="135"/>
      <c r="F82" s="32"/>
    </row>
    <row r="83" spans="2:6" x14ac:dyDescent="0.25">
      <c r="B83" s="46" t="s">
        <v>3</v>
      </c>
      <c r="C83" s="46"/>
      <c r="D83" s="46"/>
      <c r="E83" s="46"/>
      <c r="F83" s="32"/>
    </row>
    <row r="84" spans="2:6" x14ac:dyDescent="0.25">
      <c r="C84" s="35"/>
      <c r="D84" s="35"/>
      <c r="E84" s="35"/>
      <c r="F84" s="32"/>
    </row>
    <row r="85" spans="2:6" x14ac:dyDescent="0.25">
      <c r="B85" s="34"/>
      <c r="C85" s="35"/>
      <c r="D85" s="35"/>
      <c r="E85" s="35"/>
    </row>
    <row r="86" spans="2:6" x14ac:dyDescent="0.25">
      <c r="B86" s="34"/>
      <c r="C86" s="35"/>
      <c r="D86" s="35"/>
      <c r="E86" s="35"/>
    </row>
    <row r="87" spans="2:6" x14ac:dyDescent="0.25">
      <c r="B87" s="34"/>
      <c r="C87" s="35"/>
      <c r="D87" s="35"/>
      <c r="E87" s="35"/>
    </row>
    <row r="88" spans="2:6" x14ac:dyDescent="0.25">
      <c r="B88" s="34"/>
      <c r="C88" s="35"/>
      <c r="D88" s="35"/>
      <c r="E88" s="35"/>
    </row>
    <row r="89" spans="2:6" x14ac:dyDescent="0.25">
      <c r="B89" s="34"/>
      <c r="C89" s="35"/>
      <c r="D89" s="35"/>
      <c r="E89" s="35"/>
    </row>
    <row r="90" spans="2:6" x14ac:dyDescent="0.25">
      <c r="B90" s="34"/>
      <c r="C90" s="35"/>
      <c r="D90" s="35"/>
      <c r="E90" s="35"/>
    </row>
    <row r="91" spans="2:6" x14ac:dyDescent="0.25">
      <c r="B91" s="34"/>
      <c r="C91" s="35"/>
      <c r="D91" s="35"/>
      <c r="E91" s="35"/>
    </row>
    <row r="92" spans="2:6" x14ac:dyDescent="0.25">
      <c r="B92" s="34"/>
      <c r="C92" s="35"/>
      <c r="D92" s="35"/>
      <c r="E92" s="35"/>
    </row>
    <row r="93" spans="2:6" x14ac:dyDescent="0.25">
      <c r="B93" s="34"/>
      <c r="C93" s="35"/>
      <c r="D93" s="35"/>
      <c r="E93" s="35"/>
    </row>
    <row r="94" spans="2:6" x14ac:dyDescent="0.25">
      <c r="C94" s="35"/>
      <c r="D94" s="35"/>
      <c r="E94" s="35"/>
    </row>
    <row r="95" spans="2:6" x14ac:dyDescent="0.25">
      <c r="B95" s="38"/>
      <c r="C95" s="35"/>
      <c r="D95" s="35"/>
      <c r="E95" s="35"/>
    </row>
    <row r="96" spans="2:6" x14ac:dyDescent="0.25">
      <c r="B96" s="39"/>
      <c r="C96" s="35"/>
      <c r="D96" s="35"/>
      <c r="E96" s="35"/>
    </row>
    <row r="97" spans="2:5" x14ac:dyDescent="0.25">
      <c r="C97" s="35"/>
      <c r="D97" s="35"/>
      <c r="E97" s="35"/>
    </row>
    <row r="98" spans="2:5" x14ac:dyDescent="0.25">
      <c r="B98" s="34"/>
      <c r="C98" s="35"/>
      <c r="D98" s="35"/>
      <c r="E98" s="35"/>
    </row>
    <row r="99" spans="2:5" x14ac:dyDescent="0.25">
      <c r="B99" s="34"/>
      <c r="C99" s="35"/>
      <c r="D99" s="35"/>
      <c r="E99" s="35"/>
    </row>
    <row r="100" spans="2:5" x14ac:dyDescent="0.25">
      <c r="B100" s="34"/>
      <c r="C100" s="35"/>
      <c r="D100" s="35"/>
      <c r="E100" s="35"/>
    </row>
    <row r="101" spans="2:5" x14ac:dyDescent="0.25">
      <c r="B101" s="34"/>
      <c r="C101" s="35"/>
      <c r="D101" s="35"/>
      <c r="E101" s="35"/>
    </row>
    <row r="102" spans="2:5" x14ac:dyDescent="0.25">
      <c r="B102" s="34"/>
      <c r="C102" s="101"/>
      <c r="D102" s="101"/>
      <c r="E102" s="101"/>
    </row>
    <row r="103" spans="2:5" x14ac:dyDescent="0.25">
      <c r="B103" s="101"/>
      <c r="C103" s="101"/>
      <c r="D103" s="101"/>
      <c r="E103" s="101"/>
    </row>
    <row r="104" spans="2:5" x14ac:dyDescent="0.25">
      <c r="B104" s="101"/>
    </row>
  </sheetData>
  <mergeCells count="13">
    <mergeCell ref="B82:E82"/>
    <mergeCell ref="B81:E81"/>
    <mergeCell ref="A2:F2"/>
    <mergeCell ref="A1:F1"/>
    <mergeCell ref="E11:E12"/>
    <mergeCell ref="A8:F8"/>
    <mergeCell ref="A7:F7"/>
    <mergeCell ref="A6:F6"/>
    <mergeCell ref="A5:F5"/>
    <mergeCell ref="A3:F3"/>
    <mergeCell ref="D11:D12"/>
    <mergeCell ref="B11:B12"/>
    <mergeCell ref="C11:C12"/>
  </mergeCells>
  <pageMargins left="0.7" right="0.7" top="0.75" bottom="0.75" header="0.3" footer="0.3"/>
  <pageSetup orientation="portrait" r:id="rId1"/>
  <ignoredErrors>
    <ignoredError sqref="C20:E20 C30:E30 C40:E40 C49:E49 C70:E70 E74 C74:D74 C77:E77" formula="1"/>
    <ignoredError sqref="C56:E56" formula="1"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4"/>
  <sheetViews>
    <sheetView showGridLines="0" zoomScaleNormal="100" zoomScalePageLayoutView="99" workbookViewId="0">
      <selection activeCell="N60" sqref="N60"/>
    </sheetView>
  </sheetViews>
  <sheetFormatPr baseColWidth="10" defaultColWidth="11.42578125" defaultRowHeight="15" x14ac:dyDescent="0.25"/>
  <cols>
    <col min="1" max="1" width="4" customWidth="1"/>
    <col min="2" max="2" width="92.28515625" style="5" customWidth="1"/>
    <col min="3" max="3" width="11.42578125" style="5" customWidth="1"/>
    <col min="4" max="7" width="9" style="5" bestFit="1" customWidth="1"/>
    <col min="8" max="8" width="9" style="5" customWidth="1"/>
    <col min="9" max="9" width="10.28515625" style="5" bestFit="1" customWidth="1"/>
    <col min="10" max="12" width="9.5703125" style="5" customWidth="1"/>
    <col min="13" max="13" width="10" style="5" customWidth="1"/>
    <col min="14" max="14" width="13.7109375" style="5" customWidth="1"/>
    <col min="15" max="15" width="12.28515625" style="5" customWidth="1"/>
  </cols>
  <sheetData>
    <row r="1" spans="1:17" ht="28.5" x14ac:dyDescent="0.25">
      <c r="A1" s="130" t="s">
        <v>0</v>
      </c>
      <c r="B1" s="130"/>
      <c r="C1" s="130"/>
      <c r="D1" s="130"/>
      <c r="E1" s="130"/>
      <c r="F1" s="130"/>
      <c r="G1" s="130"/>
      <c r="H1" s="130"/>
      <c r="I1" s="130"/>
      <c r="J1" s="130"/>
      <c r="K1" s="130"/>
      <c r="L1" s="130"/>
      <c r="M1" s="130"/>
      <c r="N1" s="28"/>
      <c r="O1" s="28"/>
      <c r="P1" s="28"/>
      <c r="Q1" s="28"/>
    </row>
    <row r="2" spans="1:17" ht="21" x14ac:dyDescent="0.25">
      <c r="A2" s="129" t="s">
        <v>1</v>
      </c>
      <c r="B2" s="129"/>
      <c r="C2" s="129"/>
      <c r="D2" s="129"/>
      <c r="E2" s="129"/>
      <c r="F2" s="129"/>
      <c r="G2" s="129"/>
      <c r="H2" s="129"/>
      <c r="I2" s="129"/>
      <c r="J2" s="129"/>
      <c r="K2" s="129"/>
      <c r="L2" s="129"/>
      <c r="M2" s="129"/>
      <c r="N2" s="27"/>
      <c r="O2" s="27"/>
      <c r="P2" s="27"/>
      <c r="Q2" s="27"/>
    </row>
    <row r="3" spans="1:17" ht="15.75" x14ac:dyDescent="0.25">
      <c r="A3" s="136" t="s">
        <v>227</v>
      </c>
      <c r="B3" s="136"/>
      <c r="C3" s="136"/>
      <c r="D3" s="136"/>
      <c r="E3" s="136"/>
      <c r="F3" s="136"/>
      <c r="G3" s="136"/>
      <c r="H3" s="136"/>
      <c r="I3" s="136"/>
      <c r="J3" s="136"/>
      <c r="K3" s="136"/>
      <c r="L3" s="136"/>
      <c r="M3" s="136"/>
      <c r="N3" s="43"/>
      <c r="O3" s="43"/>
      <c r="P3" s="43"/>
      <c r="Q3" s="43"/>
    </row>
    <row r="4" spans="1:17" ht="15.75" x14ac:dyDescent="0.25">
      <c r="B4"/>
      <c r="C4"/>
      <c r="D4"/>
      <c r="E4"/>
      <c r="F4"/>
      <c r="G4"/>
      <c r="H4"/>
      <c r="I4"/>
      <c r="J4"/>
      <c r="K4"/>
      <c r="L4"/>
      <c r="M4" s="4"/>
      <c r="N4" s="4"/>
      <c r="O4"/>
    </row>
    <row r="5" spans="1:17" ht="18.75" x14ac:dyDescent="0.3">
      <c r="A5" s="137" t="s">
        <v>4</v>
      </c>
      <c r="B5" s="137"/>
      <c r="C5" s="137"/>
      <c r="D5" s="137"/>
      <c r="E5" s="137"/>
      <c r="F5" s="137"/>
      <c r="G5" s="137"/>
      <c r="H5" s="137"/>
      <c r="I5" s="137"/>
      <c r="J5" s="137"/>
      <c r="K5" s="137"/>
      <c r="L5" s="137"/>
      <c r="M5" s="137"/>
      <c r="N5" s="29"/>
      <c r="O5" s="29"/>
      <c r="P5" s="29"/>
      <c r="Q5" s="29"/>
    </row>
    <row r="6" spans="1:17" ht="18.75" x14ac:dyDescent="0.3">
      <c r="A6" s="143" t="s">
        <v>320</v>
      </c>
      <c r="B6" s="143"/>
      <c r="C6" s="143"/>
      <c r="D6" s="143"/>
      <c r="E6" s="143"/>
      <c r="F6" s="143"/>
      <c r="G6" s="143"/>
      <c r="H6" s="143"/>
      <c r="I6" s="143"/>
      <c r="J6" s="143"/>
      <c r="K6" s="143"/>
      <c r="L6" s="143"/>
      <c r="M6" s="143"/>
      <c r="N6" s="30"/>
      <c r="O6" s="30"/>
      <c r="P6" s="30"/>
      <c r="Q6" s="30"/>
    </row>
    <row r="7" spans="1:17" ht="15.75" x14ac:dyDescent="0.25">
      <c r="A7" s="140" t="s">
        <v>5</v>
      </c>
      <c r="B7" s="140"/>
      <c r="C7" s="140"/>
      <c r="D7" s="140"/>
      <c r="E7" s="140"/>
      <c r="F7" s="140"/>
      <c r="G7" s="140"/>
      <c r="H7" s="140"/>
      <c r="I7" s="140"/>
      <c r="J7" s="140"/>
      <c r="K7" s="140"/>
      <c r="L7" s="140"/>
      <c r="M7" s="140"/>
      <c r="N7" s="31"/>
      <c r="O7" s="31"/>
      <c r="P7" s="31"/>
      <c r="Q7" s="31"/>
    </row>
    <row r="9" spans="1:17" ht="15" customHeight="1" x14ac:dyDescent="0.25">
      <c r="B9" s="145" t="s">
        <v>6</v>
      </c>
      <c r="C9" s="146" t="s">
        <v>7</v>
      </c>
      <c r="D9" s="146" t="s">
        <v>8</v>
      </c>
      <c r="E9" s="146"/>
      <c r="F9" s="146"/>
      <c r="G9" s="146"/>
      <c r="H9" s="146"/>
      <c r="I9" s="146"/>
      <c r="J9" s="146"/>
      <c r="K9" s="146"/>
      <c r="L9" s="146"/>
      <c r="M9" s="146" t="s">
        <v>9</v>
      </c>
    </row>
    <row r="10" spans="1:17" ht="25.5" x14ac:dyDescent="0.25">
      <c r="B10" s="145"/>
      <c r="C10" s="146"/>
      <c r="D10" s="92" t="s">
        <v>10</v>
      </c>
      <c r="E10" s="92" t="s">
        <v>11</v>
      </c>
      <c r="F10" s="92" t="s">
        <v>12</v>
      </c>
      <c r="G10" s="92" t="s">
        <v>13</v>
      </c>
      <c r="H10" s="92" t="s">
        <v>14</v>
      </c>
      <c r="I10" s="92" t="s">
        <v>221</v>
      </c>
      <c r="J10" s="102" t="s">
        <v>305</v>
      </c>
      <c r="K10" s="119" t="s">
        <v>312</v>
      </c>
      <c r="L10" s="126" t="s">
        <v>318</v>
      </c>
      <c r="M10" s="146"/>
    </row>
    <row r="11" spans="1:17" x14ac:dyDescent="0.25">
      <c r="B11" s="6" t="s">
        <v>15</v>
      </c>
      <c r="C11" s="7">
        <v>65434.026284179992</v>
      </c>
      <c r="D11" s="7">
        <v>8272.1215209999991</v>
      </c>
      <c r="E11" s="7">
        <v>8680.1178669000001</v>
      </c>
      <c r="F11" s="7">
        <v>8570.4351025399992</v>
      </c>
      <c r="G11" s="7">
        <v>8432.5433349499999</v>
      </c>
      <c r="H11" s="7">
        <v>8149.8763303999995</v>
      </c>
      <c r="I11" s="7">
        <v>6050.2260863200008</v>
      </c>
      <c r="J11" s="7">
        <v>9542.8519803399995</v>
      </c>
      <c r="K11" s="7">
        <v>7687.0119884400001</v>
      </c>
      <c r="L11" s="7">
        <v>-2.1416999999999999E-2</v>
      </c>
      <c r="M11" s="7">
        <f>SUM(D11:L11)</f>
        <v>65385.162793889991</v>
      </c>
    </row>
    <row r="12" spans="1:17" x14ac:dyDescent="0.25">
      <c r="B12" s="8" t="s">
        <v>16</v>
      </c>
      <c r="C12" s="9">
        <v>8.3368919399999992</v>
      </c>
      <c r="D12" s="9">
        <v>0</v>
      </c>
      <c r="E12" s="9">
        <v>2.9558999999999998E-2</v>
      </c>
      <c r="F12" s="9">
        <v>1.2198020000000001</v>
      </c>
      <c r="G12" s="9">
        <v>4.9454811999999997</v>
      </c>
      <c r="H12" s="9">
        <v>0.76852500000000001</v>
      </c>
      <c r="I12" s="9">
        <v>0.7078348000000001</v>
      </c>
      <c r="J12" s="9">
        <v>0.23871001999999999</v>
      </c>
      <c r="K12" s="9">
        <v>0.36949692000000001</v>
      </c>
      <c r="L12" s="9">
        <v>-2.1416999999999999E-2</v>
      </c>
      <c r="M12" s="9">
        <f t="shared" ref="M12:M75" si="0">SUM(D12:L12)</f>
        <v>8.2579919400000019</v>
      </c>
    </row>
    <row r="13" spans="1:17" x14ac:dyDescent="0.25">
      <c r="B13" s="11" t="s">
        <v>17</v>
      </c>
      <c r="C13" s="12">
        <v>8.3368919399999992</v>
      </c>
      <c r="D13" s="12">
        <v>0</v>
      </c>
      <c r="E13" s="12">
        <v>2.9558999999999998E-2</v>
      </c>
      <c r="F13" s="12">
        <v>1.2198020000000001</v>
      </c>
      <c r="G13" s="12">
        <v>4.9454811999999997</v>
      </c>
      <c r="H13" s="12">
        <v>0.76852500000000001</v>
      </c>
      <c r="I13" s="12">
        <v>0.7078348000000001</v>
      </c>
      <c r="J13" s="12">
        <v>0.23871001999999999</v>
      </c>
      <c r="K13" s="12">
        <v>0.36949692000000001</v>
      </c>
      <c r="L13" s="12">
        <v>-2.1416999999999999E-2</v>
      </c>
      <c r="M13" s="13">
        <f t="shared" si="0"/>
        <v>8.2579919400000019</v>
      </c>
    </row>
    <row r="14" spans="1:17" x14ac:dyDescent="0.25">
      <c r="B14" s="8" t="s">
        <v>18</v>
      </c>
      <c r="C14" s="9">
        <v>65358.334473109993</v>
      </c>
      <c r="D14" s="9">
        <v>8204</v>
      </c>
      <c r="E14" s="9">
        <v>8747.2551520800007</v>
      </c>
      <c r="F14" s="9">
        <v>8568.5730330400002</v>
      </c>
      <c r="G14" s="9">
        <v>8420.6719037500006</v>
      </c>
      <c r="H14" s="9">
        <v>8148.4285453999992</v>
      </c>
      <c r="I14" s="9">
        <v>6049.4555</v>
      </c>
      <c r="J14" s="9">
        <v>9531.67</v>
      </c>
      <c r="K14" s="9">
        <v>7667.6471000000001</v>
      </c>
      <c r="L14" s="9">
        <v>0</v>
      </c>
      <c r="M14" s="10">
        <f>SUM(D14:L14)</f>
        <v>65337.701234270004</v>
      </c>
    </row>
    <row r="15" spans="1:17" x14ac:dyDescent="0.25">
      <c r="B15" s="11" t="s">
        <v>17</v>
      </c>
      <c r="C15" s="12">
        <v>2158.6853396799966</v>
      </c>
      <c r="D15" s="12">
        <v>720</v>
      </c>
      <c r="E15" s="12">
        <v>0</v>
      </c>
      <c r="F15" s="12">
        <v>8406.8001988199994</v>
      </c>
      <c r="G15" s="12">
        <v>529.11842746000002</v>
      </c>
      <c r="H15" s="12">
        <v>8148.4285453999992</v>
      </c>
      <c r="I15" s="12">
        <v>6047.2134999999998</v>
      </c>
      <c r="J15" s="12">
        <v>-19929.185000000001</v>
      </c>
      <c r="K15" s="12">
        <v>-1777.5019</v>
      </c>
      <c r="L15" s="12">
        <v>0</v>
      </c>
      <c r="M15" s="13">
        <f>SUM(D15:L15)</f>
        <v>2144.8737716799942</v>
      </c>
    </row>
    <row r="16" spans="1:17" x14ac:dyDescent="0.25">
      <c r="B16" s="11" t="s">
        <v>19</v>
      </c>
      <c r="C16" s="12">
        <v>7829.4840000000004</v>
      </c>
      <c r="D16" s="12">
        <v>0</v>
      </c>
      <c r="E16" s="12">
        <v>0</v>
      </c>
      <c r="F16" s="12">
        <v>0</v>
      </c>
      <c r="G16" s="12">
        <v>7829.4840000000004</v>
      </c>
      <c r="H16" s="12">
        <v>0</v>
      </c>
      <c r="I16" s="12">
        <v>0</v>
      </c>
      <c r="J16" s="12">
        <v>0</v>
      </c>
      <c r="K16" s="12">
        <v>0</v>
      </c>
      <c r="L16" s="12">
        <v>0</v>
      </c>
      <c r="M16" s="13">
        <f t="shared" si="0"/>
        <v>7829.4840000000004</v>
      </c>
    </row>
    <row r="17" spans="2:13" x14ac:dyDescent="0.25">
      <c r="B17" s="11" t="s">
        <v>20</v>
      </c>
      <c r="C17" s="12">
        <v>8980.3671334299979</v>
      </c>
      <c r="D17" s="12">
        <v>7484</v>
      </c>
      <c r="E17" s="12">
        <v>1263.4611520799999</v>
      </c>
      <c r="F17" s="12">
        <v>161.77283421999999</v>
      </c>
      <c r="G17" s="12">
        <v>62.06947628999999</v>
      </c>
      <c r="H17" s="12">
        <v>0</v>
      </c>
      <c r="I17" s="12">
        <v>2.242</v>
      </c>
      <c r="J17" s="12">
        <v>0</v>
      </c>
      <c r="K17" s="12">
        <v>0</v>
      </c>
      <c r="L17" s="12">
        <v>0</v>
      </c>
      <c r="M17" s="13">
        <f t="shared" si="0"/>
        <v>8973.5454625900002</v>
      </c>
    </row>
    <row r="18" spans="2:13" ht="15" customHeight="1" x14ac:dyDescent="0.25">
      <c r="B18" s="14" t="s">
        <v>306</v>
      </c>
      <c r="C18" s="15">
        <v>38906.004000000001</v>
      </c>
      <c r="D18" s="15">
        <v>0</v>
      </c>
      <c r="E18" s="15">
        <v>0</v>
      </c>
      <c r="F18" s="15">
        <v>0</v>
      </c>
      <c r="G18" s="15">
        <v>0</v>
      </c>
      <c r="H18" s="15">
        <v>0</v>
      </c>
      <c r="I18" s="15">
        <v>0</v>
      </c>
      <c r="J18" s="15">
        <v>29460.855</v>
      </c>
      <c r="K18" s="15">
        <v>9445.1489999999994</v>
      </c>
      <c r="L18" s="15">
        <v>0</v>
      </c>
      <c r="M18" s="16">
        <f t="shared" si="0"/>
        <v>38906.004000000001</v>
      </c>
    </row>
    <row r="19" spans="2:13" ht="15" customHeight="1" x14ac:dyDescent="0.25">
      <c r="B19" s="14" t="s">
        <v>21</v>
      </c>
      <c r="C19" s="15">
        <v>7483.7939999999999</v>
      </c>
      <c r="D19" s="15">
        <v>0</v>
      </c>
      <c r="E19" s="15">
        <v>7483.7939999999999</v>
      </c>
      <c r="F19" s="15">
        <v>0</v>
      </c>
      <c r="G19" s="15">
        <v>0</v>
      </c>
      <c r="H19" s="15">
        <v>0</v>
      </c>
      <c r="I19" s="15">
        <v>0</v>
      </c>
      <c r="J19" s="15">
        <v>0</v>
      </c>
      <c r="K19" s="15">
        <v>0</v>
      </c>
      <c r="L19" s="15">
        <v>0</v>
      </c>
      <c r="M19" s="16">
        <f t="shared" si="0"/>
        <v>7483.7939999999999</v>
      </c>
    </row>
    <row r="20" spans="2:13" x14ac:dyDescent="0.25">
      <c r="B20" s="8" t="s">
        <v>22</v>
      </c>
      <c r="C20" s="9">
        <v>67.354919129999999</v>
      </c>
      <c r="D20" s="9">
        <v>68.121521000000001</v>
      </c>
      <c r="E20" s="9">
        <v>-67.166844180000012</v>
      </c>
      <c r="F20" s="9">
        <v>0.64226749999999999</v>
      </c>
      <c r="G20" s="9">
        <v>6.9259500000000003</v>
      </c>
      <c r="H20" s="9">
        <v>0.67925999999999997</v>
      </c>
      <c r="I20" s="9">
        <v>6.2751519999999991E-2</v>
      </c>
      <c r="J20" s="9">
        <v>10.94327032</v>
      </c>
      <c r="K20" s="9">
        <v>18.995391519999998</v>
      </c>
      <c r="L20" s="9">
        <v>0</v>
      </c>
      <c r="M20" s="10">
        <f t="shared" si="0"/>
        <v>39.203567679999985</v>
      </c>
    </row>
    <row r="21" spans="2:13" x14ac:dyDescent="0.25">
      <c r="B21" s="11" t="s">
        <v>17</v>
      </c>
      <c r="C21" s="12">
        <v>32.04378861</v>
      </c>
      <c r="D21" s="12">
        <v>0</v>
      </c>
      <c r="E21" s="12">
        <v>0.95467682000000009</v>
      </c>
      <c r="F21" s="12">
        <v>0.37443109999999996</v>
      </c>
      <c r="G21" s="12">
        <v>0.41</v>
      </c>
      <c r="H21" s="12">
        <v>0.67925999999999997</v>
      </c>
      <c r="I21" s="12">
        <v>6.2751519999999991E-2</v>
      </c>
      <c r="J21" s="12">
        <v>1.19227032</v>
      </c>
      <c r="K21" s="12">
        <v>0.12839151999999998</v>
      </c>
      <c r="L21" s="12">
        <v>0</v>
      </c>
      <c r="M21" s="13">
        <f t="shared" si="0"/>
        <v>3.8017812799999997</v>
      </c>
    </row>
    <row r="22" spans="2:13" x14ac:dyDescent="0.25">
      <c r="B22" s="14" t="s">
        <v>110</v>
      </c>
      <c r="C22" s="15">
        <v>0</v>
      </c>
      <c r="D22" s="15">
        <v>0</v>
      </c>
      <c r="E22" s="15">
        <v>0</v>
      </c>
      <c r="F22" s="15">
        <v>0</v>
      </c>
      <c r="G22" s="15">
        <v>0</v>
      </c>
      <c r="H22" s="15">
        <v>0</v>
      </c>
      <c r="I22" s="15">
        <v>0</v>
      </c>
      <c r="J22" s="15">
        <v>0</v>
      </c>
      <c r="K22" s="15">
        <v>0</v>
      </c>
      <c r="L22" s="15">
        <v>0</v>
      </c>
      <c r="M22" s="13">
        <f t="shared" si="0"/>
        <v>0</v>
      </c>
    </row>
    <row r="23" spans="2:13" x14ac:dyDescent="0.25">
      <c r="B23" s="11" t="s">
        <v>23</v>
      </c>
      <c r="C23" s="17">
        <v>14.580830519999997</v>
      </c>
      <c r="D23" s="12">
        <v>53.794320999999997</v>
      </c>
      <c r="E23" s="12">
        <v>-53.794320999999997</v>
      </c>
      <c r="F23" s="12">
        <v>0.26783640000000003</v>
      </c>
      <c r="G23" s="12">
        <v>1.0902499999999999</v>
      </c>
      <c r="H23" s="12">
        <v>0</v>
      </c>
      <c r="I23" s="9">
        <v>0</v>
      </c>
      <c r="J23" s="9">
        <v>0.45240000000000002</v>
      </c>
      <c r="K23" s="9">
        <v>12.231</v>
      </c>
      <c r="L23" s="9">
        <v>0</v>
      </c>
      <c r="M23" s="13">
        <f t="shared" si="0"/>
        <v>14.0414864</v>
      </c>
    </row>
    <row r="24" spans="2:13" x14ac:dyDescent="0.25">
      <c r="B24" s="11" t="s">
        <v>24</v>
      </c>
      <c r="C24" s="17">
        <v>20.7303</v>
      </c>
      <c r="D24" s="12">
        <v>14.327199999999999</v>
      </c>
      <c r="E24" s="12">
        <v>-14.327199999999999</v>
      </c>
      <c r="F24" s="12">
        <v>0</v>
      </c>
      <c r="G24" s="12">
        <v>5.4257</v>
      </c>
      <c r="H24" s="12">
        <v>0</v>
      </c>
      <c r="I24" s="9">
        <v>0</v>
      </c>
      <c r="J24" s="9">
        <v>9.2986000000000004</v>
      </c>
      <c r="K24" s="9">
        <v>6.6360000000000001</v>
      </c>
      <c r="L24" s="9">
        <v>0</v>
      </c>
      <c r="M24" s="13">
        <f t="shared" si="0"/>
        <v>21.360299999999999</v>
      </c>
    </row>
    <row r="25" spans="2:13" x14ac:dyDescent="0.25">
      <c r="B25" s="6" t="s">
        <v>25</v>
      </c>
      <c r="C25" s="7">
        <v>1723.4879195199999</v>
      </c>
      <c r="D25" s="7">
        <v>0</v>
      </c>
      <c r="E25" s="7">
        <v>8.7315786300000013</v>
      </c>
      <c r="F25" s="7">
        <v>1.6807221699999999</v>
      </c>
      <c r="G25" s="7">
        <v>0.21374310999999999</v>
      </c>
      <c r="H25" s="7">
        <v>7.9910883500000001</v>
      </c>
      <c r="I25" s="7">
        <v>3.6607872599999998</v>
      </c>
      <c r="J25" s="7">
        <v>0</v>
      </c>
      <c r="K25" s="7">
        <v>0</v>
      </c>
      <c r="L25" s="7">
        <v>0</v>
      </c>
      <c r="M25" s="7">
        <f t="shared" si="0"/>
        <v>22.277919519999998</v>
      </c>
    </row>
    <row r="26" spans="2:13" x14ac:dyDescent="0.25">
      <c r="B26" s="8" t="s">
        <v>26</v>
      </c>
      <c r="C26" s="9">
        <v>0.57045999999999997</v>
      </c>
      <c r="D26" s="9">
        <v>0</v>
      </c>
      <c r="E26" s="9">
        <v>0</v>
      </c>
      <c r="F26" s="9">
        <v>0.4093</v>
      </c>
      <c r="G26" s="9">
        <v>0</v>
      </c>
      <c r="H26" s="9">
        <v>0.16116</v>
      </c>
      <c r="I26" s="9">
        <v>0</v>
      </c>
      <c r="J26" s="9">
        <v>0</v>
      </c>
      <c r="K26" s="9">
        <v>0</v>
      </c>
      <c r="L26" s="9">
        <v>0</v>
      </c>
      <c r="M26" s="9">
        <f t="shared" si="0"/>
        <v>0.57045999999999997</v>
      </c>
    </row>
    <row r="27" spans="2:13" x14ac:dyDescent="0.25">
      <c r="B27" s="11" t="s">
        <v>27</v>
      </c>
      <c r="C27" s="12">
        <v>0.57045999999999997</v>
      </c>
      <c r="D27" s="12">
        <v>0</v>
      </c>
      <c r="E27" s="12">
        <v>0</v>
      </c>
      <c r="F27" s="12">
        <v>0.4093</v>
      </c>
      <c r="G27" s="12">
        <v>0</v>
      </c>
      <c r="H27" s="12">
        <v>0.16116</v>
      </c>
      <c r="I27" s="12">
        <v>0</v>
      </c>
      <c r="J27" s="12">
        <v>0</v>
      </c>
      <c r="K27" s="12">
        <v>0</v>
      </c>
      <c r="L27" s="12">
        <v>0</v>
      </c>
      <c r="M27" s="13">
        <f t="shared" si="0"/>
        <v>0.57045999999999997</v>
      </c>
    </row>
    <row r="28" spans="2:13" x14ac:dyDescent="0.25">
      <c r="B28" s="8" t="s">
        <v>28</v>
      </c>
      <c r="C28" s="9">
        <v>1722.91745952</v>
      </c>
      <c r="D28" s="9">
        <v>0</v>
      </c>
      <c r="E28" s="9">
        <v>8.7315786300000013</v>
      </c>
      <c r="F28" s="9">
        <v>1.2714221700000001</v>
      </c>
      <c r="G28" s="9">
        <v>0.21374310999999999</v>
      </c>
      <c r="H28" s="9">
        <v>7.8299283499999994</v>
      </c>
      <c r="I28" s="9">
        <v>3.6607872599999998</v>
      </c>
      <c r="J28" s="9">
        <v>0</v>
      </c>
      <c r="K28" s="9">
        <v>0</v>
      </c>
      <c r="L28" s="9">
        <v>0</v>
      </c>
      <c r="M28" s="10">
        <f t="shared" si="0"/>
        <v>21.70745952</v>
      </c>
    </row>
    <row r="29" spans="2:13" x14ac:dyDescent="0.25">
      <c r="B29" s="11" t="s">
        <v>17</v>
      </c>
      <c r="C29" s="12">
        <v>1722.91745952</v>
      </c>
      <c r="D29" s="12">
        <v>0</v>
      </c>
      <c r="E29" s="12">
        <v>8.7315786300000013</v>
      </c>
      <c r="F29" s="12">
        <v>1.2714221700000001</v>
      </c>
      <c r="G29" s="12">
        <v>0.21374310999999999</v>
      </c>
      <c r="H29" s="12">
        <v>7.8299283499999994</v>
      </c>
      <c r="I29" s="12">
        <v>3.6607872599999998</v>
      </c>
      <c r="J29" s="12">
        <v>0</v>
      </c>
      <c r="K29" s="12">
        <v>0</v>
      </c>
      <c r="L29" s="12">
        <v>0</v>
      </c>
      <c r="M29" s="13">
        <f t="shared" si="0"/>
        <v>21.70745952</v>
      </c>
    </row>
    <row r="30" spans="2:13" x14ac:dyDescent="0.25">
      <c r="B30" s="6" t="s">
        <v>29</v>
      </c>
      <c r="C30" s="7">
        <v>386.98040119999996</v>
      </c>
      <c r="D30" s="7">
        <v>121.63477268</v>
      </c>
      <c r="E30" s="7">
        <v>4.1799565300000001</v>
      </c>
      <c r="F30" s="7">
        <v>7.4794671899999994</v>
      </c>
      <c r="G30" s="7">
        <v>0.11070480000000001</v>
      </c>
      <c r="H30" s="7">
        <v>0</v>
      </c>
      <c r="I30" s="7">
        <v>0</v>
      </c>
      <c r="J30" s="7">
        <v>0</v>
      </c>
      <c r="K30" s="7">
        <v>0</v>
      </c>
      <c r="L30" s="7">
        <v>0</v>
      </c>
      <c r="M30" s="7">
        <f t="shared" si="0"/>
        <v>133.40490120000001</v>
      </c>
    </row>
    <row r="31" spans="2:13" x14ac:dyDescent="0.25">
      <c r="B31" s="8" t="s">
        <v>30</v>
      </c>
      <c r="C31" s="9">
        <v>172.56612920999999</v>
      </c>
      <c r="D31" s="9">
        <v>121.63477268</v>
      </c>
      <c r="E31" s="9">
        <v>4.1799565300000001</v>
      </c>
      <c r="F31" s="9">
        <v>0</v>
      </c>
      <c r="G31" s="9">
        <v>0</v>
      </c>
      <c r="H31" s="9">
        <v>0</v>
      </c>
      <c r="I31" s="9">
        <v>0</v>
      </c>
      <c r="J31" s="9">
        <v>0</v>
      </c>
      <c r="K31" s="9">
        <v>0</v>
      </c>
      <c r="L31" s="9">
        <v>0</v>
      </c>
      <c r="M31" s="9">
        <f t="shared" si="0"/>
        <v>125.81472921</v>
      </c>
    </row>
    <row r="32" spans="2:13" x14ac:dyDescent="0.25">
      <c r="B32" s="11" t="s">
        <v>17</v>
      </c>
      <c r="C32" s="12">
        <v>38.421100000000003</v>
      </c>
      <c r="D32" s="12">
        <v>0</v>
      </c>
      <c r="E32" s="12">
        <v>0</v>
      </c>
      <c r="F32" s="12">
        <v>0</v>
      </c>
      <c r="G32" s="12">
        <v>0</v>
      </c>
      <c r="H32" s="12">
        <v>0</v>
      </c>
      <c r="I32" s="12">
        <v>0</v>
      </c>
      <c r="J32" s="12">
        <v>0</v>
      </c>
      <c r="K32" s="12">
        <v>0</v>
      </c>
      <c r="L32" s="12">
        <v>0</v>
      </c>
      <c r="M32" s="13">
        <f t="shared" si="0"/>
        <v>0</v>
      </c>
    </row>
    <row r="33" spans="2:14" x14ac:dyDescent="0.25">
      <c r="B33" s="11" t="s">
        <v>20</v>
      </c>
      <c r="C33" s="12">
        <v>134.14502920999999</v>
      </c>
      <c r="D33" s="12">
        <v>121.63477268</v>
      </c>
      <c r="E33" s="12">
        <v>4.1799565300000001</v>
      </c>
      <c r="F33" s="12">
        <v>0</v>
      </c>
      <c r="G33" s="12">
        <v>0</v>
      </c>
      <c r="H33" s="12">
        <v>0</v>
      </c>
      <c r="I33" s="12">
        <v>0</v>
      </c>
      <c r="J33" s="12">
        <v>0</v>
      </c>
      <c r="K33" s="12">
        <v>0</v>
      </c>
      <c r="L33" s="12">
        <v>0</v>
      </c>
      <c r="M33" s="13">
        <f t="shared" si="0"/>
        <v>125.81472921</v>
      </c>
    </row>
    <row r="34" spans="2:14" x14ac:dyDescent="0.25">
      <c r="B34" s="8" t="s">
        <v>31</v>
      </c>
      <c r="C34" s="9">
        <v>150.89859999999999</v>
      </c>
      <c r="D34" s="9">
        <v>0</v>
      </c>
      <c r="E34" s="9">
        <v>0</v>
      </c>
      <c r="F34" s="9">
        <v>0</v>
      </c>
      <c r="G34" s="9">
        <v>0</v>
      </c>
      <c r="H34" s="9">
        <v>0</v>
      </c>
      <c r="I34" s="9">
        <v>0</v>
      </c>
      <c r="J34" s="9">
        <v>0</v>
      </c>
      <c r="K34" s="9">
        <v>0</v>
      </c>
      <c r="L34" s="9">
        <v>0</v>
      </c>
      <c r="M34" s="9">
        <f t="shared" si="0"/>
        <v>0</v>
      </c>
    </row>
    <row r="35" spans="2:14" x14ac:dyDescent="0.25">
      <c r="B35" s="11" t="s">
        <v>17</v>
      </c>
      <c r="C35" s="12">
        <v>150.89859999999999</v>
      </c>
      <c r="D35" s="12">
        <v>0</v>
      </c>
      <c r="E35" s="12">
        <v>0</v>
      </c>
      <c r="F35" s="12">
        <v>0</v>
      </c>
      <c r="G35" s="12">
        <v>0</v>
      </c>
      <c r="H35" s="12">
        <v>0</v>
      </c>
      <c r="I35" s="12">
        <v>0</v>
      </c>
      <c r="J35" s="12">
        <v>0</v>
      </c>
      <c r="K35" s="12">
        <v>0</v>
      </c>
      <c r="L35" s="12">
        <v>0</v>
      </c>
      <c r="M35" s="13">
        <f t="shared" si="0"/>
        <v>0</v>
      </c>
    </row>
    <row r="36" spans="2:14" x14ac:dyDescent="0.25">
      <c r="B36" s="8" t="s">
        <v>32</v>
      </c>
      <c r="C36" s="9">
        <v>39.311500000000002</v>
      </c>
      <c r="D36" s="9">
        <v>0</v>
      </c>
      <c r="E36" s="9">
        <v>0</v>
      </c>
      <c r="F36" s="9">
        <v>0</v>
      </c>
      <c r="G36" s="9">
        <v>0</v>
      </c>
      <c r="H36" s="9">
        <v>0</v>
      </c>
      <c r="I36" s="9">
        <v>0</v>
      </c>
      <c r="J36" s="9">
        <v>0</v>
      </c>
      <c r="K36" s="9">
        <v>0</v>
      </c>
      <c r="L36" s="9">
        <v>0</v>
      </c>
      <c r="M36" s="9">
        <f t="shared" si="0"/>
        <v>0</v>
      </c>
    </row>
    <row r="37" spans="2:14" x14ac:dyDescent="0.25">
      <c r="B37" s="11" t="s">
        <v>17</v>
      </c>
      <c r="C37" s="12">
        <v>39.311500000000002</v>
      </c>
      <c r="D37" s="12">
        <v>0</v>
      </c>
      <c r="E37" s="12">
        <v>0</v>
      </c>
      <c r="F37" s="12">
        <v>0</v>
      </c>
      <c r="G37" s="12">
        <v>0</v>
      </c>
      <c r="H37" s="12">
        <v>0</v>
      </c>
      <c r="I37" s="12">
        <v>0</v>
      </c>
      <c r="J37" s="12">
        <v>0</v>
      </c>
      <c r="K37" s="12">
        <v>0</v>
      </c>
      <c r="L37" s="12">
        <v>0</v>
      </c>
      <c r="M37" s="13">
        <f t="shared" si="0"/>
        <v>0</v>
      </c>
    </row>
    <row r="38" spans="2:14" x14ac:dyDescent="0.25">
      <c r="B38" s="8" t="s">
        <v>33</v>
      </c>
      <c r="C38" s="9">
        <v>24.204171990000003</v>
      </c>
      <c r="D38" s="9">
        <v>0</v>
      </c>
      <c r="E38" s="9">
        <v>0</v>
      </c>
      <c r="F38" s="9">
        <v>7.4794671899999994</v>
      </c>
      <c r="G38" s="9">
        <v>0.11070480000000001</v>
      </c>
      <c r="H38" s="9">
        <v>0</v>
      </c>
      <c r="I38" s="9">
        <v>0</v>
      </c>
      <c r="J38" s="9">
        <v>0</v>
      </c>
      <c r="K38" s="9">
        <v>0</v>
      </c>
      <c r="L38" s="9">
        <v>0</v>
      </c>
      <c r="M38" s="9">
        <f t="shared" si="0"/>
        <v>7.5901719899999991</v>
      </c>
    </row>
    <row r="39" spans="2:14" x14ac:dyDescent="0.25">
      <c r="B39" s="11" t="s">
        <v>17</v>
      </c>
      <c r="C39" s="12">
        <v>24.204171990000003</v>
      </c>
      <c r="D39" s="12">
        <v>0</v>
      </c>
      <c r="E39" s="12">
        <v>0</v>
      </c>
      <c r="F39" s="12">
        <v>7.4794671899999994</v>
      </c>
      <c r="G39" s="12">
        <v>0.11070480000000001</v>
      </c>
      <c r="H39" s="12">
        <v>0</v>
      </c>
      <c r="I39" s="12">
        <v>0</v>
      </c>
      <c r="J39" s="12">
        <v>0</v>
      </c>
      <c r="K39" s="12">
        <v>0</v>
      </c>
      <c r="L39" s="12">
        <v>0</v>
      </c>
      <c r="M39" s="13">
        <f t="shared" si="0"/>
        <v>7.5901719899999991</v>
      </c>
    </row>
    <row r="40" spans="2:14" x14ac:dyDescent="0.25">
      <c r="B40" s="6" t="s">
        <v>34</v>
      </c>
      <c r="C40" s="7">
        <v>1.0169253</v>
      </c>
      <c r="D40" s="7">
        <v>0</v>
      </c>
      <c r="E40" s="7">
        <v>0</v>
      </c>
      <c r="F40" s="7">
        <v>1.0169253</v>
      </c>
      <c r="G40" s="7">
        <v>0</v>
      </c>
      <c r="H40" s="7">
        <v>0</v>
      </c>
      <c r="I40" s="7">
        <v>0</v>
      </c>
      <c r="J40" s="7">
        <v>0</v>
      </c>
      <c r="K40" s="7">
        <v>0</v>
      </c>
      <c r="L40" s="7">
        <v>0</v>
      </c>
      <c r="M40" s="7">
        <f t="shared" si="0"/>
        <v>1.0169253</v>
      </c>
    </row>
    <row r="41" spans="2:14" x14ac:dyDescent="0.25">
      <c r="B41" s="8" t="s">
        <v>35</v>
      </c>
      <c r="C41" s="9">
        <v>1.0169253</v>
      </c>
      <c r="D41" s="9">
        <v>0</v>
      </c>
      <c r="E41" s="9">
        <v>0</v>
      </c>
      <c r="F41" s="9">
        <v>1.0169253</v>
      </c>
      <c r="G41" s="9">
        <v>0</v>
      </c>
      <c r="H41" s="9">
        <v>0</v>
      </c>
      <c r="I41" s="9">
        <v>0</v>
      </c>
      <c r="J41" s="9">
        <v>0</v>
      </c>
      <c r="K41" s="9">
        <v>0</v>
      </c>
      <c r="L41" s="9">
        <v>0</v>
      </c>
      <c r="M41" s="9">
        <f t="shared" si="0"/>
        <v>1.0169253</v>
      </c>
    </row>
    <row r="42" spans="2:14" x14ac:dyDescent="0.25">
      <c r="B42" s="11" t="s">
        <v>17</v>
      </c>
      <c r="C42" s="12">
        <v>1.0169253</v>
      </c>
      <c r="D42" s="12">
        <v>0</v>
      </c>
      <c r="E42" s="12">
        <v>0</v>
      </c>
      <c r="F42" s="12">
        <v>1.0169253</v>
      </c>
      <c r="G42" s="12">
        <v>0</v>
      </c>
      <c r="H42" s="12">
        <v>0</v>
      </c>
      <c r="I42" s="12">
        <v>0</v>
      </c>
      <c r="J42" s="12">
        <v>0</v>
      </c>
      <c r="K42" s="12">
        <v>0</v>
      </c>
      <c r="L42" s="12">
        <v>0</v>
      </c>
      <c r="M42" s="13">
        <f t="shared" si="0"/>
        <v>1.0169253</v>
      </c>
    </row>
    <row r="43" spans="2:14" x14ac:dyDescent="0.25">
      <c r="B43" s="6" t="s">
        <v>36</v>
      </c>
      <c r="C43" s="7">
        <v>0</v>
      </c>
      <c r="D43" s="7">
        <v>0.9566673</v>
      </c>
      <c r="E43" s="7">
        <v>0.91049999999999998</v>
      </c>
      <c r="F43" s="7">
        <v>0</v>
      </c>
      <c r="G43" s="7">
        <v>0</v>
      </c>
      <c r="H43" s="7">
        <v>0</v>
      </c>
      <c r="I43" s="7">
        <v>0</v>
      </c>
      <c r="J43" s="7">
        <v>0.189835</v>
      </c>
      <c r="K43" s="7">
        <v>0</v>
      </c>
      <c r="L43" s="7">
        <v>0</v>
      </c>
      <c r="M43" s="7">
        <f t="shared" si="0"/>
        <v>2.0570023000000002</v>
      </c>
    </row>
    <row r="44" spans="2:14" x14ac:dyDescent="0.25">
      <c r="B44" s="8" t="s">
        <v>37</v>
      </c>
      <c r="C44" s="9">
        <v>0</v>
      </c>
      <c r="D44" s="9">
        <v>0.9566673</v>
      </c>
      <c r="E44" s="9">
        <v>0.91049999999999998</v>
      </c>
      <c r="F44" s="9">
        <v>0</v>
      </c>
      <c r="G44" s="9">
        <v>0</v>
      </c>
      <c r="H44" s="9">
        <v>0</v>
      </c>
      <c r="I44" s="9">
        <v>0</v>
      </c>
      <c r="J44" s="9">
        <v>0.189835</v>
      </c>
      <c r="K44" s="9">
        <v>0</v>
      </c>
      <c r="L44" s="9">
        <v>0</v>
      </c>
      <c r="M44" s="9">
        <f t="shared" si="0"/>
        <v>2.0570023000000002</v>
      </c>
    </row>
    <row r="45" spans="2:14" x14ac:dyDescent="0.25">
      <c r="B45" s="11" t="s">
        <v>17</v>
      </c>
      <c r="C45" s="12">
        <v>0</v>
      </c>
      <c r="D45" s="12">
        <v>0.9566673</v>
      </c>
      <c r="E45" s="12">
        <v>0.91049999999999998</v>
      </c>
      <c r="F45" s="12">
        <v>0</v>
      </c>
      <c r="G45" s="12">
        <v>0</v>
      </c>
      <c r="H45" s="12">
        <v>0</v>
      </c>
      <c r="I45" s="12">
        <v>0</v>
      </c>
      <c r="J45" s="12">
        <v>0.189835</v>
      </c>
      <c r="K45" s="12">
        <v>0</v>
      </c>
      <c r="L45" s="12">
        <v>0</v>
      </c>
      <c r="M45" s="13">
        <f t="shared" si="0"/>
        <v>2.0570023000000002</v>
      </c>
    </row>
    <row r="46" spans="2:14" x14ac:dyDescent="0.25">
      <c r="B46" s="6" t="s">
        <v>38</v>
      </c>
      <c r="C46" s="7">
        <v>120.20588492000002</v>
      </c>
      <c r="D46" s="7">
        <v>0</v>
      </c>
      <c r="E46" s="7">
        <v>0.19922000000000001</v>
      </c>
      <c r="F46" s="7">
        <v>3.8052093500000002</v>
      </c>
      <c r="G46" s="7">
        <v>85.716267279999983</v>
      </c>
      <c r="H46" s="7">
        <v>4.2663273000000004</v>
      </c>
      <c r="I46" s="7">
        <v>1.00125</v>
      </c>
      <c r="J46" s="7">
        <v>0</v>
      </c>
      <c r="K46" s="7">
        <v>9.7950170000000003E-2</v>
      </c>
      <c r="L46" s="7">
        <v>1.4749999999999999E-2</v>
      </c>
      <c r="M46" s="7">
        <f t="shared" si="0"/>
        <v>95.100974099999988</v>
      </c>
      <c r="N46" s="44"/>
    </row>
    <row r="47" spans="2:14" x14ac:dyDescent="0.25">
      <c r="B47" s="8" t="s">
        <v>39</v>
      </c>
      <c r="C47" s="9">
        <v>120.20588492000002</v>
      </c>
      <c r="D47" s="9">
        <v>0</v>
      </c>
      <c r="E47" s="9">
        <v>0.19922000000000001</v>
      </c>
      <c r="F47" s="9">
        <v>3.8052093500000002</v>
      </c>
      <c r="G47" s="9">
        <v>85.716267279999983</v>
      </c>
      <c r="H47" s="9">
        <v>4.2663273000000004</v>
      </c>
      <c r="I47" s="9">
        <v>1.00125</v>
      </c>
      <c r="J47" s="9">
        <v>0</v>
      </c>
      <c r="K47" s="9">
        <v>9.7950170000000003E-2</v>
      </c>
      <c r="L47" s="9">
        <v>1.4749999999999999E-2</v>
      </c>
      <c r="M47" s="9">
        <f t="shared" si="0"/>
        <v>95.100974099999988</v>
      </c>
      <c r="N47" s="44"/>
    </row>
    <row r="48" spans="2:14" x14ac:dyDescent="0.25">
      <c r="B48" s="11" t="s">
        <v>17</v>
      </c>
      <c r="C48" s="12">
        <v>12.79304956</v>
      </c>
      <c r="D48" s="12">
        <v>0</v>
      </c>
      <c r="E48" s="12">
        <v>0.19922000000000001</v>
      </c>
      <c r="F48" s="12">
        <v>3.8052093500000002</v>
      </c>
      <c r="G48" s="12">
        <v>5.5164649399999997</v>
      </c>
      <c r="H48" s="12">
        <v>1.2742838000000001</v>
      </c>
      <c r="I48" s="12">
        <v>7.1999999999999995E-2</v>
      </c>
      <c r="J48" s="12">
        <v>0</v>
      </c>
      <c r="K48" s="12">
        <v>9.7950170000000003E-2</v>
      </c>
      <c r="L48" s="12">
        <v>1.4749999999999999E-2</v>
      </c>
      <c r="M48" s="13">
        <f t="shared" si="0"/>
        <v>10.97987826</v>
      </c>
      <c r="N48" s="44"/>
    </row>
    <row r="49" spans="1:17" x14ac:dyDescent="0.25">
      <c r="B49" s="11" t="s">
        <v>20</v>
      </c>
      <c r="C49" s="12">
        <v>107.41283536000002</v>
      </c>
      <c r="D49" s="12">
        <v>0</v>
      </c>
      <c r="E49" s="12">
        <v>0</v>
      </c>
      <c r="F49" s="12">
        <v>0</v>
      </c>
      <c r="G49" s="12">
        <v>80.199802339999991</v>
      </c>
      <c r="H49" s="12">
        <v>2.9920434999999999</v>
      </c>
      <c r="I49" s="12">
        <v>0.92925000000000002</v>
      </c>
      <c r="J49" s="12">
        <v>0</v>
      </c>
      <c r="K49" s="12">
        <v>0</v>
      </c>
      <c r="L49" s="12">
        <v>0</v>
      </c>
      <c r="M49" s="13">
        <f t="shared" si="0"/>
        <v>84.121095839999981</v>
      </c>
      <c r="N49" s="44"/>
    </row>
    <row r="50" spans="1:17" x14ac:dyDescent="0.25">
      <c r="B50" s="6" t="s">
        <v>40</v>
      </c>
      <c r="C50" s="7">
        <v>7198.6804661200013</v>
      </c>
      <c r="D50" s="7">
        <v>262.18560890000003</v>
      </c>
      <c r="E50" s="7">
        <v>631.73829176999993</v>
      </c>
      <c r="F50" s="7">
        <v>1742.9756587300001</v>
      </c>
      <c r="G50" s="7">
        <v>1869.3666358000003</v>
      </c>
      <c r="H50" s="7">
        <v>845.02191352</v>
      </c>
      <c r="I50" s="7">
        <v>157.35660657000003</v>
      </c>
      <c r="J50" s="7">
        <v>540.07257032000007</v>
      </c>
      <c r="K50" s="7">
        <v>737.83706372000006</v>
      </c>
      <c r="L50" s="7">
        <v>49.406399999999998</v>
      </c>
      <c r="M50" s="7">
        <f t="shared" si="0"/>
        <v>6835.9607493300009</v>
      </c>
      <c r="N50" s="44"/>
    </row>
    <row r="51" spans="1:17" x14ac:dyDescent="0.25">
      <c r="B51" s="8" t="s">
        <v>41</v>
      </c>
      <c r="C51" s="9">
        <v>7198.6804661200013</v>
      </c>
      <c r="D51" s="9">
        <v>262.18560890000003</v>
      </c>
      <c r="E51" s="9">
        <v>631.73829176999993</v>
      </c>
      <c r="F51" s="9">
        <v>1742.9756587300001</v>
      </c>
      <c r="G51" s="9">
        <v>1869.3666358000003</v>
      </c>
      <c r="H51" s="9">
        <v>845.02191352</v>
      </c>
      <c r="I51" s="9">
        <v>157.35660657000003</v>
      </c>
      <c r="J51" s="9">
        <v>540.07257032000007</v>
      </c>
      <c r="K51" s="9">
        <v>737.83706372000006</v>
      </c>
      <c r="L51" s="9">
        <v>49.406399999999998</v>
      </c>
      <c r="M51" s="9">
        <f t="shared" si="0"/>
        <v>6835.9607493300009</v>
      </c>
      <c r="N51" s="44"/>
    </row>
    <row r="52" spans="1:17" s="5" customFormat="1" x14ac:dyDescent="0.25">
      <c r="A52"/>
      <c r="B52" s="11" t="s">
        <v>17</v>
      </c>
      <c r="C52" s="12">
        <v>2207.0567215900001</v>
      </c>
      <c r="D52" s="12">
        <v>262.18560890000003</v>
      </c>
      <c r="E52" s="12">
        <v>287.63403151000006</v>
      </c>
      <c r="F52" s="12">
        <v>115.03</v>
      </c>
      <c r="G52" s="12">
        <v>0.79149497000000002</v>
      </c>
      <c r="H52" s="12">
        <v>0.66835389000000001</v>
      </c>
      <c r="I52" s="12">
        <v>73.456302750000006</v>
      </c>
      <c r="J52" s="12">
        <v>463.23268400000001</v>
      </c>
      <c r="K52" s="12">
        <v>616.97855594000009</v>
      </c>
      <c r="L52" s="12">
        <v>30.526399999999999</v>
      </c>
      <c r="M52" s="13">
        <f t="shared" si="0"/>
        <v>1850.5034319600002</v>
      </c>
      <c r="N52" s="44"/>
      <c r="P52"/>
      <c r="Q52"/>
    </row>
    <row r="53" spans="1:17" s="5" customFormat="1" x14ac:dyDescent="0.25">
      <c r="A53"/>
      <c r="B53" s="11" t="s">
        <v>19</v>
      </c>
      <c r="C53" s="12">
        <v>1649.0047096799999</v>
      </c>
      <c r="D53" s="12">
        <v>0</v>
      </c>
      <c r="E53" s="12">
        <v>0</v>
      </c>
      <c r="F53" s="12">
        <v>0</v>
      </c>
      <c r="G53" s="12">
        <v>1138.3685432</v>
      </c>
      <c r="H53" s="12">
        <v>294.192725</v>
      </c>
      <c r="I53" s="12">
        <v>63.44848786</v>
      </c>
      <c r="J53" s="12">
        <v>59.082003620000002</v>
      </c>
      <c r="K53" s="12">
        <v>75.03295</v>
      </c>
      <c r="L53" s="12">
        <v>18.88</v>
      </c>
      <c r="M53" s="13">
        <f t="shared" si="0"/>
        <v>1649.0047096800004</v>
      </c>
      <c r="N53" s="44"/>
      <c r="P53"/>
      <c r="Q53"/>
    </row>
    <row r="54" spans="1:17" s="5" customFormat="1" x14ac:dyDescent="0.25">
      <c r="A54"/>
      <c r="B54" s="11" t="s">
        <v>20</v>
      </c>
      <c r="C54" s="12">
        <v>3006.7201383100009</v>
      </c>
      <c r="D54" s="12">
        <v>0</v>
      </c>
      <c r="E54" s="12">
        <v>314.75295537</v>
      </c>
      <c r="F54" s="12">
        <v>1451.1940790800002</v>
      </c>
      <c r="G54" s="12">
        <v>657.37153043000012</v>
      </c>
      <c r="H54" s="12">
        <v>526.75942327999996</v>
      </c>
      <c r="I54" s="12">
        <v>21.092103959999999</v>
      </c>
      <c r="J54" s="12">
        <v>17.752218700000004</v>
      </c>
      <c r="K54" s="12">
        <v>25.404848999999999</v>
      </c>
      <c r="L54" s="12">
        <v>0</v>
      </c>
      <c r="M54" s="13">
        <f t="shared" si="0"/>
        <v>3014.3271598199999</v>
      </c>
      <c r="N54" s="44"/>
      <c r="P54"/>
      <c r="Q54"/>
    </row>
    <row r="55" spans="1:17" s="5" customFormat="1" ht="17.25" customHeight="1" x14ac:dyDescent="0.25">
      <c r="A55"/>
      <c r="B55" s="14" t="s">
        <v>21</v>
      </c>
      <c r="C55" s="18">
        <v>335.89889653999995</v>
      </c>
      <c r="D55" s="18">
        <v>0</v>
      </c>
      <c r="E55" s="18">
        <v>29.351304890000002</v>
      </c>
      <c r="F55" s="18">
        <v>176.75157965</v>
      </c>
      <c r="G55" s="18">
        <v>72.835067199999997</v>
      </c>
      <c r="H55" s="18">
        <v>23.401411349999997</v>
      </c>
      <c r="I55" s="18">
        <v>-0.64028799999999997</v>
      </c>
      <c r="J55" s="18">
        <v>5.6639999999999998E-3</v>
      </c>
      <c r="K55" s="18">
        <v>20.420708780000002</v>
      </c>
      <c r="L55" s="18">
        <v>0</v>
      </c>
      <c r="M55" s="19">
        <f t="shared" si="0"/>
        <v>322.12544787000002</v>
      </c>
      <c r="P55"/>
      <c r="Q55"/>
    </row>
    <row r="56" spans="1:17" s="5" customFormat="1" x14ac:dyDescent="0.25">
      <c r="A56"/>
      <c r="B56" s="6" t="s">
        <v>42</v>
      </c>
      <c r="C56" s="7">
        <v>126.65129328999997</v>
      </c>
      <c r="D56" s="7">
        <v>0</v>
      </c>
      <c r="E56" s="7">
        <v>0</v>
      </c>
      <c r="F56" s="7">
        <v>49.677911639999991</v>
      </c>
      <c r="G56" s="7">
        <v>8.8835519999999999</v>
      </c>
      <c r="H56" s="7">
        <v>14.4738328</v>
      </c>
      <c r="I56" s="7">
        <v>0</v>
      </c>
      <c r="J56" s="7">
        <v>0.936415</v>
      </c>
      <c r="K56" s="7">
        <v>0</v>
      </c>
      <c r="L56" s="7">
        <v>0.79200000000000004</v>
      </c>
      <c r="M56" s="7">
        <f t="shared" si="0"/>
        <v>74.763711439999994</v>
      </c>
      <c r="P56"/>
      <c r="Q56"/>
    </row>
    <row r="57" spans="1:17" s="5" customFormat="1" x14ac:dyDescent="0.25">
      <c r="A57"/>
      <c r="B57" s="8" t="s">
        <v>43</v>
      </c>
      <c r="C57" s="9">
        <v>126.65129328999997</v>
      </c>
      <c r="D57" s="9">
        <v>0</v>
      </c>
      <c r="E57" s="9">
        <v>0</v>
      </c>
      <c r="F57" s="9">
        <v>49.677911639999991</v>
      </c>
      <c r="G57" s="9">
        <v>8.8835519999999999</v>
      </c>
      <c r="H57" s="9">
        <v>14.4738328</v>
      </c>
      <c r="I57" s="9">
        <v>0</v>
      </c>
      <c r="J57" s="9">
        <v>0.936415</v>
      </c>
      <c r="K57" s="9">
        <v>0</v>
      </c>
      <c r="L57" s="9">
        <v>0.79200000000000004</v>
      </c>
      <c r="M57" s="9">
        <f t="shared" si="0"/>
        <v>74.763711439999994</v>
      </c>
      <c r="P57"/>
      <c r="Q57"/>
    </row>
    <row r="58" spans="1:17" s="5" customFormat="1" x14ac:dyDescent="0.25">
      <c r="A58"/>
      <c r="B58" s="11" t="s">
        <v>17</v>
      </c>
      <c r="C58" s="12">
        <v>112.17746048999997</v>
      </c>
      <c r="D58" s="12">
        <v>0</v>
      </c>
      <c r="E58" s="12">
        <v>0</v>
      </c>
      <c r="F58" s="12">
        <v>49.677911639999991</v>
      </c>
      <c r="G58" s="12">
        <v>8.329542</v>
      </c>
      <c r="H58" s="12">
        <v>0</v>
      </c>
      <c r="I58" s="12">
        <v>0</v>
      </c>
      <c r="J58" s="12">
        <v>0.936415</v>
      </c>
      <c r="K58" s="12">
        <v>0</v>
      </c>
      <c r="L58" s="12">
        <v>0.79200000000000004</v>
      </c>
      <c r="M58" s="13">
        <f t="shared" si="0"/>
        <v>59.735868639999993</v>
      </c>
      <c r="P58"/>
      <c r="Q58"/>
    </row>
    <row r="59" spans="1:17" s="5" customFormat="1" ht="26.25" x14ac:dyDescent="0.25">
      <c r="A59"/>
      <c r="B59" s="20" t="s">
        <v>44</v>
      </c>
      <c r="C59" s="15">
        <v>0</v>
      </c>
      <c r="D59" s="15">
        <v>0</v>
      </c>
      <c r="E59" s="15">
        <v>0</v>
      </c>
      <c r="F59" s="15">
        <v>0</v>
      </c>
      <c r="G59" s="15">
        <v>0.55401</v>
      </c>
      <c r="H59" s="15">
        <v>0</v>
      </c>
      <c r="I59" s="15">
        <v>0</v>
      </c>
      <c r="J59" s="15">
        <v>0</v>
      </c>
      <c r="K59" s="15">
        <v>0</v>
      </c>
      <c r="L59" s="15">
        <v>0</v>
      </c>
      <c r="M59" s="16">
        <f t="shared" si="0"/>
        <v>0.55401</v>
      </c>
      <c r="P59"/>
      <c r="Q59"/>
    </row>
    <row r="60" spans="1:17" s="5" customFormat="1" x14ac:dyDescent="0.25">
      <c r="A60"/>
      <c r="B60" s="11" t="s">
        <v>45</v>
      </c>
      <c r="C60" s="12">
        <v>14.4738328</v>
      </c>
      <c r="D60" s="12">
        <v>0</v>
      </c>
      <c r="E60" s="12">
        <v>0</v>
      </c>
      <c r="F60" s="12">
        <v>0</v>
      </c>
      <c r="G60" s="12">
        <v>0</v>
      </c>
      <c r="H60" s="12">
        <v>14.4738328</v>
      </c>
      <c r="I60" s="12">
        <v>0</v>
      </c>
      <c r="J60" s="12">
        <v>0</v>
      </c>
      <c r="K60" s="12">
        <v>0</v>
      </c>
      <c r="L60" s="12">
        <v>0</v>
      </c>
      <c r="M60" s="13">
        <f t="shared" si="0"/>
        <v>14.4738328</v>
      </c>
      <c r="P60"/>
      <c r="Q60"/>
    </row>
    <row r="61" spans="1:17" s="5" customFormat="1" x14ac:dyDescent="0.25">
      <c r="A61"/>
      <c r="B61" s="6" t="s">
        <v>46</v>
      </c>
      <c r="C61" s="7">
        <v>40</v>
      </c>
      <c r="D61" s="7">
        <v>0</v>
      </c>
      <c r="E61" s="7">
        <v>40</v>
      </c>
      <c r="F61" s="7">
        <v>0</v>
      </c>
      <c r="G61" s="7">
        <v>0</v>
      </c>
      <c r="H61" s="7">
        <v>0</v>
      </c>
      <c r="I61" s="7">
        <v>0</v>
      </c>
      <c r="J61" s="7">
        <v>0</v>
      </c>
      <c r="K61" s="7">
        <v>0</v>
      </c>
      <c r="L61" s="7">
        <v>0</v>
      </c>
      <c r="M61" s="7">
        <f t="shared" si="0"/>
        <v>40</v>
      </c>
      <c r="P61"/>
      <c r="Q61"/>
    </row>
    <row r="62" spans="1:17" s="5" customFormat="1" x14ac:dyDescent="0.25">
      <c r="A62"/>
      <c r="B62" s="8" t="s">
        <v>47</v>
      </c>
      <c r="C62" s="9">
        <v>40</v>
      </c>
      <c r="D62" s="9">
        <v>0</v>
      </c>
      <c r="E62" s="9">
        <v>40</v>
      </c>
      <c r="F62" s="9">
        <v>0</v>
      </c>
      <c r="G62" s="9">
        <v>0</v>
      </c>
      <c r="H62" s="9">
        <v>0</v>
      </c>
      <c r="I62" s="9">
        <v>0</v>
      </c>
      <c r="J62" s="9">
        <v>0</v>
      </c>
      <c r="K62" s="9">
        <v>0</v>
      </c>
      <c r="L62" s="9">
        <v>0</v>
      </c>
      <c r="M62" s="9">
        <f t="shared" si="0"/>
        <v>40</v>
      </c>
      <c r="P62"/>
      <c r="Q62"/>
    </row>
    <row r="63" spans="1:17" s="5" customFormat="1" x14ac:dyDescent="0.25">
      <c r="A63"/>
      <c r="B63" s="11" t="s">
        <v>17</v>
      </c>
      <c r="C63" s="12">
        <v>40</v>
      </c>
      <c r="D63" s="12">
        <v>0</v>
      </c>
      <c r="E63" s="12">
        <v>40</v>
      </c>
      <c r="F63" s="12">
        <v>0</v>
      </c>
      <c r="G63" s="12">
        <v>0</v>
      </c>
      <c r="H63" s="12">
        <v>0</v>
      </c>
      <c r="I63" s="12">
        <v>0</v>
      </c>
      <c r="J63" s="12">
        <v>0</v>
      </c>
      <c r="K63" s="12">
        <v>0</v>
      </c>
      <c r="L63" s="12">
        <v>0</v>
      </c>
      <c r="M63" s="13">
        <f t="shared" si="0"/>
        <v>40</v>
      </c>
      <c r="P63"/>
      <c r="Q63"/>
    </row>
    <row r="64" spans="1:17" s="5" customFormat="1" x14ac:dyDescent="0.25">
      <c r="A64"/>
      <c r="B64" s="6" t="s">
        <v>48</v>
      </c>
      <c r="C64" s="7">
        <v>0.88490866000000001</v>
      </c>
      <c r="D64" s="7">
        <v>0</v>
      </c>
      <c r="E64" s="7">
        <v>0</v>
      </c>
      <c r="F64" s="7">
        <v>0.10978366000000001</v>
      </c>
      <c r="G64" s="7">
        <v>0.77512499999999995</v>
      </c>
      <c r="H64" s="7">
        <v>0</v>
      </c>
      <c r="I64" s="7">
        <v>0</v>
      </c>
      <c r="J64" s="7">
        <v>0</v>
      </c>
      <c r="K64" s="7">
        <v>0</v>
      </c>
      <c r="L64" s="7">
        <v>0</v>
      </c>
      <c r="M64" s="7">
        <f t="shared" si="0"/>
        <v>0.88490866000000001</v>
      </c>
      <c r="P64"/>
      <c r="Q64"/>
    </row>
    <row r="65" spans="1:17" s="5" customFormat="1" x14ac:dyDescent="0.25">
      <c r="A65"/>
      <c r="B65" s="8" t="s">
        <v>49</v>
      </c>
      <c r="C65" s="9">
        <v>0.88490866000000001</v>
      </c>
      <c r="D65" s="9">
        <v>0</v>
      </c>
      <c r="E65" s="9">
        <v>0</v>
      </c>
      <c r="F65" s="9">
        <v>0.10978366000000001</v>
      </c>
      <c r="G65" s="9">
        <v>0.77512499999999995</v>
      </c>
      <c r="H65" s="9">
        <v>0</v>
      </c>
      <c r="I65" s="9">
        <v>0</v>
      </c>
      <c r="J65" s="9">
        <v>0</v>
      </c>
      <c r="K65" s="9">
        <v>0</v>
      </c>
      <c r="L65" s="9">
        <v>0</v>
      </c>
      <c r="M65" s="9">
        <f t="shared" si="0"/>
        <v>0.88490866000000001</v>
      </c>
      <c r="P65"/>
      <c r="Q65"/>
    </row>
    <row r="66" spans="1:17" s="5" customFormat="1" x14ac:dyDescent="0.25">
      <c r="A66"/>
      <c r="B66" s="11" t="s">
        <v>17</v>
      </c>
      <c r="C66" s="12">
        <v>0.88490866000000001</v>
      </c>
      <c r="D66" s="12">
        <v>0</v>
      </c>
      <c r="E66" s="12">
        <v>0</v>
      </c>
      <c r="F66" s="12">
        <v>0.10978366000000001</v>
      </c>
      <c r="G66" s="12">
        <v>0.77512499999999995</v>
      </c>
      <c r="H66" s="12">
        <v>0</v>
      </c>
      <c r="I66" s="12">
        <v>0</v>
      </c>
      <c r="J66" s="12">
        <v>0</v>
      </c>
      <c r="K66" s="12">
        <v>0</v>
      </c>
      <c r="L66" s="12">
        <v>0</v>
      </c>
      <c r="M66" s="13">
        <f t="shared" si="0"/>
        <v>0.88490866000000001</v>
      </c>
      <c r="P66"/>
      <c r="Q66"/>
    </row>
    <row r="67" spans="1:17" s="5" customFormat="1" x14ac:dyDescent="0.25">
      <c r="A67"/>
      <c r="B67" s="6" t="s">
        <v>50</v>
      </c>
      <c r="C67" s="7">
        <v>1.008</v>
      </c>
      <c r="D67" s="7">
        <v>0</v>
      </c>
      <c r="E67" s="7">
        <v>1.008</v>
      </c>
      <c r="F67" s="7">
        <v>0</v>
      </c>
      <c r="G67" s="7">
        <v>0</v>
      </c>
      <c r="H67" s="7">
        <v>0</v>
      </c>
      <c r="I67" s="7">
        <v>0</v>
      </c>
      <c r="J67" s="7">
        <v>0</v>
      </c>
      <c r="K67" s="7">
        <v>0</v>
      </c>
      <c r="L67" s="7">
        <v>0</v>
      </c>
      <c r="M67" s="7">
        <f t="shared" si="0"/>
        <v>1.008</v>
      </c>
      <c r="P67"/>
      <c r="Q67"/>
    </row>
    <row r="68" spans="1:17" s="5" customFormat="1" x14ac:dyDescent="0.25">
      <c r="A68"/>
      <c r="B68" s="8" t="s">
        <v>51</v>
      </c>
      <c r="C68" s="9">
        <v>1.008</v>
      </c>
      <c r="D68" s="9">
        <v>0</v>
      </c>
      <c r="E68" s="9">
        <v>1.008</v>
      </c>
      <c r="F68" s="9">
        <v>0</v>
      </c>
      <c r="G68" s="9">
        <v>0</v>
      </c>
      <c r="H68" s="9">
        <v>0</v>
      </c>
      <c r="I68" s="9">
        <v>0</v>
      </c>
      <c r="J68" s="9">
        <v>0</v>
      </c>
      <c r="K68" s="9">
        <v>0</v>
      </c>
      <c r="L68" s="9">
        <v>0</v>
      </c>
      <c r="M68" s="9">
        <f t="shared" si="0"/>
        <v>1.008</v>
      </c>
      <c r="P68"/>
      <c r="Q68"/>
    </row>
    <row r="69" spans="1:17" s="5" customFormat="1" x14ac:dyDescent="0.25">
      <c r="A69"/>
      <c r="B69" s="11" t="s">
        <v>17</v>
      </c>
      <c r="C69" s="12">
        <v>1.008</v>
      </c>
      <c r="D69" s="12">
        <v>0</v>
      </c>
      <c r="E69" s="12">
        <v>1.008</v>
      </c>
      <c r="F69" s="12">
        <v>0</v>
      </c>
      <c r="G69" s="12">
        <v>0</v>
      </c>
      <c r="H69" s="12">
        <v>0</v>
      </c>
      <c r="I69" s="12">
        <v>0</v>
      </c>
      <c r="J69" s="12">
        <v>0</v>
      </c>
      <c r="K69" s="12">
        <v>0</v>
      </c>
      <c r="L69" s="12">
        <v>0</v>
      </c>
      <c r="M69" s="13">
        <f t="shared" si="0"/>
        <v>1.008</v>
      </c>
      <c r="P69"/>
      <c r="Q69"/>
    </row>
    <row r="70" spans="1:17" s="5" customFormat="1" x14ac:dyDescent="0.25">
      <c r="A70"/>
      <c r="B70" s="6" t="s">
        <v>52</v>
      </c>
      <c r="C70" s="7">
        <v>0.108457</v>
      </c>
      <c r="D70" s="7">
        <v>0</v>
      </c>
      <c r="E70" s="7">
        <v>3.6580000000000001E-2</v>
      </c>
      <c r="F70" s="7">
        <v>7.1624999999999994E-2</v>
      </c>
      <c r="G70" s="7">
        <v>0</v>
      </c>
      <c r="H70" s="7">
        <v>0</v>
      </c>
      <c r="I70" s="7">
        <v>0</v>
      </c>
      <c r="J70" s="7">
        <v>0</v>
      </c>
      <c r="K70" s="7">
        <v>0</v>
      </c>
      <c r="L70" s="7">
        <v>0</v>
      </c>
      <c r="M70" s="7">
        <f t="shared" si="0"/>
        <v>0.108205</v>
      </c>
      <c r="P70"/>
      <c r="Q70"/>
    </row>
    <row r="71" spans="1:17" s="5" customFormat="1" x14ac:dyDescent="0.25">
      <c r="A71"/>
      <c r="B71" s="8" t="s">
        <v>53</v>
      </c>
      <c r="C71" s="9">
        <v>0.108457</v>
      </c>
      <c r="D71" s="9">
        <v>0</v>
      </c>
      <c r="E71" s="9">
        <v>3.6580000000000001E-2</v>
      </c>
      <c r="F71" s="9">
        <v>7.1624999999999994E-2</v>
      </c>
      <c r="G71" s="9">
        <v>0</v>
      </c>
      <c r="H71" s="9">
        <v>0</v>
      </c>
      <c r="I71" s="9">
        <v>0</v>
      </c>
      <c r="J71" s="9">
        <v>0</v>
      </c>
      <c r="K71" s="9">
        <v>0</v>
      </c>
      <c r="L71" s="9">
        <v>0</v>
      </c>
      <c r="M71" s="9">
        <f t="shared" si="0"/>
        <v>0.108205</v>
      </c>
      <c r="P71"/>
      <c r="Q71"/>
    </row>
    <row r="72" spans="1:17" s="5" customFormat="1" x14ac:dyDescent="0.25">
      <c r="A72"/>
      <c r="B72" s="11" t="s">
        <v>54</v>
      </c>
      <c r="C72" s="12">
        <v>0.108457</v>
      </c>
      <c r="D72" s="12">
        <v>0</v>
      </c>
      <c r="E72" s="12">
        <v>3.6580000000000001E-2</v>
      </c>
      <c r="F72" s="12">
        <v>7.1624999999999994E-2</v>
      </c>
      <c r="G72" s="12">
        <v>0</v>
      </c>
      <c r="H72" s="12">
        <v>0</v>
      </c>
      <c r="I72" s="12">
        <v>0</v>
      </c>
      <c r="J72" s="12">
        <v>0</v>
      </c>
      <c r="K72" s="12">
        <v>0</v>
      </c>
      <c r="L72" s="12">
        <v>0</v>
      </c>
      <c r="M72" s="13">
        <f t="shared" si="0"/>
        <v>0.108205</v>
      </c>
      <c r="P72"/>
      <c r="Q72"/>
    </row>
    <row r="73" spans="1:17" s="5" customFormat="1" x14ac:dyDescent="0.25">
      <c r="A73"/>
      <c r="B73" s="6" t="s">
        <v>55</v>
      </c>
      <c r="C73" s="7">
        <v>4.77083586</v>
      </c>
      <c r="D73" s="7">
        <v>0</v>
      </c>
      <c r="E73" s="7">
        <v>0.42090349999999999</v>
      </c>
      <c r="F73" s="7">
        <v>1.015239</v>
      </c>
      <c r="G73" s="7">
        <v>2.0980985599999999</v>
      </c>
      <c r="H73" s="7">
        <v>0.79059180000000007</v>
      </c>
      <c r="I73" s="7">
        <v>0</v>
      </c>
      <c r="J73" s="7">
        <v>0</v>
      </c>
      <c r="K73" s="7">
        <v>0</v>
      </c>
      <c r="L73" s="7">
        <v>0</v>
      </c>
      <c r="M73" s="7">
        <f t="shared" si="0"/>
        <v>4.3248328599999999</v>
      </c>
      <c r="P73"/>
      <c r="Q73"/>
    </row>
    <row r="74" spans="1:17" s="5" customFormat="1" x14ac:dyDescent="0.25">
      <c r="A74"/>
      <c r="B74" s="8" t="s">
        <v>56</v>
      </c>
      <c r="C74" s="9">
        <v>4.77083586</v>
      </c>
      <c r="D74" s="9">
        <v>0</v>
      </c>
      <c r="E74" s="9">
        <v>0.42090349999999999</v>
      </c>
      <c r="F74" s="9">
        <v>1.015239</v>
      </c>
      <c r="G74" s="9">
        <v>2.0980985599999999</v>
      </c>
      <c r="H74" s="9">
        <v>0.79059180000000007</v>
      </c>
      <c r="I74" s="9">
        <v>0</v>
      </c>
      <c r="J74" s="9">
        <v>0</v>
      </c>
      <c r="K74" s="9">
        <v>0</v>
      </c>
      <c r="L74" s="9">
        <v>0</v>
      </c>
      <c r="M74" s="9">
        <f t="shared" si="0"/>
        <v>4.3248328599999999</v>
      </c>
      <c r="P74"/>
      <c r="Q74"/>
    </row>
    <row r="75" spans="1:17" s="5" customFormat="1" x14ac:dyDescent="0.25">
      <c r="A75"/>
      <c r="B75" s="11" t="s">
        <v>17</v>
      </c>
      <c r="C75" s="12">
        <v>4.77083586</v>
      </c>
      <c r="D75" s="12">
        <v>0</v>
      </c>
      <c r="E75" s="12">
        <v>0.42090349999999999</v>
      </c>
      <c r="F75" s="12">
        <v>1.015239</v>
      </c>
      <c r="G75" s="12">
        <v>2.0980985599999999</v>
      </c>
      <c r="H75" s="12">
        <v>0.79059180000000007</v>
      </c>
      <c r="I75" s="12">
        <v>0</v>
      </c>
      <c r="J75" s="12">
        <v>0</v>
      </c>
      <c r="K75" s="12">
        <v>0</v>
      </c>
      <c r="L75" s="12">
        <v>0</v>
      </c>
      <c r="M75" s="13">
        <f t="shared" si="0"/>
        <v>4.3248328599999999</v>
      </c>
      <c r="P75"/>
      <c r="Q75"/>
    </row>
    <row r="76" spans="1:17" s="5" customFormat="1" x14ac:dyDescent="0.25">
      <c r="A76"/>
      <c r="B76" s="6" t="s">
        <v>57</v>
      </c>
      <c r="C76" s="7">
        <v>1.1246821699999998</v>
      </c>
      <c r="D76" s="7">
        <v>0</v>
      </c>
      <c r="E76" s="7">
        <v>7.4340000000000003E-2</v>
      </c>
      <c r="F76" s="7">
        <v>0</v>
      </c>
      <c r="G76" s="7">
        <v>0</v>
      </c>
      <c r="H76" s="7">
        <v>0</v>
      </c>
      <c r="I76" s="7">
        <v>0</v>
      </c>
      <c r="J76" s="7">
        <v>0.325326</v>
      </c>
      <c r="K76" s="7">
        <v>0.72501617000000007</v>
      </c>
      <c r="L76" s="7">
        <v>0</v>
      </c>
      <c r="M76" s="7">
        <f t="shared" ref="M76:M88" si="1">SUM(D76:L76)</f>
        <v>1.12468217</v>
      </c>
      <c r="P76"/>
      <c r="Q76"/>
    </row>
    <row r="77" spans="1:17" s="5" customFormat="1" x14ac:dyDescent="0.25">
      <c r="A77"/>
      <c r="B77" s="8" t="s">
        <v>58</v>
      </c>
      <c r="C77" s="9">
        <v>1.1246821699999998</v>
      </c>
      <c r="D77" s="9">
        <v>0</v>
      </c>
      <c r="E77" s="9">
        <v>7.4340000000000003E-2</v>
      </c>
      <c r="F77" s="9">
        <v>0</v>
      </c>
      <c r="G77" s="9">
        <v>0</v>
      </c>
      <c r="H77" s="9">
        <v>0</v>
      </c>
      <c r="I77" s="9">
        <v>0</v>
      </c>
      <c r="J77" s="9">
        <v>0.325326</v>
      </c>
      <c r="K77" s="9">
        <v>0.72501617000000007</v>
      </c>
      <c r="L77" s="9">
        <v>0</v>
      </c>
      <c r="M77" s="9">
        <f t="shared" si="1"/>
        <v>1.12468217</v>
      </c>
      <c r="P77"/>
      <c r="Q77"/>
    </row>
    <row r="78" spans="1:17" s="5" customFormat="1" x14ac:dyDescent="0.25">
      <c r="A78"/>
      <c r="B78" s="11" t="s">
        <v>17</v>
      </c>
      <c r="C78" s="12">
        <v>1.1246821699999998</v>
      </c>
      <c r="D78" s="12">
        <v>0</v>
      </c>
      <c r="E78" s="12">
        <v>7.4340000000000003E-2</v>
      </c>
      <c r="F78" s="12">
        <v>0</v>
      </c>
      <c r="G78" s="12">
        <v>0</v>
      </c>
      <c r="H78" s="12">
        <v>0</v>
      </c>
      <c r="I78" s="12">
        <v>0</v>
      </c>
      <c r="J78" s="12">
        <v>0.325326</v>
      </c>
      <c r="K78" s="12">
        <v>0.72501617000000007</v>
      </c>
      <c r="L78" s="12">
        <v>0</v>
      </c>
      <c r="M78" s="13">
        <f t="shared" si="1"/>
        <v>1.12468217</v>
      </c>
      <c r="P78"/>
      <c r="Q78"/>
    </row>
    <row r="79" spans="1:17" s="5" customFormat="1" x14ac:dyDescent="0.25">
      <c r="A79"/>
      <c r="B79" s="6" t="s">
        <v>59</v>
      </c>
      <c r="C79" s="7">
        <v>0.39380870000000001</v>
      </c>
      <c r="D79" s="7">
        <v>0</v>
      </c>
      <c r="E79" s="7">
        <v>0.30697269999999999</v>
      </c>
      <c r="F79" s="7">
        <v>3.1836000000000003E-2</v>
      </c>
      <c r="G79" s="7">
        <v>3.2500000000000001E-2</v>
      </c>
      <c r="H79" s="7">
        <v>0</v>
      </c>
      <c r="I79" s="7">
        <v>0</v>
      </c>
      <c r="J79" s="7">
        <v>0</v>
      </c>
      <c r="K79" s="7">
        <v>0</v>
      </c>
      <c r="L79" s="7">
        <v>0</v>
      </c>
      <c r="M79" s="7">
        <f t="shared" si="1"/>
        <v>0.37130869999999994</v>
      </c>
      <c r="P79"/>
      <c r="Q79"/>
    </row>
    <row r="80" spans="1:17" s="5" customFormat="1" x14ac:dyDescent="0.25">
      <c r="A80"/>
      <c r="B80" s="8" t="s">
        <v>60</v>
      </c>
      <c r="C80" s="9">
        <v>0.39380870000000001</v>
      </c>
      <c r="D80" s="9">
        <v>0</v>
      </c>
      <c r="E80" s="9">
        <v>0.30697269999999999</v>
      </c>
      <c r="F80" s="9">
        <v>3.1836000000000003E-2</v>
      </c>
      <c r="G80" s="9">
        <v>3.2500000000000001E-2</v>
      </c>
      <c r="H80" s="9">
        <v>0</v>
      </c>
      <c r="I80" s="9">
        <v>0</v>
      </c>
      <c r="J80" s="9">
        <v>0</v>
      </c>
      <c r="K80" s="9">
        <v>0</v>
      </c>
      <c r="L80" s="9">
        <v>0</v>
      </c>
      <c r="M80" s="9">
        <f t="shared" si="1"/>
        <v>0.37130869999999994</v>
      </c>
      <c r="P80"/>
      <c r="Q80"/>
    </row>
    <row r="81" spans="1:17" s="5" customFormat="1" x14ac:dyDescent="0.25">
      <c r="A81"/>
      <c r="B81" s="11" t="s">
        <v>17</v>
      </c>
      <c r="C81" s="12">
        <v>6.9085999999999995E-2</v>
      </c>
      <c r="D81" s="12">
        <v>0</v>
      </c>
      <c r="E81" s="12">
        <v>2.75E-2</v>
      </c>
      <c r="F81" s="12">
        <v>9.0860000000000003E-3</v>
      </c>
      <c r="G81" s="12">
        <v>3.2500000000000001E-2</v>
      </c>
      <c r="H81" s="12">
        <v>0</v>
      </c>
      <c r="I81" s="12">
        <v>0</v>
      </c>
      <c r="J81" s="12">
        <v>0</v>
      </c>
      <c r="K81" s="12">
        <v>0</v>
      </c>
      <c r="L81" s="12">
        <v>0</v>
      </c>
      <c r="M81" s="13">
        <f t="shared" si="1"/>
        <v>6.9086000000000009E-2</v>
      </c>
      <c r="P81"/>
      <c r="Q81"/>
    </row>
    <row r="82" spans="1:17" s="5" customFormat="1" x14ac:dyDescent="0.25">
      <c r="A82"/>
      <c r="B82" s="11" t="s">
        <v>61</v>
      </c>
      <c r="C82" s="12">
        <v>0.32472270000000003</v>
      </c>
      <c r="D82" s="12">
        <v>0</v>
      </c>
      <c r="E82" s="12">
        <v>0.27947270000000002</v>
      </c>
      <c r="F82" s="12">
        <v>2.2749999999999999E-2</v>
      </c>
      <c r="G82" s="12">
        <v>0</v>
      </c>
      <c r="H82" s="12">
        <v>0</v>
      </c>
      <c r="I82" s="12">
        <v>0</v>
      </c>
      <c r="J82" s="12">
        <v>0</v>
      </c>
      <c r="K82" s="12">
        <v>0</v>
      </c>
      <c r="L82" s="12">
        <v>0</v>
      </c>
      <c r="M82" s="13">
        <f t="shared" si="1"/>
        <v>0.30222270000000001</v>
      </c>
      <c r="P82"/>
      <c r="Q82"/>
    </row>
    <row r="83" spans="1:17" s="5" customFormat="1" x14ac:dyDescent="0.25">
      <c r="A83"/>
      <c r="B83" s="6" t="s">
        <v>62</v>
      </c>
      <c r="C83" s="7">
        <v>24598.164685099997</v>
      </c>
      <c r="D83" s="7">
        <v>5044.0425471000008</v>
      </c>
      <c r="E83" s="7">
        <v>6145.8576721700001</v>
      </c>
      <c r="F83" s="7">
        <v>8022.4590749699992</v>
      </c>
      <c r="G83" s="7">
        <v>6529.4123834799993</v>
      </c>
      <c r="H83" s="7">
        <v>6297.7171556400008</v>
      </c>
      <c r="I83" s="7">
        <v>8503.9409761200004</v>
      </c>
      <c r="J83" s="7">
        <v>5709.4267803799994</v>
      </c>
      <c r="K83" s="7">
        <v>5007.4590658199995</v>
      </c>
      <c r="L83" s="7">
        <v>912.57</v>
      </c>
      <c r="M83" s="7">
        <f t="shared" si="1"/>
        <v>52172.885655679995</v>
      </c>
      <c r="P83"/>
      <c r="Q83"/>
    </row>
    <row r="84" spans="1:17" x14ac:dyDescent="0.25">
      <c r="B84" s="8" t="s">
        <v>63</v>
      </c>
      <c r="C84" s="9">
        <v>24598.164685099997</v>
      </c>
      <c r="D84" s="9">
        <v>5044.0425471000008</v>
      </c>
      <c r="E84" s="9">
        <v>6145.8576721700001</v>
      </c>
      <c r="F84" s="9">
        <v>8022.4590749699992</v>
      </c>
      <c r="G84" s="9">
        <v>6529.4123834799993</v>
      </c>
      <c r="H84" s="9">
        <v>6297.7171556400008</v>
      </c>
      <c r="I84" s="9">
        <v>8503.9409761200004</v>
      </c>
      <c r="J84" s="9">
        <v>5709.4267803799994</v>
      </c>
      <c r="K84" s="9">
        <v>5007.4590658199995</v>
      </c>
      <c r="L84" s="9">
        <v>912.57</v>
      </c>
      <c r="M84" s="9">
        <f t="shared" si="1"/>
        <v>52172.885655679995</v>
      </c>
    </row>
    <row r="85" spans="1:17" x14ac:dyDescent="0.25">
      <c r="B85" s="11" t="s">
        <v>17</v>
      </c>
      <c r="C85" s="12">
        <v>1042.21986896</v>
      </c>
      <c r="D85" s="12">
        <v>0</v>
      </c>
      <c r="E85" s="12">
        <v>0</v>
      </c>
      <c r="F85" s="12">
        <v>7568.0666033199996</v>
      </c>
      <c r="G85" s="12">
        <v>-2130.9361226400001</v>
      </c>
      <c r="H85" s="12">
        <v>6297.7171556400008</v>
      </c>
      <c r="I85" s="12">
        <v>8500.6903568000016</v>
      </c>
      <c r="J85" s="12">
        <v>-11014.816438900001</v>
      </c>
      <c r="K85" s="12">
        <v>-789.40852299999995</v>
      </c>
      <c r="L85" s="12">
        <v>0</v>
      </c>
      <c r="M85" s="13">
        <f t="shared" si="1"/>
        <v>8431.3130312199992</v>
      </c>
    </row>
    <row r="86" spans="1:17" x14ac:dyDescent="0.25">
      <c r="B86" s="11" t="s">
        <v>19</v>
      </c>
      <c r="C86" s="12">
        <v>0</v>
      </c>
      <c r="D86" s="12">
        <v>0</v>
      </c>
      <c r="E86" s="12">
        <v>0</v>
      </c>
      <c r="F86" s="12">
        <v>0</v>
      </c>
      <c r="G86" s="12">
        <v>8195.9839273100006</v>
      </c>
      <c r="H86" s="12">
        <v>0</v>
      </c>
      <c r="I86" s="12">
        <v>3.2506193199999998</v>
      </c>
      <c r="J86" s="12">
        <v>0</v>
      </c>
      <c r="K86" s="12">
        <v>0</v>
      </c>
      <c r="L86" s="12">
        <v>0</v>
      </c>
      <c r="M86" s="13">
        <f t="shared" si="1"/>
        <v>8199.2345466300012</v>
      </c>
    </row>
    <row r="87" spans="1:17" x14ac:dyDescent="0.25">
      <c r="B87" s="11" t="s">
        <v>64</v>
      </c>
      <c r="C87" s="12">
        <v>11528.195561879998</v>
      </c>
      <c r="D87" s="12">
        <v>5044.0425471000008</v>
      </c>
      <c r="E87" s="12">
        <v>6145.8576721700001</v>
      </c>
      <c r="F87" s="12">
        <v>454.39247165</v>
      </c>
      <c r="G87" s="12">
        <v>464.36457880999973</v>
      </c>
      <c r="H87" s="12">
        <v>0</v>
      </c>
      <c r="I87" s="12">
        <v>0</v>
      </c>
      <c r="J87" s="12">
        <v>-105.93902433</v>
      </c>
      <c r="K87" s="12">
        <v>-0.51217363000000005</v>
      </c>
      <c r="L87" s="12">
        <v>0</v>
      </c>
      <c r="M87" s="13">
        <f t="shared" si="1"/>
        <v>12002.206071770001</v>
      </c>
    </row>
    <row r="88" spans="1:17" x14ac:dyDescent="0.25">
      <c r="B88" s="11" t="s">
        <v>306</v>
      </c>
      <c r="C88" s="12">
        <v>12027.749254259999</v>
      </c>
      <c r="D88" s="12">
        <v>0</v>
      </c>
      <c r="E88" s="12">
        <v>0</v>
      </c>
      <c r="F88" s="12">
        <v>0</v>
      </c>
      <c r="G88" s="12">
        <v>0</v>
      </c>
      <c r="H88" s="12">
        <v>0</v>
      </c>
      <c r="I88" s="12">
        <v>0</v>
      </c>
      <c r="J88" s="12">
        <v>16830.182243610001</v>
      </c>
      <c r="K88" s="12">
        <v>5797.3797624500012</v>
      </c>
      <c r="L88" s="12">
        <v>912.57</v>
      </c>
      <c r="M88" s="13">
        <f t="shared" si="1"/>
        <v>23540.132006060001</v>
      </c>
    </row>
    <row r="89" spans="1:17" x14ac:dyDescent="0.25">
      <c r="B89" s="21" t="s">
        <v>65</v>
      </c>
      <c r="C89" s="22">
        <f t="shared" ref="C89:M89" si="2">C11+C25+C30+C40+C43+C46+C50+C56+C61+C64+C67+C70+C73+C76+C79+C83</f>
        <v>99637.504552019978</v>
      </c>
      <c r="D89" s="22">
        <f t="shared" si="2"/>
        <v>13700.941116980001</v>
      </c>
      <c r="E89" s="22">
        <f t="shared" si="2"/>
        <v>15513.5818822</v>
      </c>
      <c r="F89" s="22">
        <f t="shared" si="2"/>
        <v>18400.758555549997</v>
      </c>
      <c r="G89" s="22">
        <f t="shared" si="2"/>
        <v>16929.152344980001</v>
      </c>
      <c r="H89" s="22">
        <f t="shared" si="2"/>
        <v>15320.137239809999</v>
      </c>
      <c r="I89" s="22">
        <f t="shared" si="2"/>
        <v>14716.18570627</v>
      </c>
      <c r="J89" s="22">
        <f t="shared" si="2"/>
        <v>15793.802907039999</v>
      </c>
      <c r="K89" s="22">
        <f t="shared" si="2"/>
        <v>13433.131084319999</v>
      </c>
      <c r="L89" s="22">
        <f t="shared" si="2"/>
        <v>962.76173300000005</v>
      </c>
      <c r="M89" s="22">
        <f t="shared" si="2"/>
        <v>124770.45257015</v>
      </c>
    </row>
    <row r="90" spans="1:17" x14ac:dyDescent="0.25">
      <c r="B90" s="42" t="s">
        <v>3</v>
      </c>
      <c r="C90" s="94"/>
      <c r="D90" s="94"/>
      <c r="E90" s="94"/>
      <c r="F90" s="94"/>
      <c r="G90" s="94"/>
      <c r="H90" s="94"/>
      <c r="I90" s="94"/>
      <c r="J90" s="94"/>
      <c r="K90" s="94"/>
      <c r="L90" s="94"/>
      <c r="M90" s="95"/>
    </row>
    <row r="91" spans="1:17" x14ac:dyDescent="0.25">
      <c r="B91" s="91" t="s">
        <v>313</v>
      </c>
      <c r="C91" s="91"/>
      <c r="D91" s="91"/>
      <c r="E91" s="91"/>
      <c r="F91" s="91"/>
      <c r="G91" s="91"/>
      <c r="H91" s="91"/>
      <c r="I91" s="91"/>
      <c r="J91" s="100"/>
      <c r="K91" s="118"/>
      <c r="L91" s="125"/>
    </row>
    <row r="92" spans="1:17" x14ac:dyDescent="0.25">
      <c r="B92" s="91" t="s">
        <v>319</v>
      </c>
      <c r="C92" s="91"/>
      <c r="D92" s="91"/>
      <c r="E92" s="91"/>
      <c r="F92" s="91"/>
      <c r="G92" s="91"/>
      <c r="H92" s="91"/>
      <c r="I92" s="91"/>
      <c r="J92" s="100"/>
      <c r="K92" s="118"/>
      <c r="L92" s="125"/>
    </row>
    <row r="93" spans="1:17" x14ac:dyDescent="0.25">
      <c r="B93" s="147" t="s">
        <v>307</v>
      </c>
      <c r="C93" s="147"/>
      <c r="D93" s="147"/>
      <c r="E93" s="147"/>
      <c r="F93" s="147"/>
      <c r="G93" s="147"/>
      <c r="H93" s="147"/>
      <c r="I93" s="147"/>
      <c r="J93" s="147"/>
      <c r="K93" s="147"/>
      <c r="L93" s="147"/>
      <c r="M93" s="147"/>
    </row>
    <row r="94" spans="1:17" ht="22.5" customHeight="1" x14ac:dyDescent="0.25">
      <c r="B94" s="135" t="s">
        <v>226</v>
      </c>
      <c r="C94" s="135"/>
      <c r="D94" s="135"/>
      <c r="E94" s="135"/>
      <c r="F94" s="135"/>
      <c r="G94" s="135"/>
      <c r="H94" s="135"/>
      <c r="I94" s="135"/>
      <c r="J94" s="135"/>
      <c r="K94" s="135"/>
      <c r="L94" s="135"/>
      <c r="M94" s="135"/>
    </row>
  </sheetData>
  <mergeCells count="12">
    <mergeCell ref="A7:M7"/>
    <mergeCell ref="A1:M1"/>
    <mergeCell ref="A2:M2"/>
    <mergeCell ref="A3:M3"/>
    <mergeCell ref="A5:M5"/>
    <mergeCell ref="A6:M6"/>
    <mergeCell ref="B94:M94"/>
    <mergeCell ref="B9:B10"/>
    <mergeCell ref="C9:C10"/>
    <mergeCell ref="M9:M10"/>
    <mergeCell ref="B93:M93"/>
    <mergeCell ref="D9:L9"/>
  </mergeCells>
  <pageMargins left="0.7" right="0.7" top="0.75" bottom="0.75" header="0.3" footer="0.3"/>
  <pageSetup orientation="landscape" horizontalDpi="4294967295" verticalDpi="4294967295" r:id="rId1"/>
  <ignoredErrors>
    <ignoredError sqref="M89 M11:M13 M16:M88 M14:M15"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
  <sheetViews>
    <sheetView showGridLines="0" zoomScaleNormal="100" zoomScalePageLayoutView="99" workbookViewId="0">
      <selection activeCell="K41" sqref="K41"/>
    </sheetView>
  </sheetViews>
  <sheetFormatPr baseColWidth="10" defaultColWidth="11.42578125" defaultRowHeight="15" x14ac:dyDescent="0.25"/>
  <cols>
    <col min="1" max="1" width="4" customWidth="1"/>
    <col min="2" max="2" width="15.28515625" style="5" customWidth="1"/>
    <col min="3" max="3" width="17.7109375" style="5" customWidth="1"/>
    <col min="4" max="4" width="24.5703125" style="5" customWidth="1"/>
    <col min="5" max="5" width="24.42578125" style="5" customWidth="1"/>
    <col min="6" max="6" width="26.7109375" style="5" customWidth="1"/>
    <col min="7" max="7" width="20.5703125" style="5" customWidth="1"/>
    <col min="8" max="8" width="11.85546875" style="5" customWidth="1"/>
    <col min="9" max="10" width="10.85546875" style="5" customWidth="1"/>
    <col min="11" max="11" width="10" style="5" customWidth="1"/>
    <col min="12" max="12" width="13.7109375" style="5" customWidth="1"/>
    <col min="13" max="13" width="12.28515625" style="5" customWidth="1"/>
  </cols>
  <sheetData>
    <row r="1" spans="1:15" ht="28.5" customHeight="1" x14ac:dyDescent="0.25">
      <c r="A1" s="130" t="s">
        <v>0</v>
      </c>
      <c r="B1" s="130"/>
      <c r="C1" s="130"/>
      <c r="D1" s="130"/>
      <c r="E1" s="130"/>
      <c r="F1" s="130"/>
      <c r="G1" s="130"/>
      <c r="H1" s="130"/>
      <c r="I1" s="130"/>
      <c r="J1" s="28"/>
      <c r="K1" s="28"/>
      <c r="L1" s="28"/>
      <c r="M1" s="28"/>
      <c r="N1" s="28"/>
      <c r="O1" s="28"/>
    </row>
    <row r="2" spans="1:15" ht="21" customHeight="1" x14ac:dyDescent="0.25">
      <c r="A2" s="129" t="s">
        <v>1</v>
      </c>
      <c r="B2" s="129"/>
      <c r="C2" s="129"/>
      <c r="D2" s="129"/>
      <c r="E2" s="129"/>
      <c r="F2" s="129"/>
      <c r="G2" s="129"/>
      <c r="H2" s="129"/>
      <c r="I2" s="129"/>
      <c r="J2" s="27"/>
      <c r="K2" s="27"/>
      <c r="L2" s="27"/>
      <c r="M2" s="27"/>
      <c r="N2" s="27"/>
      <c r="O2" s="27"/>
    </row>
    <row r="3" spans="1:15" ht="15.75" customHeight="1" x14ac:dyDescent="0.25">
      <c r="A3" s="136" t="s">
        <v>227</v>
      </c>
      <c r="B3" s="136"/>
      <c r="C3" s="136"/>
      <c r="D3" s="136"/>
      <c r="E3" s="136"/>
      <c r="F3" s="136"/>
      <c r="G3" s="136"/>
      <c r="H3" s="136"/>
      <c r="I3" s="136"/>
      <c r="J3" s="26"/>
      <c r="K3" s="26"/>
      <c r="L3" s="43"/>
      <c r="M3" s="43"/>
      <c r="N3" s="43"/>
      <c r="O3" s="43"/>
    </row>
    <row r="4" spans="1:15" ht="15.75" x14ac:dyDescent="0.25">
      <c r="B4"/>
      <c r="C4"/>
      <c r="D4"/>
      <c r="E4"/>
      <c r="F4"/>
      <c r="G4"/>
      <c r="H4"/>
      <c r="I4"/>
      <c r="J4"/>
      <c r="K4" s="4"/>
      <c r="L4" s="4"/>
      <c r="M4"/>
    </row>
    <row r="5" spans="1:15" ht="18.75" customHeight="1" x14ac:dyDescent="0.3">
      <c r="A5" s="137" t="s">
        <v>308</v>
      </c>
      <c r="B5" s="137"/>
      <c r="C5" s="137"/>
      <c r="D5" s="137"/>
      <c r="E5" s="137"/>
      <c r="F5" s="137"/>
      <c r="G5" s="137"/>
      <c r="H5" s="137"/>
      <c r="I5" s="137"/>
      <c r="J5" s="29"/>
      <c r="K5" s="29"/>
      <c r="L5" s="29"/>
      <c r="M5" s="29"/>
      <c r="N5" s="29"/>
      <c r="O5" s="29"/>
    </row>
    <row r="6" spans="1:15" ht="18.75" x14ac:dyDescent="0.3">
      <c r="A6" s="143" t="s">
        <v>321</v>
      </c>
      <c r="B6" s="143"/>
      <c r="C6" s="143"/>
      <c r="D6" s="143"/>
      <c r="E6" s="143"/>
      <c r="F6" s="143"/>
      <c r="G6" s="143"/>
      <c r="H6" s="143"/>
      <c r="I6" s="143"/>
      <c r="J6" s="30"/>
      <c r="K6" s="30"/>
      <c r="L6" s="30"/>
      <c r="M6" s="30"/>
      <c r="N6" s="30"/>
      <c r="O6" s="30"/>
    </row>
    <row r="7" spans="1:15" ht="15.75" x14ac:dyDescent="0.25">
      <c r="A7" s="140" t="s">
        <v>5</v>
      </c>
      <c r="B7" s="140"/>
      <c r="C7" s="140"/>
      <c r="D7" s="140"/>
      <c r="E7" s="140"/>
      <c r="F7" s="140"/>
      <c r="G7" s="140"/>
      <c r="H7" s="140"/>
      <c r="I7" s="140"/>
      <c r="J7" s="31"/>
      <c r="K7" s="31"/>
      <c r="L7" s="31"/>
      <c r="M7" s="31"/>
      <c r="N7" s="31"/>
      <c r="O7" s="31"/>
    </row>
    <row r="9" spans="1:15" ht="15" customHeight="1" x14ac:dyDescent="0.25">
      <c r="B9" s="147"/>
      <c r="C9" s="147"/>
      <c r="D9" s="147"/>
      <c r="E9" s="147"/>
      <c r="F9" s="147"/>
      <c r="G9" s="147"/>
      <c r="H9" s="147"/>
      <c r="I9" s="147"/>
      <c r="J9" s="147"/>
      <c r="K9" s="147"/>
    </row>
    <row r="10" spans="1:15" ht="34.5" customHeight="1" x14ac:dyDescent="0.25">
      <c r="C10" s="120" t="s">
        <v>8</v>
      </c>
      <c r="D10" s="120" t="s">
        <v>309</v>
      </c>
      <c r="E10" s="120" t="s">
        <v>310</v>
      </c>
      <c r="F10" s="120" t="s">
        <v>311</v>
      </c>
      <c r="G10" s="120" t="s">
        <v>9</v>
      </c>
    </row>
    <row r="11" spans="1:15" x14ac:dyDescent="0.25">
      <c r="C11" s="114" t="s">
        <v>10</v>
      </c>
      <c r="D11" s="113">
        <v>3847.9362315999997</v>
      </c>
      <c r="E11" s="113">
        <v>8204</v>
      </c>
      <c r="F11" s="113">
        <v>0</v>
      </c>
      <c r="G11" s="114">
        <f t="shared" ref="G11:G19" si="0">SUM(D11:F11)</f>
        <v>12051.936231600001</v>
      </c>
    </row>
    <row r="12" spans="1:15" x14ac:dyDescent="0.25">
      <c r="C12" s="114" t="s">
        <v>11</v>
      </c>
      <c r="D12" s="113">
        <v>6145.8576721700001</v>
      </c>
      <c r="E12" s="113">
        <v>7483.7939999999999</v>
      </c>
      <c r="F12" s="115">
        <v>0</v>
      </c>
      <c r="G12" s="114">
        <f t="shared" si="0"/>
        <v>13629.651672169999</v>
      </c>
    </row>
    <row r="13" spans="1:15" x14ac:dyDescent="0.25">
      <c r="C13" s="114" t="s">
        <v>12</v>
      </c>
      <c r="D13" s="113">
        <v>6188.5140749699995</v>
      </c>
      <c r="E13" s="113">
        <v>7829.4840000000004</v>
      </c>
      <c r="F13" s="115">
        <v>1833.9449999999999</v>
      </c>
      <c r="G13" s="114">
        <f t="shared" si="0"/>
        <v>15851.94307497</v>
      </c>
    </row>
    <row r="14" spans="1:15" x14ac:dyDescent="0.25">
      <c r="C14" s="114" t="s">
        <v>13</v>
      </c>
      <c r="D14" s="113">
        <v>5581.6123834800001</v>
      </c>
      <c r="E14" s="113">
        <v>7829.9970000000003</v>
      </c>
      <c r="F14" s="115">
        <v>947.8</v>
      </c>
      <c r="G14" s="114">
        <f t="shared" si="0"/>
        <v>14359.409383480001</v>
      </c>
    </row>
    <row r="15" spans="1:15" x14ac:dyDescent="0.25">
      <c r="C15" s="114" t="s">
        <v>14</v>
      </c>
      <c r="D15" s="113">
        <v>5291.7222866800003</v>
      </c>
      <c r="E15" s="113">
        <v>7829.99</v>
      </c>
      <c r="F15" s="115">
        <v>915.77499999999998</v>
      </c>
      <c r="G15" s="114">
        <f t="shared" si="0"/>
        <v>14037.48728668</v>
      </c>
    </row>
    <row r="16" spans="1:15" x14ac:dyDescent="0.25">
      <c r="C16" s="114" t="s">
        <v>221</v>
      </c>
      <c r="D16" s="113">
        <v>7565.6909761200004</v>
      </c>
      <c r="E16" s="113">
        <v>6047.2134999999998</v>
      </c>
      <c r="F16" s="115">
        <v>938.25</v>
      </c>
      <c r="G16" s="114">
        <f t="shared" si="0"/>
        <v>14551.15447612</v>
      </c>
    </row>
    <row r="17" spans="3:7" ht="15" customHeight="1" x14ac:dyDescent="0.25">
      <c r="C17" s="114" t="s">
        <v>305</v>
      </c>
      <c r="D17" s="113">
        <v>4746.1558909099995</v>
      </c>
      <c r="E17" s="113">
        <v>9531.67</v>
      </c>
      <c r="F17" s="115">
        <v>959.98500000000001</v>
      </c>
      <c r="G17" s="114">
        <f t="shared" si="0"/>
        <v>15237.810890910001</v>
      </c>
    </row>
    <row r="18" spans="3:7" ht="15" customHeight="1" x14ac:dyDescent="0.25">
      <c r="C18" s="114" t="s">
        <v>312</v>
      </c>
      <c r="D18" s="113">
        <v>4090.5251008999999</v>
      </c>
      <c r="E18" s="113">
        <v>5899.1424999999999</v>
      </c>
      <c r="F18" s="115">
        <v>802.25</v>
      </c>
      <c r="G18" s="114">
        <f t="shared" si="0"/>
        <v>10791.9176009</v>
      </c>
    </row>
    <row r="19" spans="3:7" ht="15" customHeight="1" x14ac:dyDescent="0.25">
      <c r="C19" s="114" t="s">
        <v>318</v>
      </c>
      <c r="D19" s="113">
        <v>0</v>
      </c>
      <c r="E19" s="113">
        <v>0</v>
      </c>
      <c r="F19" s="115">
        <v>802.125</v>
      </c>
      <c r="G19" s="114">
        <f t="shared" si="0"/>
        <v>802.125</v>
      </c>
    </row>
    <row r="20" spans="3:7" x14ac:dyDescent="0.25">
      <c r="C20" s="116" t="s">
        <v>65</v>
      </c>
      <c r="D20" s="117">
        <f>SUM(D11:D19)</f>
        <v>43458.014616829998</v>
      </c>
      <c r="E20" s="117">
        <f t="shared" ref="E20:G20" si="1">SUM(E11:E19)</f>
        <v>60655.290999999997</v>
      </c>
      <c r="F20" s="117">
        <f t="shared" si="1"/>
        <v>7200.13</v>
      </c>
      <c r="G20" s="117">
        <f t="shared" si="1"/>
        <v>111313.43561683001</v>
      </c>
    </row>
    <row r="21" spans="3:7" x14ac:dyDescent="0.25">
      <c r="C21" s="121" t="s">
        <v>3</v>
      </c>
      <c r="D21" s="121"/>
    </row>
    <row r="22" spans="3:7" x14ac:dyDescent="0.25">
      <c r="C22" s="122" t="s">
        <v>314</v>
      </c>
      <c r="D22" s="122"/>
    </row>
    <row r="23" spans="3:7" x14ac:dyDescent="0.25">
      <c r="C23" s="123" t="s">
        <v>319</v>
      </c>
      <c r="D23" s="124"/>
    </row>
    <row r="24" spans="3:7" ht="15" customHeight="1" x14ac:dyDescent="0.25"/>
  </sheetData>
  <mergeCells count="7">
    <mergeCell ref="B9:K9"/>
    <mergeCell ref="A1:I1"/>
    <mergeCell ref="A2:I2"/>
    <mergeCell ref="A3:I3"/>
    <mergeCell ref="A5:I5"/>
    <mergeCell ref="A6:I6"/>
    <mergeCell ref="A7:I7"/>
  </mergeCells>
  <pageMargins left="0.7" right="0.7" top="0.75" bottom="0.75" header="0.3" footer="0.3"/>
  <pageSetup orientation="landscape"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Fiscal Mes</vt:lpstr>
      <vt:lpstr>Económica</vt:lpstr>
      <vt:lpstr>Fiscal Inst</vt:lpstr>
      <vt:lpstr>Funcional</vt:lpstr>
      <vt:lpstr>Objetal</vt:lpstr>
      <vt:lpstr>Recursos COVID</vt:lpstr>
      <vt:lpstr>Programas COVID</vt:lpstr>
      <vt:lpstr>'Programas COVID'!Área_de_impresión</vt:lpstr>
      <vt:lpstr>'Recursos COVID'!Área_de_impresión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Kiara Alondra Rodriguez Luciano</dc:creator>
  <cp:lastModifiedBy>Kiara Alondra Rodriguez Luciano</cp:lastModifiedBy>
  <dcterms:created xsi:type="dcterms:W3CDTF">2020-08-19T17:32:46Z</dcterms:created>
  <dcterms:modified xsi:type="dcterms:W3CDTF">2020-12-08T20:08:48Z</dcterms:modified>
</cp:coreProperties>
</file>