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12"/>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Restantes/"/>
    </mc:Choice>
  </mc:AlternateContent>
  <xr:revisionPtr revIDLastSave="0" documentId="8_{B3194483-CC7F-415C-A850-279278DB6D3E}" xr6:coauthVersionLast="46" xr6:coauthVersionMax="46" xr10:uidLastSave="{00000000-0000-0000-0000-000000000000}"/>
  <bookViews>
    <workbookView xWindow="-28920" yWindow="-45" windowWidth="29040" windowHeight="15840" firstSheet="5" activeTab="5"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COVID'!$A$1:$D$33</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8" l="1"/>
  <c r="E12" i="38"/>
  <c r="E28" i="38"/>
  <c r="D28" i="38"/>
  <c r="C28" i="38"/>
  <c r="D12" i="38"/>
  <c r="C12" i="38"/>
  <c r="C33" i="38"/>
  <c r="E25" i="38"/>
  <c r="E22" i="38"/>
  <c r="E19" i="38"/>
  <c r="E16" i="38"/>
  <c r="E32" i="38" l="1"/>
  <c r="E31" i="38"/>
  <c r="E30" i="38"/>
  <c r="E29" i="38"/>
  <c r="E27" i="38"/>
  <c r="E26" i="38"/>
  <c r="E24" i="38"/>
  <c r="E23" i="38"/>
  <c r="E21" i="38"/>
  <c r="E20" i="38"/>
  <c r="E18" i="38"/>
  <c r="E17" i="38"/>
  <c r="E15" i="38"/>
  <c r="E14" i="38"/>
  <c r="D33" i="38"/>
  <c r="E33" i="38" s="1"/>
  <c r="D42" i="4" l="1"/>
  <c r="D44" i="4"/>
  <c r="D46" i="4"/>
  <c r="D75" i="27"/>
  <c r="D73" i="27"/>
  <c r="D68" i="27"/>
  <c r="D64" i="27"/>
  <c r="D54" i="27"/>
  <c r="D48" i="27"/>
  <c r="D40" i="27"/>
  <c r="D30" i="27"/>
  <c r="D20" i="27"/>
  <c r="D45" i="29"/>
  <c r="D55" i="4"/>
  <c r="D52" i="4"/>
  <c r="D50" i="4"/>
  <c r="D48" i="4"/>
  <c r="D72" i="27" l="1"/>
  <c r="F11" i="37" l="1"/>
  <c r="C75" i="27"/>
  <c r="C57" i="4" l="1"/>
  <c r="C55" i="4"/>
  <c r="C54" i="4" l="1"/>
  <c r="E15" i="1"/>
  <c r="D115" i="29" l="1"/>
  <c r="D114" i="29" s="1"/>
  <c r="D113" i="29" s="1"/>
  <c r="C115" i="29"/>
  <c r="C114" i="29" s="1"/>
  <c r="C113" i="29" s="1"/>
  <c r="E12" i="37" l="1"/>
  <c r="D12" i="37"/>
  <c r="F12" i="37" l="1"/>
  <c r="C111" i="29" l="1"/>
  <c r="C110" i="29" s="1"/>
  <c r="C41" i="29"/>
  <c r="C43" i="29"/>
  <c r="C54" i="29"/>
  <c r="C56" i="29"/>
  <c r="D41" i="29"/>
  <c r="D43" i="29"/>
  <c r="D54" i="29"/>
  <c r="D56" i="29"/>
  <c r="D111" i="29"/>
  <c r="D110" i="29" s="1"/>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E12" i="1"/>
  <c r="D12" i="1"/>
  <c r="E24" i="1"/>
  <c r="D24" i="1"/>
  <c r="D23" i="1" l="1"/>
  <c r="E23" i="1"/>
  <c r="C73" i="27"/>
  <c r="C72" i="27" l="1"/>
  <c r="C48" i="27"/>
  <c r="C40" i="27"/>
  <c r="C14" i="27"/>
  <c r="C64" i="27"/>
  <c r="C30" i="27"/>
  <c r="C68" i="27"/>
  <c r="C54" i="27"/>
  <c r="C20" i="27"/>
  <c r="D22" i="1" l="1"/>
  <c r="D21" i="1"/>
  <c r="D20" i="1"/>
  <c r="D57" i="4" l="1"/>
  <c r="D54" i="4" s="1"/>
  <c r="D14" i="4"/>
  <c r="D17" i="4"/>
  <c r="C42" i="4"/>
  <c r="C44" i="4"/>
  <c r="C46" i="4"/>
  <c r="C48" i="4"/>
  <c r="C50" i="4"/>
  <c r="C52" i="4"/>
  <c r="C28" i="3" l="1"/>
  <c r="C27" i="3" s="1"/>
  <c r="D20" i="3"/>
  <c r="D28" i="3"/>
  <c r="D27" i="3" s="1"/>
  <c r="D13" i="4"/>
  <c r="D63" i="4" s="1"/>
  <c r="C14" i="4"/>
  <c r="C17" i="4"/>
  <c r="C20" i="3"/>
  <c r="C14" i="3"/>
  <c r="D14" i="27"/>
  <c r="D14" i="3"/>
  <c r="E20" i="1"/>
  <c r="E22" i="1"/>
  <c r="E21" i="1"/>
  <c r="C13" i="3" l="1"/>
  <c r="C31" i="3" s="1"/>
  <c r="C13" i="4"/>
  <c r="D13" i="27"/>
  <c r="D77" i="27" s="1"/>
  <c r="D13" i="3"/>
  <c r="D31" i="3" s="1"/>
  <c r="C13" i="27"/>
  <c r="C77"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<sst xmlns="http://schemas.openxmlformats.org/spreadsheetml/2006/main" count="370" uniqueCount="282">
  <si>
    <t>MINISTERIO DE HACIENDA</t>
  </si>
  <si>
    <t>DIRECCIÓN GENERAL DE PRESUPUESTO</t>
  </si>
  <si>
    <t>DIRECCIÓN DE ESTUDIOS ECONÓMICOS Y SEGUIMIENTO FINANCIERO</t>
  </si>
  <si>
    <t>Cuenta de Ahorro, Inversión y Financiamiento</t>
  </si>
  <si>
    <t>Gobierno Central</t>
  </si>
  <si>
    <t>Ejecución 1ro de enero - 05 de febrero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</si>
  <si>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</si>
  <si>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</si>
  <si>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</si>
  <si>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</si>
  <si>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</si>
  <si>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</si>
  <si>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</si>
  <si>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</si>
  <si>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</si>
  <si>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</si>
  <si>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</si>
  <si>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</si>
  <si>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</si>
  <si>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</si>
  <si>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</si>
  <si>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</si>
  <si>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</si>
  <si>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</si>
  <si>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</si>
  <si>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</si>
  <si>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05 de febrero y fecha de registro al 08 de febrero. La fecha de imputación representa los gastos o ingresos en el momento de su ejecución, mientras que la fecha de registro representa el momento de su registro en el sistema, en la medida que se van regularizando los pagos.</t>
  </si>
  <si>
    <t xml:space="preserve">Fuente: Sistema de Información de la Gestión Financiera </t>
  </si>
  <si>
    <t>Ejecución del Gasto del Gobierno Central</t>
  </si>
  <si>
    <t xml:space="preserve">Clasificación Económica </t>
  </si>
  <si>
    <t>2.1.2 - Gastos de consumo</t>
  </si>
  <si>
    <t>2.1.3 - Prestaciones de la seguridad social</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</si>
  <si>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</si>
  <si>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</si>
  <si>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</si>
  <si>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</si>
  <si>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</si>
  <si>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</si>
  <si>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</si>
  <si>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</si>
  <si>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</si>
  <si>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</si>
  <si>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</si>
  <si>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</si>
  <si>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</si>
  <si>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</si>
  <si>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</si>
  <si>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</si>
  <si>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</si>
  <si>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</si>
  <si>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</si>
  <si>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</si>
  <si>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</si>
  <si>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</si>
  <si>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</si>
  <si>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</si>
  <si>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</si>
  <si>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</si>
  <si>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</si>
  <si>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</si>
  <si>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</si>
  <si>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</si>
  <si>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</si>
  <si>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</si>
  <si>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</si>
  <si>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</si>
  <si>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</si>
  <si>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</si>
  <si>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</si>
  <si>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</si>
  <si>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ENERGÍA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</si>
  <si>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</si>
  <si>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</si>
  <si>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</si>
  <si>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</si>
  <si>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</si>
  <si>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</si>
  <si>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</si>
  <si>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</si>
  <si>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</si>
  <si>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</si>
  <si>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</si>
  <si>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</si>
  <si>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</si>
  <si>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</si>
  <si>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</si>
  <si>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</si>
  <si>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</si>
  <si>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</si>
  <si>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</si>
  <si>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</si>
  <si>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</si>
  <si>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</si>
  <si>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</si>
  <si>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</si>
  <si>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</si>
  <si>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</si>
  <si>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</si>
  <si>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</si>
  <si>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</si>
  <si>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</si>
  <si>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</si>
  <si>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</si>
  <si>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</si>
  <si>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</si>
  <si>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</si>
  <si>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</si>
  <si>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</si>
  <si>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</si>
  <si>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</si>
  <si>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</si>
  <si>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</si>
  <si>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</si>
  <si>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</si>
  <si>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</si>
  <si>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</si>
  <si>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</si>
  <si>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</si>
  <si>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</si>
  <si>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</si>
  <si>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</si>
  <si>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</si>
  <si>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</si>
  <si>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</si>
  <si>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</si>
  <si>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</si>
  <si>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</si>
  <si>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</si>
  <si>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</si>
  <si>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</si>
  <si>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</si>
  <si>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</si>
  <si>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</si>
  <si>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</si>
  <si>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</si>
  <si>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</si>
  <si>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</si>
  <si>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</si>
  <si>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</si>
  <si>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</si>
  <si>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</si>
  <si>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</si>
  <si>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</si>
  <si>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</si>
  <si>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</si>
  <si>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</si>
  <si>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</si>
  <si>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</si>
  <si>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</si>
  <si>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</si>
  <si>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</si>
  <si>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</si>
  <si>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</si>
  <si>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</si>
  <si>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</si>
  <si>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</si>
  <si>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</si>
  <si>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</si>
  <si>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</si>
  <si>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</si>
  <si>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</si>
  <si>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</si>
  <si>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</si>
  <si>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</si>
  <si>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</si>
  <si>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</si>
  <si>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</si>
  <si>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</si>
  <si>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</si>
  <si>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</si>
  <si>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</si>
  <si>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</si>
  <si>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</si>
  <si>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</si>
  <si>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</si>
  <si>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</si>
  <si>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</si>
  <si>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</si>
  <si>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</si>
  <si>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</si>
  <si>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</si>
  <si>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</si>
  <si>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</si>
  <si>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</si>
  <si>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</si>
  <si>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</si>
  <si>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</si>
  <si>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</si>
  <si>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</si>
  <si>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</si>
  <si>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</si>
  <si>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</si>
  <si>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</si>
  <si>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</si>
  <si>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</si>
  <si>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</si>
  <si>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</si>
  <si>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</si>
  <si>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</si>
  <si>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</si>
  <si>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</si>
  <si>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</si>
  <si>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</si>
  <si>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</si>
  <si>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</si>
  <si>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</si>
  <si>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</si>
  <si>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</si>
  <si>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</si>
  <si>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</si>
  <si>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</si>
  <si>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</si>
  <si>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</si>
  <si>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</si>
  <si>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</si>
  <si>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</si>
  <si>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</si>
  <si>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</si>
  <si>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</si>
  <si>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</si>
  <si>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</si>
  <si>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</si>
  <si>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</si>
  <si>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</si>
  <si>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</si>
  <si>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</si>
  <si>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</si>
  <si>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</si>
  <si>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</si>
  <si>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</si>
  <si>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</si>
  <si>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</si>
  <si>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</si>
  <si>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</si>
  <si>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</si>
  <si>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</si>
  <si>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</si>
  <si>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</si>
  <si>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</si>
  <si>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</si>
  <si>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</si>
  <si>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</si>
  <si>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</si>
  <si>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</si>
  <si>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</si>
  <si>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</si>
  <si>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</si>
  <si>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</si>
  <si>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</si>
  <si>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</si>
  <si>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</si>
  <si>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</si>
  <si>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COVID-19</t>
  </si>
  <si>
    <t xml:space="preserve">Gobierno Central y Organismos Descentralizados y Autónomos No Financieros </t>
  </si>
  <si>
    <t>Ejecución 1ro de enero - 05 de febrero 2021</t>
  </si>
  <si>
    <t>Capítulo/Sub-Capítulo/Fuente Específica</t>
  </si>
  <si>
    <t>Presupuesto Ejecutado</t>
  </si>
  <si>
    <t>Total Ejecución</t>
  </si>
  <si>
    <t>Enero</t>
  </si>
  <si>
    <t>Febrero</t>
  </si>
  <si>
    <t>GOBIERNO CENTRAL</t>
  </si>
  <si>
    <t>0201-PRESIDENCIA DE LA REPÚBLICA</t>
  </si>
  <si>
    <t>02-GABINETE DE LA POLÍTICA SOCIAL</t>
  </si>
  <si>
    <t>0100-FONDO GENERAL</t>
  </si>
  <si>
    <t>0203-MINISTERIO DE DEFENSA</t>
  </si>
  <si>
    <t>02-EJÉRCITO DE LA REPÚBLICA DOMINICANA</t>
  </si>
  <si>
    <t>0206-MINISTERIO DE EDUCACIÓN</t>
  </si>
  <si>
    <t>01-MINISTERIO DE EDUCACIÓN</t>
  </si>
  <si>
    <t>0207-MINISTERIO DE SALUD PÚBLICA Y ASISTENCIA SOCIAL</t>
  </si>
  <si>
    <t>01-MINISTERIO DE SALUD PÚBLICA Y ASISTENCIA SOCIAL</t>
  </si>
  <si>
    <t>0999-ADMINISTRACIÓN DE OBLIGACIONES DEL TESORO NACIONAL</t>
  </si>
  <si>
    <t>01-ADMINISTRACIÓN DE OBLIGACIONES DEL TESORO</t>
  </si>
  <si>
    <t>ORGANISMOS DESCENTRALIZADOS Y AUTÓNOMOS NO FINANCIEROS</t>
  </si>
  <si>
    <t>5180-DIRECCIÓN CENTRAL DEL SERVICIO NACIONAL DE SALUD</t>
  </si>
  <si>
    <t>01-DIRECCIÓN CENTRAL DEL SERVICIO NACIONAL DE SALUD</t>
  </si>
  <si>
    <t>9995-VENTAS DE SERVICIOS</t>
  </si>
  <si>
    <t>Total General</t>
  </si>
  <si>
    <t>Ejecución Gastos: Por fecha de imputación al 05 de febrero y fecha de registro al 08 de febero.</t>
  </si>
  <si>
    <t>Recursos Ejecutados Programas COVID-19</t>
  </si>
  <si>
    <t>Fondo de Asistencia Solidaria al Empleado (FASE)</t>
  </si>
  <si>
    <t>Quédate en Casa</t>
  </si>
  <si>
    <t>Ejecución Gastos: Por fecha de imputación al 05 de febrero y fecha de registro al 08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</si>
</sst>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46">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6" fillId="0" borderId="0" xfId="1" applyNumberFormat="1" applyFont="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applyAlignment="1">
      <alignment wrapText="1"/>
    </xf>
    <xf numFmtId="0" fontId="5" fillId="2" borderId="0" xfId="0" applyFont="1" applyFill="1"/>
    <xf numFmtId="165" fontId="9" fillId="5" borderId="0" xfId="1" applyNumberFormat="1" applyFont="1" applyFill="1" applyBorder="1" applyAlignment="1">
      <alignment horizontal="left" vertical="center" wrapText="1"/>
    </xf>
    <xf numFmtId="164" fontId="18" fillId="5" borderId="0" xfId="1" applyNumberFormat="1" applyFont="1" applyFill="1" applyBorder="1" applyAlignment="1">
      <alignment horizontal="left" vertical="center"/>
    </xf>
    <xf numFmtId="164" fontId="18" fillId="0" borderId="1" xfId="1" applyNumberFormat="1" applyFont="1" applyBorder="1" applyAlignment="1">
      <alignment horizontal="left" vertical="center"/>
    </xf>
    <xf numFmtId="0" fontId="18" fillId="0" borderId="0" xfId="5" applyFont="1" applyAlignment="1">
      <alignment horizontal="left" indent="1"/>
    </xf>
    <xf numFmtId="164" fontId="7" fillId="0" borderId="0" xfId="1" applyNumberFormat="1" applyFont="1" applyAlignment="1">
      <alignment vertical="center"/>
    </xf>
    <xf numFmtId="164" fontId="7" fillId="2" borderId="0" xfId="1" applyNumberFormat="1" applyFont="1" applyFill="1" applyBorder="1" applyAlignment="1">
      <alignment vertical="center"/>
    </xf>
    <xf numFmtId="0" fontId="19" fillId="0" borderId="0" xfId="5" applyFont="1" applyAlignment="1">
      <alignment horizontal="left" indent="2"/>
    </xf>
    <xf numFmtId="164" fontId="6" fillId="0" borderId="0" xfId="1" applyNumberFormat="1" applyFont="1" applyAlignment="1">
      <alignment vertical="center"/>
    </xf>
    <xf numFmtId="164" fontId="6" fillId="2" borderId="0" xfId="1" applyNumberFormat="1" applyFont="1" applyFill="1" applyBorder="1" applyAlignment="1">
      <alignment vertical="center"/>
    </xf>
    <xf numFmtId="164" fontId="7" fillId="2" borderId="0" xfId="0" applyNumberFormat="1" applyFont="1" applyFill="1" applyAlignment="1">
      <alignment vertical="center"/>
    </xf>
    <xf numFmtId="164" fontId="6" fillId="2" borderId="0" xfId="0" applyNumberFormat="1" applyFont="1" applyFill="1" applyAlignment="1">
      <alignment vertical="center"/>
    </xf>
    <xf numFmtId="164" fontId="18" fillId="0" borderId="0" xfId="1" applyNumberFormat="1" applyFont="1" applyBorder="1" applyAlignment="1">
      <alignment horizontal="left" vertical="center"/>
    </xf>
    <xf numFmtId="164" fontId="6" fillId="0" borderId="0" xfId="1" applyNumberFormat="1" applyFont="1" applyBorder="1" applyAlignment="1">
      <alignment vertical="center"/>
    </xf>
    <xf numFmtId="0" fontId="17" fillId="4" borderId="0" xfId="0" applyFont="1" applyFill="1" applyAlignment="1">
      <alignment horizontal="left"/>
    </xf>
    <xf numFmtId="164" fontId="17" fillId="4" borderId="0" xfId="1" applyNumberFormat="1" applyFont="1" applyFill="1" applyBorder="1" applyAlignment="1">
      <alignment horizontal="right" vertical="center"/>
    </xf>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5" fillId="2" borderId="0" xfId="0" applyFont="1" applyFill="1" applyAlignment="1">
      <alignment horizontal="center" wrapText="1"/>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6" fillId="2" borderId="0" xfId="0" applyFont="1" applyFill="1" applyAlignment="1">
      <alignment horizontal="center" wrapText="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666750</xdr:colOff>
      <xdr:row>0</xdr:row>
      <xdr:rowOff>79375</xdr:rowOff>
    </xdr:from>
    <xdr:to>
      <xdr:col>5</xdr:col>
      <xdr:colOff>848400</xdr:colOff>
      <xdr:row>2</xdr:row>
      <xdr:rowOff>301625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400800" y="79375"/>
          <a:ext cx="1562775" cy="850900"/>
        </a:xfrm>
        <a:prstGeom prst="rect">
          <a:avLst/>
        </a:prstGeom>
      </xdr:spPr>
    </xdr:pic>
    <xdr:clientData/>
  </xdr:twoCellAnchor>
  <xdr:twoCellAnchor editAs="oneCell">
    <xdr:from>
      <xdr:col>0</xdr:col>
      <xdr:colOff>457201</xdr:colOff>
      <xdr:row>0</xdr:row>
      <xdr:rowOff>93663</xdr:rowOff>
    </xdr:from>
    <xdr:to>
      <xdr:col>2</xdr:col>
      <xdr:colOff>362441</xdr:colOff>
      <xdr:row>2</xdr:row>
      <xdr:rowOff>257175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457201" y="936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794907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0</xdr:colOff>
      <xdr:row>0</xdr:row>
      <xdr:rowOff>180976</xdr:rowOff>
    </xdr:from>
    <xdr:to>
      <xdr:col>5</xdr:col>
      <xdr:colOff>223696</xdr:colOff>
      <xdr:row>4</xdr:row>
      <xdr:rowOff>104776</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267701" y="180976"/>
          <a:ext cx="1881046" cy="933450"/>
        </a:xfrm>
        <a:prstGeom prst="rect">
          <a:avLst/>
        </a:prstGeom>
      </xdr:spPr>
    </xdr:pic>
    <xdr:clientData/>
  </xdr:twoCellAnchor>
  <xdr:twoCellAnchor editAs="oneCell">
    <xdr:from>
      <xdr:col>0</xdr:col>
      <xdr:colOff>523875</xdr:colOff>
      <xdr:row>0</xdr:row>
      <xdr:rowOff>200026</xdr:rowOff>
    </xdr:from>
    <xdr:to>
      <xdr:col>1</xdr:col>
      <xdr:colOff>780270</xdr:colOff>
      <xdr:row>4</xdr:row>
      <xdr:rowOff>28576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523875" y="2000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5</xdr:col>
      <xdr:colOff>22422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333500"/>
    <xdr:pic>
      <xdr:nvPicPr>
        <xdr:cNvPr id="2" name="Imagen 1">
          <a:extLst>
            <a:ext uri="{FF2B5EF4-FFF2-40B4-BE49-F238E27FC236}">
              <a16:creationId xmlns:a16="http://schemas.microsoft.com/office/drawing/2014/main" id="{9E93120E-F188-48FE-A3B0-00B3D16754B5}"/>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oneCellAnchor>
  <xdr:oneCellAnchor>
    <xdr:from>
      <xdr:col>0</xdr:col>
      <xdr:colOff>838200</xdr:colOff>
      <xdr:row>1</xdr:row>
      <xdr:rowOff>66676</xdr:rowOff>
    </xdr:from>
    <xdr:ext cx="1628775" cy="716954"/>
    <xdr:pic>
      <xdr:nvPicPr>
        <xdr:cNvPr id="3" name="Imagen 2">
          <a:extLst>
            <a:ext uri="{FF2B5EF4-FFF2-40B4-BE49-F238E27FC236}">
              <a16:creationId xmlns:a16="http://schemas.microsoft.com/office/drawing/2014/main" id="{950D3810-FB5A-4BE5-A641-CB1C81D4271C}"/>
            </a:ext>
          </a:extLst>
        </xdr:cNvPr>
        <xdr:cNvPicPr>
          <a:picLocks noChangeAspect="1"/>
        </xdr:cNvPicPr>
      </xdr:nvPicPr>
      <xdr:blipFill>
        <a:blip xmlns:r="http://schemas.openxmlformats.org/officeDocument/2006/relationships" r:embed="rId2"/>
        <a:stretch>
          <a:fillRect/>
        </a:stretch>
      </xdr:blipFill>
      <xdr:spPr>
        <a:xfrm>
          <a:off x="838200" y="428626"/>
          <a:ext cx="1628775" cy="716954"/>
        </a:xfrm>
        <a:prstGeom prst="rect">
          <a:avLst/>
        </a:prstGeom>
      </xdr:spPr>
    </xdr:pic>
    <xdr:clientData/>
  </xdr:oneCellAnchor>
  <xdr:oneCellAnchor>
    <xdr:from>
      <xdr:col>4</xdr:col>
      <xdr:colOff>0</xdr:colOff>
      <xdr:row>0</xdr:row>
      <xdr:rowOff>247651</xdr:rowOff>
    </xdr:from>
    <xdr:ext cx="1554885" cy="781049"/>
    <xdr:pic>
      <xdr:nvPicPr>
        <xdr:cNvPr id="4" name="Imagen 3">
          <a:extLst>
            <a:ext uri="{FF2B5EF4-FFF2-40B4-BE49-F238E27FC236}">
              <a16:creationId xmlns:a16="http://schemas.microsoft.com/office/drawing/2014/main" id="{7EEB6EB6-962B-46F7-A6C7-DCF883F362D1}"/>
            </a:ext>
          </a:extLst>
        </xdr:cNvPr>
        <xdr:cNvPicPr>
          <a:picLocks noChangeAspect="1"/>
        </xdr:cNvPicPr>
      </xdr:nvPicPr>
      <xdr:blipFill>
        <a:blip xmlns:r="http://schemas.openxmlformats.org/officeDocument/2006/relationships" r:embed="rId3"/>
        <a:stretch>
          <a:fillRect/>
        </a:stretch>
      </xdr:blipFill>
      <xdr:spPr>
        <a:xfrm>
          <a:off x="8677275" y="247651"/>
          <a:ext cx="1554885" cy="7810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zoomScaleNormal="100" workbookViewId="0">
      <selection activeCell="F22" sqref="F22"/>
    </sheetView>
  </sheetViews>
  <sheetFormatPr defaultColWidth="11.42578125" defaultRowHeight="15"/>
  <cols>
    <col min="1" max="1" width="12.42578125" customWidth="1"/>
    <col min="2" max="2" width="13" customWidth="1"/>
    <col min="3" max="3" width="34.42578125" customWidth="1"/>
    <col min="4" max="5" width="20.7109375" customWidth="1"/>
    <col min="6" max="6" width="21.28515625" customWidth="1"/>
    <col min="7" max="7" width="15" customWidth="1"/>
    <col min="8" max="8" width="14.140625" bestFit="1" customWidth="1"/>
    <col min="9" max="9" width="15.140625" bestFit="1" customWidth="1"/>
  </cols>
  <sheetData>
    <row r="1" spans="1:13" ht="28.5" customHeight="1">
      <c r="A1" s="120" t="s">
        <v>0</v>
      </c>
      <c r="B1" s="120"/>
      <c r="C1" s="120"/>
      <c r="D1" s="120"/>
      <c r="E1" s="120"/>
      <c r="F1" s="120"/>
      <c r="G1" s="13"/>
      <c r="H1" s="13"/>
      <c r="I1" s="13"/>
      <c r="J1" s="13"/>
      <c r="K1" s="1"/>
      <c r="L1" s="1"/>
      <c r="M1" s="2"/>
    </row>
    <row r="2" spans="1:13" ht="21" customHeight="1">
      <c r="A2" s="128" t="s">
        <v>1</v>
      </c>
      <c r="B2" s="128"/>
      <c r="C2" s="128"/>
      <c r="D2" s="128"/>
      <c r="E2" s="128"/>
      <c r="F2" s="128"/>
      <c r="G2" s="12"/>
      <c r="H2" s="12"/>
      <c r="I2" s="12"/>
      <c r="K2" s="1"/>
      <c r="L2" s="1"/>
      <c r="M2" s="2"/>
    </row>
    <row r="3" spans="1:13" s="73" customFormat="1" ht="28.5" customHeight="1">
      <c r="A3" s="127" t="s">
        <v>2</v>
      </c>
      <c r="B3" s="127"/>
      <c r="C3" s="127"/>
      <c r="D3" s="127"/>
      <c r="E3" s="127"/>
      <c r="F3" s="127"/>
      <c r="G3" s="72"/>
      <c r="H3" s="72"/>
      <c r="I3" s="72"/>
      <c r="J3" s="8"/>
      <c r="K3" s="8"/>
      <c r="L3" s="8"/>
      <c r="M3" s="8"/>
    </row>
    <row r="4" spans="1:13" ht="18.75" customHeight="1">
      <c r="A4" s="126" t="s">
        <v>3</v>
      </c>
      <c r="B4" s="126"/>
      <c r="C4" s="126"/>
      <c r="D4" s="126"/>
      <c r="E4" s="126"/>
      <c r="F4" s="126"/>
      <c r="G4" s="90"/>
      <c r="H4" s="14"/>
      <c r="I4" s="14"/>
      <c r="J4" s="9"/>
      <c r="K4" s="9"/>
      <c r="L4" s="9"/>
      <c r="M4" s="9"/>
    </row>
    <row r="5" spans="1:13" ht="18.75" customHeight="1">
      <c r="A5" s="126" t="s">
        <v>4</v>
      </c>
      <c r="B5" s="126"/>
      <c r="C5" s="126"/>
      <c r="D5" s="126"/>
      <c r="E5" s="126"/>
      <c r="F5" s="126"/>
      <c r="G5" s="90"/>
      <c r="H5" s="14"/>
      <c r="I5" s="14"/>
      <c r="J5" s="9"/>
      <c r="K5" s="9"/>
      <c r="L5" s="9"/>
      <c r="M5" s="9"/>
    </row>
    <row r="6" spans="1:13" ht="18.75">
      <c r="A6" s="124" t="s">
        <v>5</v>
      </c>
      <c r="B6" s="124"/>
      <c r="C6" s="124"/>
      <c r="D6" s="124"/>
      <c r="E6" s="124"/>
      <c r="F6" s="124"/>
      <c r="G6" s="74"/>
      <c r="H6" s="42"/>
      <c r="I6" s="15"/>
      <c r="J6" s="10"/>
      <c r="K6" s="10"/>
      <c r="L6" s="10"/>
      <c r="M6" s="10"/>
    </row>
    <row r="7" spans="1:13" ht="15.75">
      <c r="A7" s="125" t="s">
        <v>6</v>
      </c>
      <c r="B7" s="125"/>
      <c r="C7" s="125"/>
      <c r="D7" s="125"/>
      <c r="E7" s="125"/>
      <c r="F7" s="125"/>
      <c r="G7" s="89"/>
      <c r="H7" s="16"/>
      <c r="I7" s="16"/>
      <c r="K7" s="1"/>
      <c r="L7" s="1"/>
      <c r="M7" s="2"/>
    </row>
    <row r="8" spans="1:13" ht="15.75">
      <c r="A8" s="118"/>
      <c r="B8" s="118"/>
      <c r="C8" s="118"/>
      <c r="D8" s="118"/>
      <c r="E8" s="118"/>
      <c r="F8" s="118"/>
      <c r="G8" s="118"/>
      <c r="H8" s="16"/>
      <c r="I8" s="16"/>
      <c r="K8" s="1"/>
      <c r="L8" s="1"/>
      <c r="M8" s="2"/>
    </row>
    <row r="9" spans="1:13" ht="15" customHeight="1">
      <c r="C9" s="122" t="s">
        <v>7</v>
      </c>
      <c r="D9" s="122" t="s">
        <v>8</v>
      </c>
      <c r="E9" s="122" t="s">
        <v>9</v>
      </c>
    </row>
    <row r="10" spans="1:13">
      <c r="C10" s="122"/>
      <c r="D10" s="122"/>
      <c r="E10" s="122"/>
    </row>
    <row r="11" spans="1:13">
      <c r="C11" s="2"/>
      <c r="D11" s="2"/>
      <c r="E11" s="2"/>
    </row>
    <row r="12" spans="1:13">
      <c r="B12" s="85"/>
      <c r="C12" s="36" t="s">
        <v>10</v>
      </c>
      <c r="D12" s="39">
        <f>SUM(D13:D14)</f>
        <v>746313.83555099997</v>
      </c>
      <c r="E12" s="52">
        <f>SUM(E13:E14)</f>
        <v>69681.2</v>
      </c>
    </row>
    <row r="13" spans="1:13">
      <c r="C13" s="37" t="s">
        <v>11</v>
      </c>
      <c r="D13" s="40">
        <v>657166.22935799998</v>
      </c>
      <c r="E13" s="40">
        <v>69681.2</v>
      </c>
    </row>
    <row r="14" spans="1:13">
      <c r="C14" s="37" t="s">
        <v>12</v>
      </c>
      <c r="D14" s="40">
        <v>89147.606193</v>
      </c>
      <c r="E14" s="95">
        <v>0</v>
      </c>
      <c r="G14" s="40"/>
    </row>
    <row r="15" spans="1:13">
      <c r="C15" s="36" t="s">
        <v>13</v>
      </c>
      <c r="D15" s="39">
        <f>D16+D18</f>
        <v>891378.80090500007</v>
      </c>
      <c r="E15" s="39">
        <f>E16+E18</f>
        <v>60459.280627750079</v>
      </c>
    </row>
    <row r="16" spans="1:13">
      <c r="C16" s="37" t="s">
        <v>14</v>
      </c>
      <c r="D16" s="40">
        <v>768220.84493400005</v>
      </c>
      <c r="E16" s="40">
        <v>59490.668596230076</v>
      </c>
      <c r="I16" s="21"/>
    </row>
    <row r="17" spans="3:9">
      <c r="C17" s="38" t="s">
        <v>15</v>
      </c>
      <c r="D17" s="40">
        <v>184836.13</v>
      </c>
      <c r="E17" s="40">
        <v>12291.41291404</v>
      </c>
      <c r="I17" s="21"/>
    </row>
    <row r="18" spans="3:9">
      <c r="C18" s="37" t="s">
        <v>16</v>
      </c>
      <c r="D18" s="40">
        <v>123157.955971</v>
      </c>
      <c r="E18" s="40">
        <v>968.61203152000019</v>
      </c>
    </row>
    <row r="19" spans="3:9">
      <c r="C19" s="31" t="s">
        <v>17</v>
      </c>
      <c r="D19" s="31"/>
      <c r="E19" s="32"/>
    </row>
    <row r="20" spans="3:9">
      <c r="C20" s="65" t="s">
        <v>18</v>
      </c>
      <c r="D20" s="7">
        <f>D13-D16</f>
        <v>-111054.61557600007</v>
      </c>
      <c r="E20" s="7">
        <f>E13-E16</f>
        <v>10190.531403769921</v>
      </c>
    </row>
    <row r="21" spans="3:9">
      <c r="C21" s="65" t="s">
        <v>19</v>
      </c>
      <c r="D21" s="7">
        <f>D14-D18</f>
        <v>-34010.349778000003</v>
      </c>
      <c r="E21" s="7">
        <f>E14-E18</f>
        <v>-968.61203152000019</v>
      </c>
    </row>
    <row r="22" spans="3:9">
      <c r="C22" s="65" t="s">
        <v>20</v>
      </c>
      <c r="D22" s="7">
        <f>D12-D15</f>
        <v>-145064.9653540001</v>
      </c>
      <c r="E22" s="7">
        <f>E12-E15</f>
        <v>9221.9193722499185</v>
      </c>
    </row>
    <row r="23" spans="3:9">
      <c r="C23" s="65" t="s">
        <v>21</v>
      </c>
      <c r="D23" s="7">
        <f>(D12-(D15-D17))</f>
        <v>39771.164645999903</v>
      </c>
      <c r="E23" s="7">
        <f>(E12-(E15-E17))</f>
        <v>21513.332286289922</v>
      </c>
    </row>
    <row r="24" spans="3:9">
      <c r="C24" s="31" t="s">
        <v>22</v>
      </c>
      <c r="D24" s="70">
        <f>D26-D28</f>
        <v>145064.96535400001</v>
      </c>
      <c r="E24" s="94">
        <f t="shared" ref="E24" si="0">E26-E28</f>
        <v>-3972.0674911999995</v>
      </c>
    </row>
    <row r="25" spans="3:9">
      <c r="C25" s="33"/>
      <c r="D25" s="33"/>
      <c r="E25" s="34"/>
    </row>
    <row r="26" spans="3:9">
      <c r="C26" s="36" t="s">
        <v>23</v>
      </c>
      <c r="D26" s="39">
        <v>291528.48715300002</v>
      </c>
      <c r="E26" s="52">
        <v>57.141643469999998</v>
      </c>
    </row>
    <row r="27" spans="3:9">
      <c r="C27" s="35"/>
      <c r="D27" s="41"/>
      <c r="E27" s="93"/>
      <c r="H27" s="22"/>
    </row>
    <row r="28" spans="3:9">
      <c r="C28" s="36" t="s">
        <v>24</v>
      </c>
      <c r="D28" s="39">
        <v>146463.52179900001</v>
      </c>
      <c r="E28" s="52">
        <v>4029.2091346699995</v>
      </c>
    </row>
    <row r="29" spans="3:9">
      <c r="C29" s="28" t="s">
        <v>25</v>
      </c>
      <c r="D29" s="3"/>
      <c r="E29" s="3"/>
      <c r="F29" s="17"/>
    </row>
    <row r="30" spans="3:9" ht="31.5" customHeight="1">
      <c r="C30" s="123" t="s">
        <v>26</v>
      </c>
      <c r="D30" s="123"/>
      <c r="E30" s="123"/>
      <c r="F30" s="17"/>
    </row>
    <row r="31" spans="3:9">
      <c r="C31" s="123" t="s">
        <v>27</v>
      </c>
      <c r="D31" s="123"/>
      <c r="E31" s="123"/>
      <c r="F31" s="17"/>
    </row>
    <row r="32" spans="3:9">
      <c r="C32" s="121"/>
      <c r="D32" s="121"/>
      <c r="E32" s="121"/>
      <c r="F32" s="17"/>
    </row>
    <row r="33" spans="3:3">
      <c r="C33" s="28"/>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5"/>
  <sheetViews>
    <sheetView showGridLines="0" workbookViewId="0">
      <selection activeCell="B11" sqref="B11:B12"/>
    </sheetView>
  </sheetViews>
  <sheetFormatPr defaultColWidth="11.42578125" defaultRowHeight="15"/>
  <cols>
    <col min="1" max="1" width="17.7109375" customWidth="1"/>
    <col min="2" max="2" width="53.85546875" customWidth="1"/>
    <col min="3" max="4" width="20.7109375" customWidth="1"/>
    <col min="5" max="5" width="15" customWidth="1"/>
    <col min="6" max="6" width="18.85546875" customWidth="1"/>
    <col min="9" max="9" width="18.85546875" bestFit="1" customWidth="1"/>
    <col min="10" max="11" width="20.42578125" bestFit="1" customWidth="1"/>
  </cols>
  <sheetData>
    <row r="1" spans="1:9" ht="28.5" customHeight="1">
      <c r="A1" s="120" t="s">
        <v>0</v>
      </c>
      <c r="B1" s="120"/>
      <c r="C1" s="120"/>
      <c r="D1" s="120"/>
      <c r="E1" s="120"/>
      <c r="F1" s="13"/>
      <c r="G1" s="13"/>
    </row>
    <row r="2" spans="1:9" ht="21" customHeight="1">
      <c r="A2" s="128" t="s">
        <v>1</v>
      </c>
      <c r="B2" s="128"/>
      <c r="C2" s="128"/>
      <c r="D2" s="128"/>
      <c r="E2" s="128"/>
      <c r="F2" s="12"/>
      <c r="G2" s="12"/>
    </row>
    <row r="3" spans="1:9" ht="15" customHeight="1">
      <c r="A3" s="130" t="s">
        <v>2</v>
      </c>
      <c r="B3" s="130"/>
      <c r="C3" s="130"/>
      <c r="D3" s="130"/>
      <c r="E3" s="130"/>
      <c r="F3" s="11"/>
      <c r="G3" s="11"/>
    </row>
    <row r="5" spans="1:9" ht="18.75" customHeight="1">
      <c r="A5" s="129" t="s">
        <v>28</v>
      </c>
      <c r="B5" s="129"/>
      <c r="C5" s="129"/>
      <c r="D5" s="129"/>
      <c r="E5" s="129"/>
      <c r="F5" s="14"/>
      <c r="G5" s="14"/>
    </row>
    <row r="6" spans="1:9" ht="18.75" customHeight="1">
      <c r="A6" s="129" t="s">
        <v>29</v>
      </c>
      <c r="B6" s="129"/>
      <c r="C6" s="129"/>
      <c r="D6" s="129"/>
      <c r="E6" s="129"/>
      <c r="F6" s="14"/>
      <c r="G6" s="14"/>
    </row>
    <row r="7" spans="1:9" ht="18.75">
      <c r="A7" s="124" t="s">
        <v>5</v>
      </c>
      <c r="B7" s="124"/>
      <c r="C7" s="124"/>
      <c r="D7" s="124"/>
      <c r="E7" s="124"/>
      <c r="F7" s="74"/>
      <c r="G7" s="74"/>
    </row>
    <row r="8" spans="1:9" ht="15.75">
      <c r="A8" s="133" t="s">
        <v>6</v>
      </c>
      <c r="B8" s="133"/>
      <c r="C8" s="133"/>
      <c r="D8" s="133"/>
      <c r="E8" s="133"/>
      <c r="F8" s="16"/>
      <c r="G8" s="16"/>
    </row>
    <row r="11" spans="1:9" ht="15" customHeight="1">
      <c r="B11" s="131" t="s">
        <v>7</v>
      </c>
      <c r="C11" s="132" t="s">
        <v>8</v>
      </c>
      <c r="D11" s="122" t="s">
        <v>9</v>
      </c>
    </row>
    <row r="12" spans="1:9" ht="15" customHeight="1">
      <c r="B12" s="131"/>
      <c r="C12" s="132"/>
      <c r="D12" s="122"/>
      <c r="H12" s="22"/>
    </row>
    <row r="13" spans="1:9">
      <c r="B13" s="45" t="s">
        <v>13</v>
      </c>
      <c r="C13" s="43">
        <f>+C14+C20</f>
        <v>891378.80090500007</v>
      </c>
      <c r="D13" s="43">
        <f>D14+D20</f>
        <v>60459.280627750057</v>
      </c>
    </row>
    <row r="14" spans="1:9">
      <c r="B14" s="46" t="s">
        <v>14</v>
      </c>
      <c r="C14" s="71">
        <f>SUM(C15:C19)</f>
        <v>768220.84493400005</v>
      </c>
      <c r="D14" s="71">
        <f>SUM(D15:D19)</f>
        <v>59490.668596230054</v>
      </c>
    </row>
    <row r="15" spans="1:9" ht="12.75" customHeight="1">
      <c r="B15" s="47" t="s">
        <v>30</v>
      </c>
      <c r="C15" s="44">
        <v>313475.53906699998</v>
      </c>
      <c r="D15" s="53">
        <v>21654.180811710048</v>
      </c>
      <c r="I15" s="22"/>
    </row>
    <row r="16" spans="1:9">
      <c r="B16" s="47" t="s">
        <v>31</v>
      </c>
      <c r="C16" s="44">
        <v>45951.048903000003</v>
      </c>
      <c r="D16" s="53">
        <v>3580.5387451300003</v>
      </c>
    </row>
    <row r="17" spans="2:18">
      <c r="B17" s="47" t="s">
        <v>15</v>
      </c>
      <c r="C17" s="44">
        <v>184836.13</v>
      </c>
      <c r="D17" s="53">
        <v>12291.41291404</v>
      </c>
    </row>
    <row r="18" spans="2:18">
      <c r="B18" s="47" t="s">
        <v>32</v>
      </c>
      <c r="C18" s="44">
        <v>223692.31142300001</v>
      </c>
      <c r="D18" s="53">
        <v>21927.53992553</v>
      </c>
      <c r="H18" s="86"/>
      <c r="I18" s="86"/>
      <c r="J18" s="86"/>
    </row>
    <row r="19" spans="2:18">
      <c r="B19" s="47" t="s">
        <v>33</v>
      </c>
      <c r="C19" s="44">
        <v>265.815541</v>
      </c>
      <c r="D19" s="53">
        <v>36.996199820000001</v>
      </c>
      <c r="H19" s="86"/>
      <c r="I19" s="86"/>
      <c r="J19" s="86"/>
    </row>
    <row r="20" spans="2:18">
      <c r="B20" s="46" t="s">
        <v>16</v>
      </c>
      <c r="C20" s="71">
        <f>SUM(C21:C26)</f>
        <v>123157.955971</v>
      </c>
      <c r="D20" s="71">
        <f>SUM(D21:D26)</f>
        <v>968.61203151999985</v>
      </c>
      <c r="H20" s="86"/>
      <c r="I20" s="86"/>
      <c r="J20" s="86"/>
    </row>
    <row r="21" spans="2:18">
      <c r="B21" s="47" t="s">
        <v>34</v>
      </c>
      <c r="C21" s="44">
        <v>30479.010985000001</v>
      </c>
      <c r="D21" s="53">
        <v>31.24960093</v>
      </c>
      <c r="H21" s="86"/>
      <c r="I21" s="86"/>
      <c r="J21" s="86"/>
    </row>
    <row r="22" spans="2:18">
      <c r="B22" s="47" t="s">
        <v>35</v>
      </c>
      <c r="C22" s="44">
        <v>44127.092095</v>
      </c>
      <c r="D22" s="53">
        <v>277.68890276999997</v>
      </c>
    </row>
    <row r="23" spans="2:18">
      <c r="B23" s="47" t="s">
        <v>36</v>
      </c>
      <c r="C23" s="44">
        <v>15.70552</v>
      </c>
      <c r="D23" s="53">
        <v>0</v>
      </c>
    </row>
    <row r="24" spans="2:18">
      <c r="B24" s="47" t="s">
        <v>37</v>
      </c>
      <c r="C24" s="44">
        <v>1196.1647559999999</v>
      </c>
      <c r="D24" s="53">
        <v>1.8930688199999999</v>
      </c>
    </row>
    <row r="25" spans="2:18">
      <c r="B25" s="47" t="s">
        <v>38</v>
      </c>
      <c r="C25" s="44">
        <v>45893.698340000003</v>
      </c>
      <c r="D25" s="53">
        <v>657.78045899999995</v>
      </c>
    </row>
    <row r="26" spans="2:18">
      <c r="B26" s="47" t="s">
        <v>39</v>
      </c>
      <c r="C26" s="44">
        <v>1446.284275</v>
      </c>
      <c r="D26" s="53">
        <v>0</v>
      </c>
    </row>
    <row r="27" spans="2:18">
      <c r="B27" s="45" t="s">
        <v>40</v>
      </c>
      <c r="C27" s="43">
        <f>C28</f>
        <v>146463.52179899998</v>
      </c>
      <c r="D27" s="52">
        <f t="shared" ref="D27" si="0">D28</f>
        <v>4029.2091346699999</v>
      </c>
    </row>
    <row r="28" spans="2:18">
      <c r="B28" s="46" t="s">
        <v>24</v>
      </c>
      <c r="C28" s="71">
        <f>SUM(C29:C30)</f>
        <v>146463.52179899998</v>
      </c>
      <c r="D28" s="53">
        <f>SUM(D29:D30)</f>
        <v>4029.2091346699999</v>
      </c>
    </row>
    <row r="29" spans="2:18">
      <c r="B29" s="47" t="s">
        <v>41</v>
      </c>
      <c r="C29" s="44">
        <v>23000</v>
      </c>
      <c r="D29" s="53">
        <v>83.333332999999996</v>
      </c>
    </row>
    <row r="30" spans="2:18">
      <c r="B30" s="48" t="s">
        <v>42</v>
      </c>
      <c r="C30" s="44">
        <v>123463.52179899999</v>
      </c>
      <c r="D30" s="53">
        <v>3945.8758016699999</v>
      </c>
    </row>
    <row r="31" spans="2:18" ht="15" customHeight="1">
      <c r="B31" s="59" t="s">
        <v>43</v>
      </c>
      <c r="C31" s="54">
        <f>C13+C27</f>
        <v>1037842.322704</v>
      </c>
      <c r="D31" s="54">
        <f>D13+D27</f>
        <v>64488.489762420053</v>
      </c>
      <c r="E31" s="18"/>
      <c r="F31" s="18"/>
      <c r="G31" s="18"/>
      <c r="H31" s="18"/>
      <c r="I31" s="18"/>
      <c r="J31" s="18"/>
      <c r="K31" s="18"/>
      <c r="L31" s="18"/>
      <c r="M31" s="18"/>
      <c r="N31" s="18"/>
      <c r="O31" s="18"/>
      <c r="P31" s="18"/>
      <c r="Q31" s="18"/>
      <c r="R31" s="18"/>
    </row>
    <row r="32" spans="2:18" ht="15" customHeight="1">
      <c r="B32" s="28" t="s">
        <v>25</v>
      </c>
      <c r="C32" s="28"/>
      <c r="D32" s="117"/>
      <c r="E32" s="18"/>
      <c r="F32" s="18"/>
      <c r="G32" s="18"/>
      <c r="H32" s="18"/>
      <c r="I32" s="18"/>
      <c r="J32" s="18"/>
      <c r="K32" s="18"/>
      <c r="L32" s="18"/>
      <c r="M32" s="18"/>
      <c r="N32" s="18"/>
      <c r="O32" s="18"/>
      <c r="P32" s="18"/>
      <c r="Q32" s="18"/>
      <c r="R32" s="18"/>
    </row>
    <row r="33" spans="2:19" ht="22.5" customHeight="1">
      <c r="B33" s="123" t="s">
        <v>26</v>
      </c>
      <c r="C33" s="123"/>
      <c r="D33" s="123"/>
      <c r="E33" s="18"/>
      <c r="F33" s="18"/>
      <c r="G33" s="18"/>
      <c r="H33" s="18"/>
      <c r="I33" s="18"/>
      <c r="J33" s="18"/>
      <c r="K33" s="18"/>
      <c r="L33" s="18"/>
      <c r="M33" s="18"/>
      <c r="N33" s="18"/>
      <c r="O33" s="18"/>
      <c r="P33" s="18"/>
      <c r="Q33" s="18"/>
      <c r="R33" s="18"/>
      <c r="S33" s="18"/>
    </row>
    <row r="34" spans="2:19">
      <c r="B34" s="123" t="s">
        <v>27</v>
      </c>
      <c r="C34" s="123"/>
      <c r="D34" s="123"/>
      <c r="E34" s="18"/>
      <c r="F34" s="18"/>
      <c r="G34" s="18"/>
      <c r="H34" s="18"/>
      <c r="I34" s="18"/>
      <c r="J34" s="18"/>
      <c r="K34" s="18"/>
      <c r="L34" s="18"/>
      <c r="M34" s="18"/>
      <c r="N34" s="18"/>
      <c r="O34" s="18"/>
      <c r="P34" s="18"/>
      <c r="Q34" s="18"/>
      <c r="R34" s="18"/>
      <c r="S34" s="18"/>
    </row>
    <row r="35" spans="2:19">
      <c r="B35" s="28"/>
      <c r="C35" s="28"/>
      <c r="D35" s="117"/>
      <c r="E35" s="18"/>
      <c r="F35" s="18"/>
      <c r="G35" s="18"/>
      <c r="H35" s="18"/>
      <c r="I35" s="18"/>
      <c r="J35" s="18"/>
      <c r="K35" s="18"/>
      <c r="L35" s="18"/>
      <c r="M35" s="18"/>
      <c r="N35" s="18"/>
      <c r="O35" s="18"/>
      <c r="P35" s="18"/>
      <c r="Q35" s="18"/>
      <c r="R35" s="18"/>
      <c r="S35" s="18"/>
    </row>
    <row r="36" spans="2:19">
      <c r="C36" s="28"/>
      <c r="D36" s="117"/>
      <c r="E36" s="18"/>
    </row>
    <row r="37" spans="2:19">
      <c r="E37" s="18"/>
    </row>
    <row r="45" spans="2:19">
      <c r="B45" s="22"/>
    </row>
  </sheetData>
  <mergeCells count="12">
    <mergeCell ref="B34:D34"/>
    <mergeCell ref="B11:B12"/>
    <mergeCell ref="C11:C12"/>
    <mergeCell ref="A8:E8"/>
    <mergeCell ref="B33:D33"/>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11" sqref="B11:B12"/>
    </sheetView>
  </sheetViews>
  <sheetFormatPr defaultColWidth="11.42578125" defaultRowHeight="1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c r="A1" s="120" t="s">
        <v>0</v>
      </c>
      <c r="B1" s="120"/>
      <c r="C1" s="120"/>
      <c r="D1" s="120"/>
      <c r="E1" s="120"/>
      <c r="F1" s="13"/>
      <c r="G1" s="13"/>
      <c r="H1" s="13"/>
      <c r="I1" s="13"/>
    </row>
    <row r="2" spans="1:9" ht="21" customHeight="1">
      <c r="A2" s="128" t="s">
        <v>1</v>
      </c>
      <c r="B2" s="128"/>
      <c r="C2" s="128"/>
      <c r="D2" s="128"/>
      <c r="E2" s="128"/>
      <c r="F2" s="12"/>
      <c r="G2" s="12"/>
      <c r="H2" s="12"/>
      <c r="I2" s="12"/>
    </row>
    <row r="3" spans="1:9" ht="15" customHeight="1">
      <c r="A3" s="130" t="s">
        <v>2</v>
      </c>
      <c r="B3" s="130"/>
      <c r="C3" s="130"/>
      <c r="D3" s="130"/>
      <c r="E3" s="130"/>
      <c r="F3" s="11"/>
      <c r="G3" s="11"/>
      <c r="H3" s="11"/>
      <c r="I3" s="11"/>
    </row>
    <row r="5" spans="1:9" ht="18.75" customHeight="1">
      <c r="A5" s="129" t="s">
        <v>28</v>
      </c>
      <c r="B5" s="129"/>
      <c r="C5" s="129"/>
      <c r="D5" s="129"/>
      <c r="E5" s="129"/>
      <c r="F5" s="14"/>
      <c r="G5" s="14"/>
      <c r="H5" s="14"/>
      <c r="I5" s="14"/>
    </row>
    <row r="6" spans="1:9" ht="18.75" customHeight="1">
      <c r="A6" s="129" t="s">
        <v>44</v>
      </c>
      <c r="B6" s="129"/>
      <c r="C6" s="129"/>
      <c r="D6" s="129"/>
      <c r="E6" s="129"/>
      <c r="F6" s="14"/>
      <c r="G6" s="14"/>
      <c r="H6" s="14"/>
      <c r="I6" s="14"/>
    </row>
    <row r="7" spans="1:9" ht="18.75">
      <c r="A7" s="134" t="s">
        <v>5</v>
      </c>
      <c r="B7" s="134"/>
      <c r="C7" s="134"/>
      <c r="D7" s="134"/>
      <c r="E7" s="134"/>
      <c r="F7" s="15"/>
      <c r="G7" s="15"/>
      <c r="H7" s="15"/>
      <c r="I7" s="15"/>
    </row>
    <row r="8" spans="1:9" ht="15.75">
      <c r="A8" s="133" t="s">
        <v>6</v>
      </c>
      <c r="B8" s="133"/>
      <c r="C8" s="133"/>
      <c r="D8" s="133"/>
      <c r="E8" s="133"/>
      <c r="F8" s="16"/>
      <c r="G8" s="16"/>
      <c r="H8" s="16"/>
      <c r="I8" s="16"/>
    </row>
    <row r="11" spans="1:9" ht="15" customHeight="1">
      <c r="B11" s="131" t="s">
        <v>7</v>
      </c>
      <c r="C11" s="132" t="s">
        <v>8</v>
      </c>
      <c r="D11" s="132" t="s">
        <v>9</v>
      </c>
    </row>
    <row r="12" spans="1:9">
      <c r="B12" s="131"/>
      <c r="C12" s="132"/>
      <c r="D12" s="132"/>
    </row>
    <row r="13" spans="1:9">
      <c r="B13" s="49" t="s">
        <v>13</v>
      </c>
      <c r="C13" s="50">
        <f>C14+C17+C42+C44+C46+C48+C50+C52</f>
        <v>891378.80090499995</v>
      </c>
      <c r="D13" s="51">
        <f>D14+D17+D42+D44+D46+D48+D50+D52</f>
        <v>60459.280627750013</v>
      </c>
      <c r="E13" s="26"/>
    </row>
    <row r="14" spans="1:9">
      <c r="B14" s="55" t="s">
        <v>45</v>
      </c>
      <c r="C14" s="52">
        <f>SUM(C15:C16)</f>
        <v>7818.7198360000002</v>
      </c>
      <c r="D14" s="52">
        <f>SUM(D15:D16)</f>
        <v>1303.11994992</v>
      </c>
      <c r="E14" s="26"/>
    </row>
    <row r="15" spans="1:9">
      <c r="B15" s="56" t="s">
        <v>46</v>
      </c>
      <c r="C15" s="53">
        <v>2635.7791240000001</v>
      </c>
      <c r="D15" s="53">
        <v>439.29651200000001</v>
      </c>
    </row>
    <row r="16" spans="1:9">
      <c r="B16" s="56" t="s">
        <v>47</v>
      </c>
      <c r="C16" s="53">
        <v>5182.9407119999996</v>
      </c>
      <c r="D16" s="53">
        <v>863.82343791999995</v>
      </c>
    </row>
    <row r="17" spans="2:4">
      <c r="B17" s="55" t="s">
        <v>48</v>
      </c>
      <c r="C17" s="52">
        <f>SUM(C18:C41)</f>
        <v>867394.59404</v>
      </c>
      <c r="D17" s="52">
        <f t="shared" ref="D17" si="0">SUM(D18:D41)</f>
        <v>56737.690488800006</v>
      </c>
    </row>
    <row r="18" spans="2:4">
      <c r="B18" s="87" t="s">
        <v>49</v>
      </c>
      <c r="C18" s="53">
        <v>67976.353801000005</v>
      </c>
      <c r="D18" s="53">
        <v>6901.4897962200002</v>
      </c>
    </row>
    <row r="19" spans="2:4">
      <c r="B19" s="56" t="s">
        <v>50</v>
      </c>
      <c r="C19" s="53">
        <v>43276.034668</v>
      </c>
      <c r="D19" s="53">
        <v>3048.79397178</v>
      </c>
    </row>
    <row r="20" spans="2:4">
      <c r="B20" s="56" t="s">
        <v>51</v>
      </c>
      <c r="C20" s="53">
        <v>33199.958316999997</v>
      </c>
      <c r="D20" s="53">
        <v>2291.3137473699999</v>
      </c>
    </row>
    <row r="21" spans="2:4">
      <c r="B21" s="56" t="s">
        <v>52</v>
      </c>
      <c r="C21" s="53">
        <v>10207.45131</v>
      </c>
      <c r="D21" s="53">
        <v>463.83378556999997</v>
      </c>
    </row>
    <row r="22" spans="2:4">
      <c r="B22" s="56" t="s">
        <v>53</v>
      </c>
      <c r="C22" s="53">
        <v>21532.543437</v>
      </c>
      <c r="D22" s="53">
        <v>2379.2374195200005</v>
      </c>
    </row>
    <row r="23" spans="2:4">
      <c r="B23" s="56" t="s">
        <v>54</v>
      </c>
      <c r="C23" s="53">
        <v>194510.2</v>
      </c>
      <c r="D23" s="53">
        <v>10978.179551559999</v>
      </c>
    </row>
    <row r="24" spans="2:4">
      <c r="B24" s="56" t="s">
        <v>55</v>
      </c>
      <c r="C24" s="53">
        <v>107449.06131200001</v>
      </c>
      <c r="D24" s="53">
        <v>8023.5148106699999</v>
      </c>
    </row>
    <row r="25" spans="2:4">
      <c r="B25" s="57" t="s">
        <v>56</v>
      </c>
      <c r="C25" s="53">
        <v>2833.7266970000001</v>
      </c>
      <c r="D25" s="53">
        <v>82.193296540000006</v>
      </c>
    </row>
    <row r="26" spans="2:4">
      <c r="B26" s="57" t="s">
        <v>57</v>
      </c>
      <c r="C26" s="53">
        <v>2031.641613</v>
      </c>
      <c r="D26" s="53">
        <v>182.51337921000001</v>
      </c>
    </row>
    <row r="27" spans="2:4">
      <c r="B27" s="57" t="s">
        <v>58</v>
      </c>
      <c r="C27" s="53">
        <v>13835.081458000001</v>
      </c>
      <c r="D27" s="53">
        <v>799.87406114999999</v>
      </c>
    </row>
    <row r="28" spans="2:4">
      <c r="B28" s="57" t="s">
        <v>59</v>
      </c>
      <c r="C28" s="53">
        <v>48788.599383000001</v>
      </c>
      <c r="D28" s="53">
        <v>600.6650832900001</v>
      </c>
    </row>
    <row r="29" spans="2:4">
      <c r="B29" s="57" t="s">
        <v>60</v>
      </c>
      <c r="C29" s="53">
        <v>7108.3583760000001</v>
      </c>
      <c r="D29" s="53">
        <v>308.26623144000001</v>
      </c>
    </row>
    <row r="30" spans="2:4">
      <c r="B30" s="57" t="s">
        <v>61</v>
      </c>
      <c r="C30" s="53">
        <v>5989.2639559999998</v>
      </c>
      <c r="D30" s="53">
        <v>100.76485604999999</v>
      </c>
    </row>
    <row r="31" spans="2:4">
      <c r="B31" s="57" t="s">
        <v>62</v>
      </c>
      <c r="C31" s="53">
        <v>7005.5593010000002</v>
      </c>
      <c r="D31" s="53">
        <v>1287.4280026700001</v>
      </c>
    </row>
    <row r="32" spans="2:4">
      <c r="B32" s="57" t="s">
        <v>63</v>
      </c>
      <c r="C32" s="53">
        <v>1090.5878210000001</v>
      </c>
      <c r="D32" s="53">
        <v>64.710786839999997</v>
      </c>
    </row>
    <row r="33" spans="2:4">
      <c r="B33" s="57" t="s">
        <v>64</v>
      </c>
      <c r="C33" s="53">
        <v>2587.8885329999998</v>
      </c>
      <c r="D33" s="53">
        <v>177.71838167999999</v>
      </c>
    </row>
    <row r="34" spans="2:4">
      <c r="B34" s="57" t="s">
        <v>65</v>
      </c>
      <c r="C34" s="53">
        <v>660.71190899999999</v>
      </c>
      <c r="D34" s="53">
        <v>49.033070560000006</v>
      </c>
    </row>
    <row r="35" spans="2:4">
      <c r="B35" s="57" t="s">
        <v>66</v>
      </c>
      <c r="C35" s="53">
        <v>12790.477309</v>
      </c>
      <c r="D35" s="53">
        <v>289.23228993999999</v>
      </c>
    </row>
    <row r="36" spans="2:4">
      <c r="B36" s="57" t="s">
        <v>67</v>
      </c>
      <c r="C36" s="53">
        <v>15363.014394</v>
      </c>
      <c r="D36" s="53">
        <v>857.50763302999997</v>
      </c>
    </row>
    <row r="37" spans="2:4">
      <c r="B37" s="57" t="s">
        <v>68</v>
      </c>
      <c r="C37" s="53">
        <v>2970.2999989999998</v>
      </c>
      <c r="D37" s="53">
        <v>123.17293278</v>
      </c>
    </row>
    <row r="38" spans="2:4">
      <c r="B38" s="57" t="s">
        <v>69</v>
      </c>
      <c r="C38" s="53">
        <v>1014.0514899999999</v>
      </c>
      <c r="D38" s="53">
        <v>40.330502089999996</v>
      </c>
    </row>
    <row r="39" spans="2:4">
      <c r="B39" s="57" t="s">
        <v>70</v>
      </c>
      <c r="C39" s="53">
        <v>1363.03433</v>
      </c>
      <c r="D39" s="53">
        <v>59.165711780000002</v>
      </c>
    </row>
    <row r="40" spans="2:4">
      <c r="B40" s="57" t="s">
        <v>71</v>
      </c>
      <c r="C40" s="53">
        <v>184836.13</v>
      </c>
      <c r="D40" s="53">
        <v>12291.412914039998</v>
      </c>
    </row>
    <row r="41" spans="2:4">
      <c r="B41" s="57" t="s">
        <v>72</v>
      </c>
      <c r="C41" s="53">
        <v>78974.564626000007</v>
      </c>
      <c r="D41" s="53">
        <v>5337.3382730200001</v>
      </c>
    </row>
    <row r="42" spans="2:4">
      <c r="B42" s="58" t="s">
        <v>73</v>
      </c>
      <c r="C42" s="52">
        <f>C43</f>
        <v>8737.8652129999991</v>
      </c>
      <c r="D42" s="52">
        <f t="shared" ref="D42" si="1">D43</f>
        <v>1453.7105574799998</v>
      </c>
    </row>
    <row r="43" spans="2:4">
      <c r="B43" s="87" t="s">
        <v>74</v>
      </c>
      <c r="C43" s="53">
        <v>8737.8652129999991</v>
      </c>
      <c r="D43" s="53">
        <v>1453.7105574799998</v>
      </c>
    </row>
    <row r="44" spans="2:4">
      <c r="B44" s="55" t="s">
        <v>75</v>
      </c>
      <c r="C44" s="52">
        <f>C45</f>
        <v>4511.2919570000004</v>
      </c>
      <c r="D44" s="52">
        <f t="shared" ref="D44" si="2">D45</f>
        <v>541.81532477999997</v>
      </c>
    </row>
    <row r="45" spans="2:4">
      <c r="B45" s="56" t="s">
        <v>76</v>
      </c>
      <c r="C45" s="53">
        <v>4511.2919570000004</v>
      </c>
      <c r="D45" s="53">
        <v>541.81532477999997</v>
      </c>
    </row>
    <row r="46" spans="2:4">
      <c r="B46" s="55" t="s">
        <v>77</v>
      </c>
      <c r="C46" s="52">
        <f>C47</f>
        <v>974.24808700000006</v>
      </c>
      <c r="D46" s="52">
        <f t="shared" ref="D46" si="3">D47</f>
        <v>159.83663969999998</v>
      </c>
    </row>
    <row r="47" spans="2:4">
      <c r="B47" s="56" t="s">
        <v>78</v>
      </c>
      <c r="C47" s="53">
        <v>974.24808700000006</v>
      </c>
      <c r="D47" s="53">
        <v>159.83663969999998</v>
      </c>
    </row>
    <row r="48" spans="2:4">
      <c r="B48" s="55" t="s">
        <v>79</v>
      </c>
      <c r="C48" s="52">
        <f>C49</f>
        <v>1175.371875</v>
      </c>
      <c r="D48" s="52">
        <f t="shared" ref="D48" si="4">D49</f>
        <v>195.89527799999999</v>
      </c>
    </row>
    <row r="49" spans="2:5">
      <c r="B49" s="56" t="s">
        <v>80</v>
      </c>
      <c r="C49" s="53">
        <v>1175.371875</v>
      </c>
      <c r="D49" s="53">
        <v>195.89527799999999</v>
      </c>
    </row>
    <row r="50" spans="2:5">
      <c r="B50" s="55" t="s">
        <v>81</v>
      </c>
      <c r="C50" s="52">
        <f>C51</f>
        <v>165.328228</v>
      </c>
      <c r="D50" s="52">
        <f t="shared" ref="D50" si="5">D51</f>
        <v>17.097249999999999</v>
      </c>
    </row>
    <row r="51" spans="2:5">
      <c r="B51" s="56" t="s">
        <v>82</v>
      </c>
      <c r="C51" s="53">
        <v>165.328228</v>
      </c>
      <c r="D51" s="53">
        <v>17.097249999999999</v>
      </c>
    </row>
    <row r="52" spans="2:5">
      <c r="B52" s="55" t="s">
        <v>83</v>
      </c>
      <c r="C52" s="52">
        <f>C53</f>
        <v>601.38166899999999</v>
      </c>
      <c r="D52" s="52">
        <f t="shared" ref="D52" si="6">D53</f>
        <v>50.115139069999998</v>
      </c>
    </row>
    <row r="53" spans="2:5">
      <c r="B53" s="56" t="s">
        <v>84</v>
      </c>
      <c r="C53" s="53">
        <v>601.38166899999999</v>
      </c>
      <c r="D53" s="53">
        <v>50.115139069999998</v>
      </c>
    </row>
    <row r="54" spans="2:5">
      <c r="B54" s="49" t="s">
        <v>40</v>
      </c>
      <c r="C54" s="51">
        <f>C55+C57</f>
        <v>146463.52179900001</v>
      </c>
      <c r="D54" s="51">
        <f t="shared" ref="D54" si="7">D55+D57</f>
        <v>4029.2091346699995</v>
      </c>
    </row>
    <row r="55" spans="2:5">
      <c r="B55" s="55" t="s">
        <v>45</v>
      </c>
      <c r="C55" s="52">
        <f>C56</f>
        <v>0.38600000000000001</v>
      </c>
      <c r="D55" s="52">
        <f t="shared" ref="D55" si="8">D56</f>
        <v>0</v>
      </c>
    </row>
    <row r="56" spans="2:5">
      <c r="B56" s="56" t="s">
        <v>47</v>
      </c>
      <c r="C56" s="53">
        <v>0.38600000000000001</v>
      </c>
      <c r="D56" s="53">
        <v>0</v>
      </c>
    </row>
    <row r="57" spans="2:5">
      <c r="B57" s="55" t="s">
        <v>48</v>
      </c>
      <c r="C57" s="52">
        <f>SUM(C58:C62)</f>
        <v>146463.13579900001</v>
      </c>
      <c r="D57" s="52">
        <f>SUM(D58:D62)</f>
        <v>4029.2091346699995</v>
      </c>
    </row>
    <row r="58" spans="2:5">
      <c r="B58" s="56" t="s">
        <v>57</v>
      </c>
      <c r="C58" s="53">
        <v>2000</v>
      </c>
      <c r="D58" s="53">
        <v>0</v>
      </c>
    </row>
    <row r="59" spans="2:5">
      <c r="B59" s="56" t="s">
        <v>58</v>
      </c>
      <c r="C59" s="53">
        <v>3204.35079</v>
      </c>
      <c r="D59" s="53">
        <v>83.333332999999996</v>
      </c>
    </row>
    <row r="60" spans="2:5">
      <c r="B60" s="56" t="s">
        <v>59</v>
      </c>
      <c r="C60" s="53">
        <v>0.35</v>
      </c>
      <c r="D60" s="53">
        <v>0</v>
      </c>
    </row>
    <row r="61" spans="2:5">
      <c r="B61" s="56" t="s">
        <v>71</v>
      </c>
      <c r="C61" s="53">
        <v>95430.2</v>
      </c>
      <c r="D61" s="53">
        <v>3694.4909372599996</v>
      </c>
      <c r="E61" s="25"/>
    </row>
    <row r="62" spans="2:5">
      <c r="B62" s="56" t="s">
        <v>72</v>
      </c>
      <c r="C62" s="53">
        <v>45828.235009000004</v>
      </c>
      <c r="D62" s="53">
        <v>251.38486441000001</v>
      </c>
      <c r="E62" s="25"/>
    </row>
    <row r="63" spans="2:5">
      <c r="B63" s="59" t="s">
        <v>85</v>
      </c>
      <c r="C63" s="54">
        <f>C13+C54</f>
        <v>1037842.3227039999</v>
      </c>
      <c r="D63" s="54">
        <f>D13+D54</f>
        <v>64488.489762420009</v>
      </c>
      <c r="E63" s="25"/>
    </row>
    <row r="64" spans="2:5">
      <c r="B64" s="28" t="s">
        <v>25</v>
      </c>
      <c r="C64" s="28"/>
      <c r="D64" s="29"/>
    </row>
    <row r="65" spans="2:5" ht="26.25" customHeight="1">
      <c r="B65" s="123" t="s">
        <v>26</v>
      </c>
      <c r="C65" s="123"/>
      <c r="D65" s="123"/>
    </row>
    <row r="66" spans="2:5">
      <c r="B66" s="28" t="s">
        <v>27</v>
      </c>
      <c r="C66" s="117"/>
      <c r="D66" s="117"/>
    </row>
    <row r="67" spans="2:5">
      <c r="B67" s="28"/>
      <c r="C67" s="28"/>
      <c r="D67" s="29"/>
    </row>
    <row r="68" spans="2:5">
      <c r="C68" s="28"/>
      <c r="D68" s="30"/>
    </row>
    <row r="69" spans="2:5">
      <c r="B69" s="88"/>
      <c r="C69" s="88"/>
      <c r="D69" s="88"/>
    </row>
    <row r="70" spans="2:5">
      <c r="B70" s="88"/>
      <c r="C70" s="88"/>
      <c r="D70" s="88"/>
    </row>
    <row r="71" spans="2:5">
      <c r="B71" s="88"/>
      <c r="C71" s="88"/>
      <c r="D71" s="88"/>
    </row>
    <row r="76" spans="2:5">
      <c r="E76" s="23"/>
    </row>
    <row r="77" spans="2:5">
      <c r="E77" s="24"/>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29"/>
  <sheetViews>
    <sheetView showGridLines="0" zoomScaleNormal="100" workbookViewId="0">
      <selection activeCell="B11" sqref="B11:B12"/>
    </sheetView>
  </sheetViews>
  <sheetFormatPr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20" t="s">
        <v>0</v>
      </c>
      <c r="B1" s="120"/>
      <c r="C1" s="120"/>
      <c r="D1" s="120"/>
      <c r="E1" s="120"/>
      <c r="F1" s="13"/>
    </row>
    <row r="2" spans="1:6" ht="21" customHeight="1">
      <c r="A2" s="128" t="s">
        <v>1</v>
      </c>
      <c r="B2" s="128"/>
      <c r="C2" s="128"/>
      <c r="D2" s="128"/>
      <c r="E2" s="128"/>
      <c r="F2" s="12"/>
    </row>
    <row r="3" spans="1:6" ht="15" customHeight="1">
      <c r="A3" s="130" t="s">
        <v>2</v>
      </c>
      <c r="B3" s="130"/>
      <c r="C3" s="130"/>
      <c r="D3" s="130"/>
      <c r="E3" s="130"/>
      <c r="F3" s="11"/>
    </row>
    <row r="5" spans="1:6" ht="18.75" customHeight="1">
      <c r="A5" s="129" t="s">
        <v>28</v>
      </c>
      <c r="B5" s="129"/>
      <c r="C5" s="129"/>
      <c r="D5" s="129"/>
      <c r="E5" s="129"/>
      <c r="F5" s="14"/>
    </row>
    <row r="6" spans="1:6" ht="18.75" customHeight="1">
      <c r="A6" s="129" t="s">
        <v>86</v>
      </c>
      <c r="B6" s="129"/>
      <c r="C6" s="129"/>
      <c r="D6" s="129"/>
      <c r="E6" s="129"/>
      <c r="F6" s="15"/>
    </row>
    <row r="7" spans="1:6" ht="18.75">
      <c r="A7" s="135" t="s">
        <v>5</v>
      </c>
      <c r="B7" s="135"/>
      <c r="C7" s="135"/>
      <c r="D7" s="135"/>
      <c r="E7" s="135"/>
      <c r="F7" s="15"/>
    </row>
    <row r="8" spans="1:6" ht="15.75">
      <c r="A8" s="133" t="s">
        <v>6</v>
      </c>
      <c r="B8" s="133"/>
      <c r="C8" s="133"/>
      <c r="D8" s="133"/>
      <c r="E8" s="133"/>
      <c r="F8" s="16"/>
    </row>
    <row r="11" spans="1:6" ht="15" customHeight="1">
      <c r="B11" s="131" t="s">
        <v>7</v>
      </c>
      <c r="C11" s="132" t="s">
        <v>8</v>
      </c>
      <c r="D11" s="132" t="s">
        <v>9</v>
      </c>
    </row>
    <row r="12" spans="1:6">
      <c r="B12" s="131"/>
      <c r="C12" s="132"/>
      <c r="D12" s="132"/>
    </row>
    <row r="13" spans="1:6">
      <c r="B13" s="45" t="s">
        <v>13</v>
      </c>
      <c r="C13" s="39">
        <f>C14+C34+C63+C70+C110</f>
        <v>891378.80090500007</v>
      </c>
      <c r="D13" s="39">
        <f>D14+D34+D63+D70+D110</f>
        <v>60459.280627749999</v>
      </c>
    </row>
    <row r="14" spans="1:6" s="17" customFormat="1">
      <c r="B14" s="75" t="s">
        <v>87</v>
      </c>
      <c r="C14" s="60">
        <f>C15+C20+C23+C27</f>
        <v>153374.82924300001</v>
      </c>
      <c r="D14" s="60">
        <f t="shared" ref="D14" si="0">D15+D20+D23+D27</f>
        <v>13246.572859889999</v>
      </c>
    </row>
    <row r="15" spans="1:6" s="17" customFormat="1">
      <c r="B15" s="46" t="s">
        <v>88</v>
      </c>
      <c r="C15" s="62">
        <f>SUM(C16:C19)</f>
        <v>74961.398519000009</v>
      </c>
      <c r="D15" s="62">
        <f>SUM(D16:D19)</f>
        <v>6497.0305173599991</v>
      </c>
    </row>
    <row r="16" spans="1:6" s="17" customFormat="1">
      <c r="B16" s="47" t="s">
        <v>89</v>
      </c>
      <c r="C16" s="53">
        <v>7127.8035559999998</v>
      </c>
      <c r="D16" s="53">
        <v>1187.9672390999999</v>
      </c>
    </row>
    <row r="17" spans="2:6" s="17" customFormat="1">
      <c r="B17" s="47" t="s">
        <v>90</v>
      </c>
      <c r="C17" s="53">
        <v>41484.824016999999</v>
      </c>
      <c r="D17" s="53">
        <v>3042.08704141</v>
      </c>
    </row>
    <row r="18" spans="2:6" s="17" customFormat="1">
      <c r="B18" s="47" t="s">
        <v>91</v>
      </c>
      <c r="C18" s="53">
        <v>21236.097320000001</v>
      </c>
      <c r="D18" s="53">
        <v>1675.0457730000001</v>
      </c>
    </row>
    <row r="19" spans="2:6" s="17" customFormat="1">
      <c r="B19" s="47" t="s">
        <v>92</v>
      </c>
      <c r="C19" s="53">
        <v>5112.6736259999998</v>
      </c>
      <c r="D19" s="53">
        <v>591.93046384999991</v>
      </c>
    </row>
    <row r="20" spans="2:6" s="17" customFormat="1">
      <c r="B20" s="46" t="s">
        <v>93</v>
      </c>
      <c r="C20" s="62">
        <f>SUM(C21:C22)</f>
        <v>10180.523553999999</v>
      </c>
      <c r="D20" s="62">
        <f>SUM(D21:D22)</f>
        <v>473.76647229000002</v>
      </c>
    </row>
    <row r="21" spans="2:6" s="17" customFormat="1">
      <c r="B21" s="47" t="s">
        <v>94</v>
      </c>
      <c r="C21" s="53">
        <v>3697.1493329999998</v>
      </c>
      <c r="D21" s="53">
        <v>101.40044582</v>
      </c>
    </row>
    <row r="22" spans="2:6" s="17" customFormat="1">
      <c r="B22" s="47" t="s">
        <v>95</v>
      </c>
      <c r="C22" s="53">
        <v>6483.374221</v>
      </c>
      <c r="D22" s="53">
        <v>372.36602647000001</v>
      </c>
      <c r="F22" s="84"/>
    </row>
    <row r="23" spans="2:6" s="17" customFormat="1">
      <c r="B23" s="46" t="s">
        <v>96</v>
      </c>
      <c r="C23" s="62">
        <f>SUM(C24:C26)</f>
        <v>29730.961942999998</v>
      </c>
      <c r="D23" s="62">
        <f>SUM(D24:D26)</f>
        <v>1830.5515798099998</v>
      </c>
    </row>
    <row r="24" spans="2:6" s="17" customFormat="1">
      <c r="B24" s="47" t="s">
        <v>97</v>
      </c>
      <c r="C24" s="53">
        <v>24850.58294</v>
      </c>
      <c r="D24" s="53">
        <v>1733.8162528799999</v>
      </c>
    </row>
    <row r="25" spans="2:6" s="17" customFormat="1">
      <c r="B25" s="47" t="s">
        <v>98</v>
      </c>
      <c r="C25" s="53">
        <v>4818.8647979999996</v>
      </c>
      <c r="D25" s="53">
        <v>91.002029620000002</v>
      </c>
    </row>
    <row r="26" spans="2:6" s="17" customFormat="1">
      <c r="B26" s="47" t="s">
        <v>99</v>
      </c>
      <c r="C26" s="53">
        <v>61.514204999999997</v>
      </c>
      <c r="D26" s="53">
        <v>5.7332973099999993</v>
      </c>
    </row>
    <row r="27" spans="2:6" s="17" customFormat="1">
      <c r="B27" s="46" t="s">
        <v>100</v>
      </c>
      <c r="C27" s="62">
        <f>SUM(C28:C33)</f>
        <v>38501.945226999997</v>
      </c>
      <c r="D27" s="62">
        <f>SUM(D28:D33)</f>
        <v>4445.2242904300001</v>
      </c>
    </row>
    <row r="28" spans="2:6" s="17" customFormat="1">
      <c r="B28" s="47" t="s">
        <v>101</v>
      </c>
      <c r="C28" s="53">
        <v>16814.267257</v>
      </c>
      <c r="D28" s="53">
        <v>1120.3279505999999</v>
      </c>
    </row>
    <row r="29" spans="2:6" s="17" customFormat="1">
      <c r="B29" s="47" t="s">
        <v>102</v>
      </c>
      <c r="C29" s="53">
        <v>632.69422999999995</v>
      </c>
      <c r="D29" s="53">
        <v>13.71720228</v>
      </c>
    </row>
    <row r="30" spans="2:6" s="17" customFormat="1">
      <c r="B30" s="47" t="s">
        <v>103</v>
      </c>
      <c r="C30" s="53">
        <v>14503.934375999999</v>
      </c>
      <c r="D30" s="53">
        <v>2275.42398465</v>
      </c>
    </row>
    <row r="31" spans="2:6" s="17" customFormat="1">
      <c r="B31" s="47" t="s">
        <v>104</v>
      </c>
      <c r="C31" s="53">
        <v>1822.7063639999999</v>
      </c>
      <c r="D31" s="53">
        <v>422.34075451000001</v>
      </c>
    </row>
    <row r="32" spans="2:6" s="17" customFormat="1">
      <c r="B32" s="47" t="s">
        <v>105</v>
      </c>
      <c r="C32" s="53">
        <v>1379.739928</v>
      </c>
      <c r="D32" s="53">
        <v>79.711491890000005</v>
      </c>
    </row>
    <row r="33" spans="2:4" s="17" customFormat="1">
      <c r="B33" s="47" t="s">
        <v>106</v>
      </c>
      <c r="C33" s="53">
        <v>3348.6030719999999</v>
      </c>
      <c r="D33" s="53">
        <v>533.70290650000004</v>
      </c>
    </row>
    <row r="34" spans="2:4" s="17" customFormat="1">
      <c r="B34" s="75" t="s">
        <v>107</v>
      </c>
      <c r="C34" s="62">
        <f>C35+C38+C41+C43+C45+C48+C54+C56+C58</f>
        <v>129938.826397</v>
      </c>
      <c r="D34" s="62">
        <f t="shared" ref="D34" si="1">D35+D38+D41+D43+D45+D48+D54+D56+D58</f>
        <v>4864.2238933200015</v>
      </c>
    </row>
    <row r="35" spans="2:4" s="17" customFormat="1">
      <c r="B35" s="77" t="s">
        <v>108</v>
      </c>
      <c r="C35" s="62">
        <f>SUM(C36:C37)</f>
        <v>7878.6273500000007</v>
      </c>
      <c r="D35" s="62">
        <f t="shared" ref="D35" si="2">SUM(D36:D37)</f>
        <v>373.96375442000004</v>
      </c>
    </row>
    <row r="36" spans="2:4" s="17" customFormat="1">
      <c r="B36" s="48" t="s">
        <v>109</v>
      </c>
      <c r="C36" s="53">
        <v>6834.8547980000003</v>
      </c>
      <c r="D36" s="53">
        <v>319.98860016000003</v>
      </c>
    </row>
    <row r="37" spans="2:4">
      <c r="B37" s="48" t="s">
        <v>110</v>
      </c>
      <c r="C37" s="53">
        <v>1043.7725519999999</v>
      </c>
      <c r="D37" s="53">
        <v>53.975154260000004</v>
      </c>
    </row>
    <row r="38" spans="2:4">
      <c r="B38" s="77" t="s">
        <v>111</v>
      </c>
      <c r="C38" s="62">
        <f>SUM(C39:C40)</f>
        <v>13630.854023</v>
      </c>
      <c r="D38" s="62">
        <f t="shared" ref="D38" si="3">SUM(D39:D40)</f>
        <v>781.68245786</v>
      </c>
    </row>
    <row r="39" spans="2:4">
      <c r="B39" s="48" t="s">
        <v>112</v>
      </c>
      <c r="C39" s="53">
        <v>13487.232459999999</v>
      </c>
      <c r="D39" s="53">
        <v>775.15846485999998</v>
      </c>
    </row>
    <row r="40" spans="2:4">
      <c r="B40" s="48" t="s">
        <v>113</v>
      </c>
      <c r="C40" s="53">
        <v>143.62156300000001</v>
      </c>
      <c r="D40" s="53">
        <v>6.5239929999999999</v>
      </c>
    </row>
    <row r="41" spans="2:4">
      <c r="B41" s="77" t="s">
        <v>114</v>
      </c>
      <c r="C41" s="62">
        <f>C42</f>
        <v>7731.5610239999996</v>
      </c>
      <c r="D41" s="62">
        <f t="shared" ref="D41" si="4">D42</f>
        <v>131.82404</v>
      </c>
    </row>
    <row r="42" spans="2:4">
      <c r="B42" s="48" t="s">
        <v>115</v>
      </c>
      <c r="C42" s="53">
        <v>7731.5610239999996</v>
      </c>
      <c r="D42" s="53">
        <v>131.82404</v>
      </c>
    </row>
    <row r="43" spans="2:4">
      <c r="B43" s="77" t="s">
        <v>116</v>
      </c>
      <c r="C43" s="62">
        <f>C44</f>
        <v>52046.074129000001</v>
      </c>
      <c r="D43" s="62">
        <f t="shared" ref="D43" si="5">D44</f>
        <v>2810.69110159</v>
      </c>
    </row>
    <row r="44" spans="2:4">
      <c r="B44" s="48" t="s">
        <v>117</v>
      </c>
      <c r="C44" s="53">
        <v>52046.074129000001</v>
      </c>
      <c r="D44" s="53">
        <v>2810.69110159</v>
      </c>
    </row>
    <row r="45" spans="2:4">
      <c r="B45" s="77" t="s">
        <v>118</v>
      </c>
      <c r="C45" s="62">
        <f>SUM(C46:C47)</f>
        <v>890.78787399999999</v>
      </c>
      <c r="D45" s="62">
        <f t="shared" ref="D45" si="6">SUM(D46:D47)</f>
        <v>13.064430620000001</v>
      </c>
    </row>
    <row r="46" spans="2:4">
      <c r="B46" s="48" t="s">
        <v>119</v>
      </c>
      <c r="C46" s="53">
        <v>244.76877099999999</v>
      </c>
      <c r="D46" s="53">
        <v>13.064430620000001</v>
      </c>
    </row>
    <row r="47" spans="2:4">
      <c r="B47" s="48" t="s">
        <v>120</v>
      </c>
      <c r="C47" s="53">
        <v>646.01910299999997</v>
      </c>
      <c r="D47" s="53">
        <v>0</v>
      </c>
    </row>
    <row r="48" spans="2:4">
      <c r="B48" s="77" t="s">
        <v>121</v>
      </c>
      <c r="C48" s="62">
        <f>SUM(C49:C53)</f>
        <v>39775.378019999996</v>
      </c>
      <c r="D48" s="62">
        <f>SUM(D49:D53)</f>
        <v>569.00445249000006</v>
      </c>
    </row>
    <row r="49" spans="2:4">
      <c r="B49" s="48" t="s">
        <v>122</v>
      </c>
      <c r="C49" s="53">
        <v>30220.221567000001</v>
      </c>
      <c r="D49" s="53">
        <v>399.53169627000005</v>
      </c>
    </row>
    <row r="50" spans="2:4">
      <c r="B50" s="48" t="s">
        <v>123</v>
      </c>
      <c r="C50" s="53">
        <v>54.864887000000003</v>
      </c>
      <c r="D50" s="53">
        <v>1.2568847700000001</v>
      </c>
    </row>
    <row r="51" spans="2:4">
      <c r="B51" s="48" t="s">
        <v>124</v>
      </c>
      <c r="C51" s="53">
        <v>5434.7756149999996</v>
      </c>
      <c r="D51" s="53">
        <v>78.585743249999993</v>
      </c>
    </row>
    <row r="52" spans="2:4">
      <c r="B52" s="48" t="s">
        <v>125</v>
      </c>
      <c r="C52" s="53">
        <v>240.2</v>
      </c>
      <c r="D52" s="53">
        <v>0</v>
      </c>
    </row>
    <row r="53" spans="2:4">
      <c r="B53" s="48" t="s">
        <v>126</v>
      </c>
      <c r="C53" s="53">
        <v>3825.315951</v>
      </c>
      <c r="D53" s="53">
        <v>89.630128200000001</v>
      </c>
    </row>
    <row r="54" spans="2:4">
      <c r="B54" s="77" t="s">
        <v>127</v>
      </c>
      <c r="C54" s="62">
        <f>C55</f>
        <v>1528.821197</v>
      </c>
      <c r="D54" s="62">
        <f t="shared" ref="D54" si="7">D55</f>
        <v>53.210592950000006</v>
      </c>
    </row>
    <row r="55" spans="2:4">
      <c r="B55" s="48" t="s">
        <v>128</v>
      </c>
      <c r="C55" s="53">
        <v>1528.821197</v>
      </c>
      <c r="D55" s="53">
        <v>53.210592950000006</v>
      </c>
    </row>
    <row r="56" spans="2:4">
      <c r="B56" s="77" t="s">
        <v>129</v>
      </c>
      <c r="C56" s="62">
        <f>C57</f>
        <v>182.20302000000001</v>
      </c>
      <c r="D56" s="62">
        <f>D57</f>
        <v>30.01820734</v>
      </c>
    </row>
    <row r="57" spans="2:4">
      <c r="B57" s="48" t="s">
        <v>130</v>
      </c>
      <c r="C57" s="53">
        <v>182.20302000000001</v>
      </c>
      <c r="D57" s="53">
        <v>30.01820734</v>
      </c>
    </row>
    <row r="58" spans="2:4">
      <c r="B58" s="77" t="s">
        <v>131</v>
      </c>
      <c r="C58" s="62">
        <f>SUM(C59:C62)</f>
        <v>6274.5197600000001</v>
      </c>
      <c r="D58" s="62">
        <f>SUM(D59:D62)</f>
        <v>100.76485604999999</v>
      </c>
    </row>
    <row r="59" spans="2:4">
      <c r="B59" s="48" t="s">
        <v>132</v>
      </c>
      <c r="C59" s="53">
        <v>75</v>
      </c>
      <c r="D59" s="53">
        <v>0</v>
      </c>
    </row>
    <row r="60" spans="2:4">
      <c r="B60" s="48" t="s">
        <v>133</v>
      </c>
      <c r="C60" s="53">
        <v>10.255803999999999</v>
      </c>
      <c r="D60" s="53">
        <v>0</v>
      </c>
    </row>
    <row r="61" spans="2:4">
      <c r="B61" s="48" t="s">
        <v>134</v>
      </c>
      <c r="C61" s="53">
        <v>5989.2639559999998</v>
      </c>
      <c r="D61" s="53">
        <v>100.76485604999999</v>
      </c>
    </row>
    <row r="62" spans="2:4">
      <c r="B62" s="48" t="s">
        <v>135</v>
      </c>
      <c r="C62" s="53">
        <v>200</v>
      </c>
      <c r="D62" s="53">
        <v>0</v>
      </c>
    </row>
    <row r="63" spans="2:4">
      <c r="B63" s="75" t="s">
        <v>136</v>
      </c>
      <c r="C63" s="62">
        <f>C64+C67</f>
        <v>6755.3592440000002</v>
      </c>
      <c r="D63" s="62">
        <f>D64+D67</f>
        <v>172.23469903999998</v>
      </c>
    </row>
    <row r="64" spans="2:4">
      <c r="B64" s="77" t="s">
        <v>137</v>
      </c>
      <c r="C64" s="62">
        <f>SUM(C65:C66)</f>
        <v>1477.19696</v>
      </c>
      <c r="D64" s="62">
        <f>SUM(D65:D66)</f>
        <v>59.152815089999997</v>
      </c>
    </row>
    <row r="65" spans="2:4">
      <c r="B65" s="48" t="s">
        <v>138</v>
      </c>
      <c r="C65" s="53">
        <v>968.56846099999996</v>
      </c>
      <c r="D65" s="53">
        <v>46.295830309999999</v>
      </c>
    </row>
    <row r="66" spans="2:4">
      <c r="B66" s="48" t="s">
        <v>139</v>
      </c>
      <c r="C66" s="53">
        <v>508.62849899999998</v>
      </c>
      <c r="D66" s="53">
        <v>12.856984779999999</v>
      </c>
    </row>
    <row r="67" spans="2:4">
      <c r="B67" s="77" t="s">
        <v>140</v>
      </c>
      <c r="C67" s="62">
        <f>SUM(C68:C69)</f>
        <v>5278.162284</v>
      </c>
      <c r="D67" s="62">
        <f t="shared" ref="D67" si="8">SUM(D68:D69)</f>
        <v>113.08188394999999</v>
      </c>
    </row>
    <row r="68" spans="2:4">
      <c r="B68" s="48" t="s">
        <v>141</v>
      </c>
      <c r="C68" s="53">
        <v>4924.5275270000002</v>
      </c>
      <c r="D68" s="53">
        <v>99.609913159999991</v>
      </c>
    </row>
    <row r="69" spans="2:4">
      <c r="B69" s="48" t="s">
        <v>142</v>
      </c>
      <c r="C69" s="53">
        <v>353.63475699999998</v>
      </c>
      <c r="D69" s="53">
        <v>13.47197079</v>
      </c>
    </row>
    <row r="70" spans="2:4">
      <c r="B70" s="75" t="s">
        <v>143</v>
      </c>
      <c r="C70" s="62">
        <f>C71+C76+C81+C89+C101</f>
        <v>416473.656021</v>
      </c>
      <c r="D70" s="62">
        <f t="shared" ref="D70" si="9">D71+D76+D81+D89+D101</f>
        <v>29884.836261460001</v>
      </c>
    </row>
    <row r="71" spans="2:4">
      <c r="B71" s="77" t="s">
        <v>144</v>
      </c>
      <c r="C71" s="62">
        <f>SUM(C72:C75)</f>
        <v>17669.577548000001</v>
      </c>
      <c r="D71" s="62">
        <f t="shared" ref="D71" si="10">SUM(D72:D75)</f>
        <v>351.84121475000001</v>
      </c>
    </row>
    <row r="72" spans="2:4">
      <c r="B72" s="48" t="s">
        <v>145</v>
      </c>
      <c r="C72" s="53">
        <v>843.05658000000005</v>
      </c>
      <c r="D72" s="53">
        <v>37.366187889999999</v>
      </c>
    </row>
    <row r="73" spans="2:4">
      <c r="B73" s="48" t="s">
        <v>146</v>
      </c>
      <c r="C73" s="53">
        <v>591.23098200000004</v>
      </c>
      <c r="D73" s="53">
        <v>0</v>
      </c>
    </row>
    <row r="74" spans="2:4">
      <c r="B74" s="48" t="s">
        <v>147</v>
      </c>
      <c r="C74" s="53">
        <v>16234.423879</v>
      </c>
      <c r="D74" s="53">
        <v>314.47502686000001</v>
      </c>
    </row>
    <row r="75" spans="2:4">
      <c r="B75" s="48" t="s">
        <v>148</v>
      </c>
      <c r="C75" s="53">
        <v>0.86610699999999996</v>
      </c>
      <c r="D75" s="53">
        <v>0</v>
      </c>
    </row>
    <row r="76" spans="2:4">
      <c r="B76" s="77" t="s">
        <v>149</v>
      </c>
      <c r="C76" s="62">
        <f>SUM(C77:C80)</f>
        <v>97744.003634000008</v>
      </c>
      <c r="D76" s="62">
        <f t="shared" ref="D76" si="11">SUM(D77:D80)</f>
        <v>7838.9204672099995</v>
      </c>
    </row>
    <row r="77" spans="2:4">
      <c r="B77" s="48" t="s">
        <v>150</v>
      </c>
      <c r="C77" s="53">
        <v>2905.4655750000002</v>
      </c>
      <c r="D77" s="53">
        <v>143.74708786000002</v>
      </c>
    </row>
    <row r="78" spans="2:4">
      <c r="B78" s="48" t="s">
        <v>151</v>
      </c>
      <c r="C78" s="53">
        <v>10265.590881</v>
      </c>
      <c r="D78" s="53">
        <v>243.19900045</v>
      </c>
    </row>
    <row r="79" spans="2:4">
      <c r="B79" s="48" t="s">
        <v>152</v>
      </c>
      <c r="C79" s="53">
        <v>5.1309199999999997</v>
      </c>
      <c r="D79" s="53">
        <v>2.2936000000000002E-2</v>
      </c>
    </row>
    <row r="80" spans="2:4">
      <c r="B80" s="48" t="s">
        <v>153</v>
      </c>
      <c r="C80" s="53">
        <v>84567.816258000006</v>
      </c>
      <c r="D80" s="53">
        <v>7451.9514428999992</v>
      </c>
    </row>
    <row r="81" spans="2:4">
      <c r="B81" s="77" t="s">
        <v>154</v>
      </c>
      <c r="C81" s="62">
        <f>SUM(C82:C88)</f>
        <v>6205.3114810000006</v>
      </c>
      <c r="D81" s="62">
        <f t="shared" ref="D81" si="12">SUM(D82:D88)</f>
        <v>265.50510194000003</v>
      </c>
    </row>
    <row r="82" spans="2:4">
      <c r="B82" s="48" t="s">
        <v>155</v>
      </c>
      <c r="C82" s="53">
        <v>990.84199899999999</v>
      </c>
      <c r="D82" s="53">
        <v>9.8481522899999998</v>
      </c>
    </row>
    <row r="83" spans="2:4">
      <c r="B83" s="48" t="s">
        <v>156</v>
      </c>
      <c r="C83" s="53">
        <v>1127.6551770000001</v>
      </c>
      <c r="D83" s="53">
        <v>9.2312673900000011</v>
      </c>
    </row>
    <row r="84" spans="2:4">
      <c r="B84" s="48" t="s">
        <v>157</v>
      </c>
      <c r="C84" s="53">
        <v>2783.0242469999998</v>
      </c>
      <c r="D84" s="53">
        <v>181.405249</v>
      </c>
    </row>
    <row r="85" spans="2:4">
      <c r="B85" s="48" t="s">
        <v>158</v>
      </c>
      <c r="C85" s="53">
        <v>1.511069</v>
      </c>
      <c r="D85" s="53">
        <v>0</v>
      </c>
    </row>
    <row r="86" spans="2:4">
      <c r="B86" s="48" t="s">
        <v>159</v>
      </c>
      <c r="C86" s="53">
        <v>156.68683999999999</v>
      </c>
      <c r="D86" s="53">
        <v>0</v>
      </c>
    </row>
    <row r="87" spans="2:4">
      <c r="B87" s="48" t="s">
        <v>160</v>
      </c>
      <c r="C87" s="53">
        <v>10.696979000000001</v>
      </c>
      <c r="D87" s="53">
        <v>0</v>
      </c>
    </row>
    <row r="88" spans="2:4">
      <c r="B88" s="48" t="s">
        <v>161</v>
      </c>
      <c r="C88" s="53">
        <v>1134.89517</v>
      </c>
      <c r="D88" s="53">
        <v>65.020433260000004</v>
      </c>
    </row>
    <row r="89" spans="2:4">
      <c r="B89" s="77" t="s">
        <v>162</v>
      </c>
      <c r="C89" s="62">
        <f>SUM(C90:C100)</f>
        <v>199017.51170600002</v>
      </c>
      <c r="D89" s="62">
        <f>SUM(D90:D100)</f>
        <v>10992.336015250001</v>
      </c>
    </row>
    <row r="90" spans="2:4">
      <c r="B90" s="48" t="s">
        <v>163</v>
      </c>
      <c r="C90" s="53">
        <v>10666.485562</v>
      </c>
      <c r="D90" s="53">
        <v>369.93124988</v>
      </c>
    </row>
    <row r="91" spans="2:4">
      <c r="B91" s="48" t="s">
        <v>164</v>
      </c>
      <c r="C91" s="53">
        <v>71983.864574000007</v>
      </c>
      <c r="D91" s="53">
        <v>5132.1570371099997</v>
      </c>
    </row>
    <row r="92" spans="2:4">
      <c r="B92" s="48" t="s">
        <v>165</v>
      </c>
      <c r="C92" s="53">
        <v>26339.522879</v>
      </c>
      <c r="D92" s="53">
        <v>1570.6054090800001</v>
      </c>
    </row>
    <row r="93" spans="2:4">
      <c r="B93" s="48" t="s">
        <v>166</v>
      </c>
      <c r="C93" s="53">
        <v>18105.183989000001</v>
      </c>
      <c r="D93" s="53">
        <v>927.16910134</v>
      </c>
    </row>
    <row r="94" spans="2:4">
      <c r="B94" s="48" t="s">
        <v>167</v>
      </c>
      <c r="C94" s="53">
        <v>6501.3807129999996</v>
      </c>
      <c r="D94" s="53">
        <v>286.53786197000005</v>
      </c>
    </row>
    <row r="95" spans="2:4">
      <c r="B95" s="48" t="s">
        <v>168</v>
      </c>
      <c r="C95" s="53">
        <v>9470.3357739999992</v>
      </c>
      <c r="D95" s="53">
        <v>549.88797490999991</v>
      </c>
    </row>
    <row r="96" spans="2:4">
      <c r="B96" s="48" t="s">
        <v>169</v>
      </c>
      <c r="C96" s="53">
        <v>1435.178872</v>
      </c>
      <c r="D96" s="53">
        <v>64.607308309999993</v>
      </c>
    </row>
    <row r="97" spans="2:4">
      <c r="B97" s="48" t="s">
        <v>170</v>
      </c>
      <c r="C97" s="53">
        <v>369.04296900000003</v>
      </c>
      <c r="D97" s="53">
        <v>26.079485299999998</v>
      </c>
    </row>
    <row r="98" spans="2:4">
      <c r="B98" s="48" t="s">
        <v>171</v>
      </c>
      <c r="C98" s="53">
        <v>146.29268999999999</v>
      </c>
      <c r="D98" s="53">
        <v>7.2226250999999992</v>
      </c>
    </row>
    <row r="99" spans="2:4">
      <c r="B99" s="48" t="s">
        <v>172</v>
      </c>
      <c r="C99" s="53">
        <v>263.77060299999999</v>
      </c>
      <c r="D99" s="53">
        <v>8.4359363900000002</v>
      </c>
    </row>
    <row r="100" spans="2:4">
      <c r="B100" s="48" t="s">
        <v>173</v>
      </c>
      <c r="C100" s="53">
        <v>53736.453081</v>
      </c>
      <c r="D100" s="53">
        <v>2049.70202586</v>
      </c>
    </row>
    <row r="101" spans="2:4">
      <c r="B101" s="77" t="s">
        <v>174</v>
      </c>
      <c r="C101" s="62">
        <f>SUM(C102:C109)</f>
        <v>95837.251651999992</v>
      </c>
      <c r="D101" s="62">
        <f>SUM(D102:D109)</f>
        <v>10436.23346231</v>
      </c>
    </row>
    <row r="102" spans="2:4">
      <c r="B102" s="48" t="s">
        <v>175</v>
      </c>
      <c r="C102" s="53">
        <v>47176.721219999999</v>
      </c>
      <c r="D102" s="53">
        <v>3582.2092243800003</v>
      </c>
    </row>
    <row r="103" spans="2:4">
      <c r="B103" s="48" t="s">
        <v>176</v>
      </c>
      <c r="C103" s="53">
        <v>1352.7034410000001</v>
      </c>
      <c r="D103" s="53">
        <v>219.51699600000001</v>
      </c>
    </row>
    <row r="104" spans="2:4">
      <c r="B104" s="48" t="s">
        <v>177</v>
      </c>
      <c r="C104" s="53">
        <v>3124.3381079999999</v>
      </c>
      <c r="D104" s="53">
        <v>0</v>
      </c>
    </row>
    <row r="105" spans="2:4">
      <c r="B105" s="48" t="s">
        <v>178</v>
      </c>
      <c r="C105" s="53">
        <v>5442.4521020000002</v>
      </c>
      <c r="D105" s="53">
        <v>7.3507285099999997</v>
      </c>
    </row>
    <row r="106" spans="2:4">
      <c r="B106" s="48" t="s">
        <v>179</v>
      </c>
      <c r="C106" s="53">
        <v>547.01583200000005</v>
      </c>
      <c r="D106" s="53">
        <v>17.10189184</v>
      </c>
    </row>
    <row r="107" spans="2:4">
      <c r="B107" s="48" t="s">
        <v>180</v>
      </c>
      <c r="C107" s="53">
        <v>1665.9870820000001</v>
      </c>
      <c r="D107" s="53">
        <v>49.033070560000006</v>
      </c>
    </row>
    <row r="108" spans="2:4">
      <c r="B108" s="48" t="s">
        <v>181</v>
      </c>
      <c r="C108" s="53">
        <v>34934.937624999999</v>
      </c>
      <c r="D108" s="53">
        <v>6410.3886119399995</v>
      </c>
    </row>
    <row r="109" spans="2:4">
      <c r="B109" s="48" t="s">
        <v>182</v>
      </c>
      <c r="C109" s="53">
        <v>1593.0962420000001</v>
      </c>
      <c r="D109" s="53">
        <v>150.63293907999997</v>
      </c>
    </row>
    <row r="110" spans="2:4" ht="15" customHeight="1">
      <c r="B110" s="75" t="s">
        <v>183</v>
      </c>
      <c r="C110" s="62">
        <f>C111</f>
        <v>184836.13</v>
      </c>
      <c r="D110" s="62">
        <f>D111</f>
        <v>12291.412914039998</v>
      </c>
    </row>
    <row r="111" spans="2:4">
      <c r="B111" s="76" t="s">
        <v>184</v>
      </c>
      <c r="C111" s="53">
        <f>C112</f>
        <v>184836.13</v>
      </c>
      <c r="D111" s="53">
        <f t="shared" ref="D111" si="13">D112</f>
        <v>12291.412914039998</v>
      </c>
    </row>
    <row r="112" spans="2:4">
      <c r="B112" s="48" t="s">
        <v>185</v>
      </c>
      <c r="C112" s="53">
        <v>184836.13</v>
      </c>
      <c r="D112" s="53">
        <v>12291.412914039998</v>
      </c>
    </row>
    <row r="113" spans="2:4">
      <c r="B113" s="45" t="s">
        <v>40</v>
      </c>
      <c r="C113" s="39">
        <f t="shared" ref="C113:D114" si="14">C114</f>
        <v>146463.52179900001</v>
      </c>
      <c r="D113" s="52">
        <f t="shared" si="14"/>
        <v>4029.2091346699995</v>
      </c>
    </row>
    <row r="114" spans="2:4">
      <c r="B114" s="78" t="s">
        <v>186</v>
      </c>
      <c r="C114" s="60">
        <f t="shared" si="14"/>
        <v>146463.52179900001</v>
      </c>
      <c r="D114" s="62">
        <f t="shared" si="14"/>
        <v>4029.2091346699995</v>
      </c>
    </row>
    <row r="115" spans="2:4">
      <c r="B115" s="76" t="s">
        <v>187</v>
      </c>
      <c r="C115" s="61">
        <f>C116</f>
        <v>146463.52179900001</v>
      </c>
      <c r="D115" s="53">
        <f t="shared" ref="D115" si="15">D116</f>
        <v>4029.2091346699995</v>
      </c>
    </row>
    <row r="116" spans="2:4">
      <c r="B116" s="48" t="s">
        <v>188</v>
      </c>
      <c r="C116" s="61">
        <v>146463.52179900001</v>
      </c>
      <c r="D116" s="53">
        <v>4029.2091346699995</v>
      </c>
    </row>
    <row r="117" spans="2:4">
      <c r="B117" s="59" t="s">
        <v>43</v>
      </c>
      <c r="C117" s="54">
        <f>C13+C113</f>
        <v>1037842.322704</v>
      </c>
      <c r="D117" s="54">
        <f>D13+D113</f>
        <v>64488.489762419995</v>
      </c>
    </row>
    <row r="118" spans="2:4">
      <c r="B118" s="66" t="s">
        <v>25</v>
      </c>
      <c r="C118" s="67"/>
      <c r="D118" s="67"/>
    </row>
    <row r="119" spans="2:4" ht="21.75" customHeight="1">
      <c r="B119" s="123" t="s">
        <v>26</v>
      </c>
      <c r="C119" s="123"/>
      <c r="D119" s="123"/>
    </row>
    <row r="120" spans="2:4">
      <c r="B120" s="66" t="s">
        <v>27</v>
      </c>
      <c r="C120" s="67"/>
      <c r="D120" s="67"/>
    </row>
    <row r="121" spans="2:4">
      <c r="C121" s="68"/>
      <c r="D121" s="68"/>
    </row>
    <row r="122" spans="2:4">
      <c r="B122" s="69"/>
      <c r="C122" s="68"/>
      <c r="D122" s="68"/>
    </row>
    <row r="123" spans="2:4">
      <c r="B123" s="19"/>
      <c r="C123" s="20"/>
      <c r="D123" s="20"/>
    </row>
    <row r="124" spans="2:4">
      <c r="B124" s="19"/>
      <c r="C124" s="20"/>
      <c r="D124" s="20"/>
    </row>
    <row r="125" spans="2:4">
      <c r="B125" s="19"/>
      <c r="C125" s="20"/>
      <c r="D125" s="20"/>
    </row>
    <row r="126" spans="2:4">
      <c r="B126" s="19"/>
      <c r="C126" s="20"/>
      <c r="D126" s="20"/>
    </row>
    <row r="127" spans="2:4">
      <c r="B127" s="19"/>
      <c r="C127" s="20"/>
      <c r="D127" s="20"/>
    </row>
    <row r="128" spans="2:4">
      <c r="B128" s="19"/>
      <c r="C128" s="20"/>
      <c r="D128" s="20"/>
    </row>
    <row r="129" spans="2:4">
      <c r="B129" s="19"/>
      <c r="C129" s="20"/>
      <c r="D129" s="20"/>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1"/>
  <sheetViews>
    <sheetView showGridLines="0" zoomScaleNormal="100" workbookViewId="0">
      <selection activeCell="H5" sqref="H5"/>
    </sheetView>
  </sheetViews>
  <sheetFormatPr defaultColWidth="11.42578125" defaultRowHeight="15"/>
  <cols>
    <col min="1" max="1" width="17.140625" customWidth="1"/>
    <col min="2" max="2" width="82.42578125" customWidth="1"/>
    <col min="3" max="4" width="20.7109375" customWidth="1"/>
  </cols>
  <sheetData>
    <row r="1" spans="1:7" ht="28.5" customHeight="1">
      <c r="A1" s="120" t="s">
        <v>0</v>
      </c>
      <c r="B1" s="120"/>
      <c r="C1" s="120"/>
      <c r="D1" s="120"/>
      <c r="E1" s="120"/>
      <c r="F1" s="13"/>
      <c r="G1" s="13"/>
    </row>
    <row r="2" spans="1:7" ht="21" customHeight="1">
      <c r="A2" s="128" t="s">
        <v>1</v>
      </c>
      <c r="B2" s="128"/>
      <c r="C2" s="128"/>
      <c r="D2" s="128"/>
      <c r="E2" s="128"/>
      <c r="F2" s="12"/>
      <c r="G2" s="12"/>
    </row>
    <row r="3" spans="1:7" ht="15" customHeight="1">
      <c r="A3" s="130" t="s">
        <v>2</v>
      </c>
      <c r="B3" s="130"/>
      <c r="C3" s="130"/>
      <c r="D3" s="130"/>
      <c r="E3" s="130"/>
      <c r="F3" s="11"/>
      <c r="G3" s="11"/>
    </row>
    <row r="5" spans="1:7" ht="18.75" customHeight="1">
      <c r="A5" s="129" t="s">
        <v>28</v>
      </c>
      <c r="B5" s="129"/>
      <c r="C5" s="129"/>
      <c r="D5" s="129"/>
      <c r="E5" s="129"/>
      <c r="F5" s="14"/>
      <c r="G5" s="14"/>
    </row>
    <row r="6" spans="1:7" ht="18.75">
      <c r="A6" s="136" t="s">
        <v>189</v>
      </c>
      <c r="B6" s="136"/>
      <c r="C6" s="136"/>
      <c r="D6" s="136"/>
      <c r="E6" s="136"/>
      <c r="F6" s="15"/>
      <c r="G6" s="15"/>
    </row>
    <row r="7" spans="1:7" ht="18.75">
      <c r="A7" s="135" t="s">
        <v>5</v>
      </c>
      <c r="B7" s="135"/>
      <c r="C7" s="135"/>
      <c r="D7" s="135"/>
      <c r="E7" s="135"/>
      <c r="F7" s="15"/>
      <c r="G7" s="15"/>
    </row>
    <row r="8" spans="1:7" ht="15.75">
      <c r="A8" s="133" t="s">
        <v>6</v>
      </c>
      <c r="B8" s="133"/>
      <c r="C8" s="133"/>
      <c r="D8" s="133"/>
      <c r="E8" s="133"/>
      <c r="F8" s="16"/>
      <c r="G8" s="16"/>
    </row>
    <row r="11" spans="1:7" ht="15" customHeight="1">
      <c r="B11" s="131" t="s">
        <v>7</v>
      </c>
      <c r="C11" s="132" t="s">
        <v>8</v>
      </c>
      <c r="D11" s="132" t="s">
        <v>9</v>
      </c>
    </row>
    <row r="12" spans="1:7" ht="15.75" customHeight="1">
      <c r="B12" s="131"/>
      <c r="C12" s="132"/>
      <c r="D12" s="132"/>
    </row>
    <row r="13" spans="1:7">
      <c r="B13" s="45" t="s">
        <v>13</v>
      </c>
      <c r="C13" s="39">
        <f>C14+C20+C30+C40+C48+C54+C64+C68</f>
        <v>891378.80090499995</v>
      </c>
      <c r="D13" s="39">
        <f>D14+D20+D30+D40+D48+D54+D64+D68</f>
        <v>60459.280627749999</v>
      </c>
    </row>
    <row r="14" spans="1:7">
      <c r="B14" s="63" t="s">
        <v>190</v>
      </c>
      <c r="C14" s="60">
        <f>SUM(C15:C19)</f>
        <v>210319.101501</v>
      </c>
      <c r="D14" s="60">
        <f t="shared" ref="D14" si="0">SUM(D15:D19)</f>
        <v>18065.163262029997</v>
      </c>
    </row>
    <row r="15" spans="1:7">
      <c r="B15" s="64" t="s">
        <v>191</v>
      </c>
      <c r="C15" s="61">
        <v>173241.51653600001</v>
      </c>
      <c r="D15" s="61">
        <v>14978.335151779998</v>
      </c>
    </row>
    <row r="16" spans="1:7">
      <c r="B16" s="64" t="s">
        <v>192</v>
      </c>
      <c r="C16" s="61">
        <v>10585.802672</v>
      </c>
      <c r="D16" s="61">
        <v>816.08103044999996</v>
      </c>
    </row>
    <row r="17" spans="2:4">
      <c r="B17" s="64" t="s">
        <v>193</v>
      </c>
      <c r="C17" s="61">
        <v>1729.185608</v>
      </c>
      <c r="D17" s="61">
        <v>116.92357623000001</v>
      </c>
    </row>
    <row r="18" spans="2:4">
      <c r="B18" s="64" t="s">
        <v>194</v>
      </c>
      <c r="C18" s="61">
        <v>759.17099700000006</v>
      </c>
      <c r="D18" s="61">
        <v>71.468757969999999</v>
      </c>
    </row>
    <row r="19" spans="2:4">
      <c r="B19" s="64" t="s">
        <v>195</v>
      </c>
      <c r="C19" s="61">
        <v>24003.425687999999</v>
      </c>
      <c r="D19" s="61">
        <v>2082.3547456000001</v>
      </c>
    </row>
    <row r="20" spans="2:4">
      <c r="B20" s="63" t="s">
        <v>196</v>
      </c>
      <c r="C20" s="60">
        <f>SUM(C21:C29)</f>
        <v>69594.533465</v>
      </c>
      <c r="D20" s="60">
        <f t="shared" ref="D20" si="1">SUM(D21:D29)</f>
        <v>2362.2474935999999</v>
      </c>
    </row>
    <row r="21" spans="2:4">
      <c r="B21" s="64" t="s">
        <v>197</v>
      </c>
      <c r="C21" s="61">
        <v>6109.6628419999997</v>
      </c>
      <c r="D21" s="61">
        <v>348.73631216999996</v>
      </c>
    </row>
    <row r="22" spans="2:4">
      <c r="B22" s="64" t="s">
        <v>198</v>
      </c>
      <c r="C22" s="61">
        <v>4779.6486830000003</v>
      </c>
      <c r="D22" s="61">
        <v>46.182419009999997</v>
      </c>
    </row>
    <row r="23" spans="2:4">
      <c r="B23" s="64" t="s">
        <v>199</v>
      </c>
      <c r="C23" s="61">
        <v>3430.5920209999999</v>
      </c>
      <c r="D23" s="61">
        <v>102.43361392</v>
      </c>
    </row>
    <row r="24" spans="2:4">
      <c r="B24" s="64" t="s">
        <v>200</v>
      </c>
      <c r="C24" s="61">
        <v>1584.5846469999999</v>
      </c>
      <c r="D24" s="61">
        <v>13.177662590000001</v>
      </c>
    </row>
    <row r="25" spans="2:4">
      <c r="B25" s="64" t="s">
        <v>201</v>
      </c>
      <c r="C25" s="61">
        <v>4701.2960590000002</v>
      </c>
      <c r="D25" s="61">
        <v>286.22425159999995</v>
      </c>
    </row>
    <row r="26" spans="2:4">
      <c r="B26" s="64" t="s">
        <v>202</v>
      </c>
      <c r="C26" s="61">
        <v>3939.1798469999999</v>
      </c>
      <c r="D26" s="61">
        <v>291.24219819000001</v>
      </c>
    </row>
    <row r="27" spans="2:4">
      <c r="B27" s="64" t="s">
        <v>203</v>
      </c>
      <c r="C27" s="61">
        <v>4904.6775619999999</v>
      </c>
      <c r="D27" s="61">
        <v>65.341778629999993</v>
      </c>
    </row>
    <row r="28" spans="2:4">
      <c r="B28" s="64" t="s">
        <v>204</v>
      </c>
      <c r="C28" s="61">
        <v>15002.752458999999</v>
      </c>
      <c r="D28" s="61">
        <v>328.09271562000009</v>
      </c>
    </row>
    <row r="29" spans="2:4">
      <c r="B29" s="64" t="s">
        <v>205</v>
      </c>
      <c r="C29" s="61">
        <v>25142.139345</v>
      </c>
      <c r="D29" s="61">
        <v>880.81654187000004</v>
      </c>
    </row>
    <row r="30" spans="2:4">
      <c r="B30" s="63" t="s">
        <v>206</v>
      </c>
      <c r="C30" s="60">
        <f>SUM(C31:C39)</f>
        <v>39852.046889999998</v>
      </c>
      <c r="D30" s="60">
        <f t="shared" ref="D30" si="2">SUM(D31:D39)</f>
        <v>1295.0158568299998</v>
      </c>
    </row>
    <row r="31" spans="2:4">
      <c r="B31" s="64" t="s">
        <v>207</v>
      </c>
      <c r="C31" s="61">
        <v>6377.9487049999998</v>
      </c>
      <c r="D31" s="53">
        <v>322.91212229999996</v>
      </c>
    </row>
    <row r="32" spans="2:4">
      <c r="B32" s="64" t="s">
        <v>208</v>
      </c>
      <c r="C32" s="61">
        <v>2174.1389650000001</v>
      </c>
      <c r="D32" s="53">
        <v>100.84938574</v>
      </c>
    </row>
    <row r="33" spans="2:4">
      <c r="B33" s="64" t="s">
        <v>209</v>
      </c>
      <c r="C33" s="61">
        <v>3246.7306709999998</v>
      </c>
      <c r="D33" s="53">
        <v>65.006281430000001</v>
      </c>
    </row>
    <row r="34" spans="2:4">
      <c r="B34" s="64" t="s">
        <v>210</v>
      </c>
      <c r="C34" s="61">
        <v>6769.6456939999998</v>
      </c>
      <c r="D34" s="53">
        <v>237.95970439999996</v>
      </c>
    </row>
    <row r="35" spans="2:4">
      <c r="B35" s="64" t="s">
        <v>211</v>
      </c>
      <c r="C35" s="61">
        <v>707.335058</v>
      </c>
      <c r="D35" s="53">
        <v>18.97477756</v>
      </c>
    </row>
    <row r="36" spans="2:4">
      <c r="B36" s="64" t="s">
        <v>212</v>
      </c>
      <c r="C36" s="61">
        <v>505.49096900000001</v>
      </c>
      <c r="D36" s="53">
        <v>6.519419870000001</v>
      </c>
    </row>
    <row r="37" spans="2:4">
      <c r="B37" s="64" t="s">
        <v>213</v>
      </c>
      <c r="C37" s="61">
        <v>6824.9271710000003</v>
      </c>
      <c r="D37" s="53">
        <v>251.12666881999999</v>
      </c>
    </row>
    <row r="38" spans="2:4">
      <c r="B38" s="64" t="s">
        <v>214</v>
      </c>
      <c r="C38" s="61">
        <v>3796.497018</v>
      </c>
      <c r="D38" s="53">
        <v>0</v>
      </c>
    </row>
    <row r="39" spans="2:4">
      <c r="B39" s="64" t="s">
        <v>215</v>
      </c>
      <c r="C39" s="61">
        <v>9449.3326390000002</v>
      </c>
      <c r="D39" s="53">
        <v>291.66749670999997</v>
      </c>
    </row>
    <row r="40" spans="2:4">
      <c r="B40" s="63" t="s">
        <v>216</v>
      </c>
      <c r="C40" s="60">
        <f>SUM(C41:C47)</f>
        <v>269643.36032599997</v>
      </c>
      <c r="D40" s="60">
        <f t="shared" ref="D40" si="3">SUM(D41:D47)</f>
        <v>25508.078670659997</v>
      </c>
    </row>
    <row r="41" spans="2:4">
      <c r="B41" s="64" t="s">
        <v>217</v>
      </c>
      <c r="C41" s="61">
        <v>86907.316456</v>
      </c>
      <c r="D41" s="53">
        <v>9559.257746119998</v>
      </c>
    </row>
    <row r="42" spans="2:4">
      <c r="B42" s="64" t="s">
        <v>218</v>
      </c>
      <c r="C42" s="61">
        <v>104123.94556399999</v>
      </c>
      <c r="D42" s="53">
        <v>10559.709162739999</v>
      </c>
    </row>
    <row r="43" spans="2:4">
      <c r="B43" s="64" t="s">
        <v>219</v>
      </c>
      <c r="C43" s="61">
        <v>13192.731931</v>
      </c>
      <c r="D43" s="53">
        <v>1017.265314</v>
      </c>
    </row>
    <row r="44" spans="2:4">
      <c r="B44" s="64" t="s">
        <v>220</v>
      </c>
      <c r="C44" s="61">
        <v>47631.001364999996</v>
      </c>
      <c r="D44" s="53">
        <v>3334.9731193600001</v>
      </c>
    </row>
    <row r="45" spans="2:4">
      <c r="B45" s="64" t="s">
        <v>221</v>
      </c>
      <c r="C45" s="61">
        <v>1190.3387740000001</v>
      </c>
      <c r="D45" s="53">
        <v>70.005892620000012</v>
      </c>
    </row>
    <row r="46" spans="2:4">
      <c r="B46" s="64" t="s">
        <v>222</v>
      </c>
      <c r="C46" s="61">
        <v>1157.579031</v>
      </c>
      <c r="D46" s="53">
        <v>34.153352079999998</v>
      </c>
    </row>
    <row r="47" spans="2:4">
      <c r="B47" s="64" t="s">
        <v>223</v>
      </c>
      <c r="C47" s="61">
        <v>15440.447205</v>
      </c>
      <c r="D47" s="53">
        <v>932.71408373999986</v>
      </c>
    </row>
    <row r="48" spans="2:4">
      <c r="B48" s="63" t="s">
        <v>224</v>
      </c>
      <c r="C48" s="60">
        <f>SUM(C49:C53)</f>
        <v>45893.698339999995</v>
      </c>
      <c r="D48" s="60">
        <f t="shared" ref="D48" si="4">SUM(D49:D53)</f>
        <v>657.78045899999995</v>
      </c>
    </row>
    <row r="49" spans="2:4">
      <c r="B49" s="64" t="s">
        <v>225</v>
      </c>
      <c r="C49" s="61">
        <v>413.97203999999999</v>
      </c>
      <c r="D49" s="53">
        <v>0</v>
      </c>
    </row>
    <row r="50" spans="2:4">
      <c r="B50" s="64" t="s">
        <v>226</v>
      </c>
      <c r="C50" s="61">
        <v>10585.225286000001</v>
      </c>
      <c r="D50" s="53">
        <v>0</v>
      </c>
    </row>
    <row r="51" spans="2:4">
      <c r="B51" s="64" t="s">
        <v>227</v>
      </c>
      <c r="C51" s="61">
        <v>7893.3653889999996</v>
      </c>
      <c r="D51" s="53">
        <v>657.78045899999995</v>
      </c>
    </row>
    <row r="52" spans="2:4">
      <c r="B52" s="64" t="s">
        <v>228</v>
      </c>
      <c r="C52" s="61">
        <v>26929.604206</v>
      </c>
      <c r="D52" s="53">
        <v>0</v>
      </c>
    </row>
    <row r="53" spans="2:4">
      <c r="B53" s="64" t="s">
        <v>229</v>
      </c>
      <c r="C53" s="61">
        <v>71.531419</v>
      </c>
      <c r="D53" s="53">
        <v>0</v>
      </c>
    </row>
    <row r="54" spans="2:4">
      <c r="B54" s="63" t="s">
        <v>230</v>
      </c>
      <c r="C54" s="60">
        <f>SUM(C55:C63)</f>
        <v>24044.946277999999</v>
      </c>
      <c r="D54" s="60">
        <f t="shared" ref="D54" si="5">SUM(D55:D63)</f>
        <v>155.78764350999998</v>
      </c>
    </row>
    <row r="55" spans="2:4">
      <c r="B55" s="64" t="s">
        <v>231</v>
      </c>
      <c r="C55" s="61">
        <v>13575.76892</v>
      </c>
      <c r="D55" s="53">
        <v>71.834251019999996</v>
      </c>
    </row>
    <row r="56" spans="2:4">
      <c r="B56" s="64" t="s">
        <v>232</v>
      </c>
      <c r="C56" s="61">
        <v>1174.6861240000001</v>
      </c>
      <c r="D56" s="53">
        <v>2.7119139800000003</v>
      </c>
    </row>
    <row r="57" spans="2:4">
      <c r="B57" s="64" t="s">
        <v>233</v>
      </c>
      <c r="C57" s="61">
        <v>237.197981</v>
      </c>
      <c r="D57" s="53">
        <v>0.41679558000000005</v>
      </c>
    </row>
    <row r="58" spans="2:4">
      <c r="B58" s="64" t="s">
        <v>234</v>
      </c>
      <c r="C58" s="61">
        <v>4056.1257740000001</v>
      </c>
      <c r="D58" s="53">
        <v>32.944751500000002</v>
      </c>
    </row>
    <row r="59" spans="2:4">
      <c r="B59" s="64" t="s">
        <v>235</v>
      </c>
      <c r="C59" s="61">
        <v>1853.410494</v>
      </c>
      <c r="D59" s="53">
        <v>23.242159459999996</v>
      </c>
    </row>
    <row r="60" spans="2:4">
      <c r="B60" s="64" t="s">
        <v>236</v>
      </c>
      <c r="C60" s="61">
        <v>217.824029</v>
      </c>
      <c r="D60" s="53">
        <v>1.0689534999999999</v>
      </c>
    </row>
    <row r="61" spans="2:4">
      <c r="B61" s="64" t="s">
        <v>237</v>
      </c>
      <c r="C61" s="61">
        <v>364.75153699999998</v>
      </c>
      <c r="D61" s="53">
        <v>0</v>
      </c>
    </row>
    <row r="62" spans="2:4">
      <c r="B62" s="64" t="s">
        <v>238</v>
      </c>
      <c r="C62" s="61">
        <v>2132.8254569999999</v>
      </c>
      <c r="D62" s="61">
        <v>23.56068247</v>
      </c>
    </row>
    <row r="63" spans="2:4">
      <c r="B63" s="64" t="s">
        <v>239</v>
      </c>
      <c r="C63" s="61">
        <v>432.35596199999998</v>
      </c>
      <c r="D63" s="53">
        <v>8.1359999999999991E-3</v>
      </c>
    </row>
    <row r="64" spans="2:4">
      <c r="B64" s="63" t="s">
        <v>240</v>
      </c>
      <c r="C64" s="60">
        <f>SUM(C65:C67)</f>
        <v>47194.984104999996</v>
      </c>
      <c r="D64" s="60">
        <f t="shared" ref="D64" si="6">SUM(D65:D67)</f>
        <v>123.79432808</v>
      </c>
    </row>
    <row r="65" spans="2:4">
      <c r="B65" s="64" t="s">
        <v>241</v>
      </c>
      <c r="C65" s="61">
        <v>21294.016092999998</v>
      </c>
      <c r="D65" s="61">
        <v>123.79432808</v>
      </c>
    </row>
    <row r="66" spans="2:4">
      <c r="B66" s="64" t="s">
        <v>242</v>
      </c>
      <c r="C66" s="61">
        <v>24454.683736999999</v>
      </c>
      <c r="D66" s="53">
        <v>0</v>
      </c>
    </row>
    <row r="67" spans="2:4">
      <c r="B67" s="64" t="s">
        <v>243</v>
      </c>
      <c r="C67" s="61">
        <v>1446.284275</v>
      </c>
      <c r="D67" s="53">
        <v>0</v>
      </c>
    </row>
    <row r="68" spans="2:4">
      <c r="B68" s="63" t="s">
        <v>244</v>
      </c>
      <c r="C68" s="60">
        <f>SUM(C69:C71)</f>
        <v>184836.13</v>
      </c>
      <c r="D68" s="60">
        <f t="shared" ref="D68" si="7">SUM(D69:D71)</f>
        <v>12291.412914040002</v>
      </c>
    </row>
    <row r="69" spans="2:4">
      <c r="B69" s="64" t="s">
        <v>245</v>
      </c>
      <c r="C69" s="61">
        <v>84955.492129999999</v>
      </c>
      <c r="D69" s="53">
        <v>8413.5230276800012</v>
      </c>
    </row>
    <row r="70" spans="2:4">
      <c r="B70" s="64" t="s">
        <v>246</v>
      </c>
      <c r="C70" s="61">
        <v>98522.890142999997</v>
      </c>
      <c r="D70" s="53">
        <v>3770.6860666099997</v>
      </c>
    </row>
    <row r="71" spans="2:4">
      <c r="B71" s="64" t="s">
        <v>247</v>
      </c>
      <c r="C71" s="61">
        <v>1357.7477269999999</v>
      </c>
      <c r="D71" s="53">
        <v>107.20381974999999</v>
      </c>
    </row>
    <row r="72" spans="2:4">
      <c r="B72" s="45" t="s">
        <v>40</v>
      </c>
      <c r="C72" s="39">
        <f>C73+C75</f>
        <v>146463.52179899998</v>
      </c>
      <c r="D72" s="39">
        <f t="shared" ref="D72" si="8">D73+D75</f>
        <v>4029.2091346699999</v>
      </c>
    </row>
    <row r="73" spans="2:4">
      <c r="B73" s="63" t="s">
        <v>248</v>
      </c>
      <c r="C73" s="60">
        <f>C74</f>
        <v>23000</v>
      </c>
      <c r="D73" s="60">
        <f t="shared" ref="D73" si="9">D74</f>
        <v>83.333332999999996</v>
      </c>
    </row>
    <row r="74" spans="2:4">
      <c r="B74" s="64" t="s">
        <v>249</v>
      </c>
      <c r="C74" s="61">
        <v>23000</v>
      </c>
      <c r="D74" s="53">
        <v>83.333332999999996</v>
      </c>
    </row>
    <row r="75" spans="2:4">
      <c r="B75" s="63" t="s">
        <v>250</v>
      </c>
      <c r="C75" s="60">
        <f>C76</f>
        <v>123463.52179899999</v>
      </c>
      <c r="D75" s="60">
        <f t="shared" ref="D75" si="10">D76</f>
        <v>3945.8758016699999</v>
      </c>
    </row>
    <row r="76" spans="2:4">
      <c r="B76" s="64" t="s">
        <v>251</v>
      </c>
      <c r="C76" s="61">
        <v>123463.52179899999</v>
      </c>
      <c r="D76" s="53">
        <v>3945.8758016699999</v>
      </c>
    </row>
    <row r="77" spans="2:4">
      <c r="B77" s="59" t="s">
        <v>43</v>
      </c>
      <c r="C77" s="54">
        <f>C13+C72</f>
        <v>1037842.3227039999</v>
      </c>
      <c r="D77" s="54">
        <f>D13+D72</f>
        <v>64488.489762419995</v>
      </c>
    </row>
    <row r="78" spans="2:4">
      <c r="B78" s="28" t="s">
        <v>25</v>
      </c>
      <c r="C78" s="28"/>
      <c r="D78" s="28"/>
    </row>
    <row r="79" spans="2:4" ht="24" customHeight="1">
      <c r="B79" s="123" t="s">
        <v>26</v>
      </c>
      <c r="C79" s="123"/>
      <c r="D79" s="123"/>
    </row>
    <row r="80" spans="2:4">
      <c r="B80" s="28" t="s">
        <v>27</v>
      </c>
      <c r="C80" s="28"/>
      <c r="D80" s="28"/>
    </row>
    <row r="81" spans="2:4" ht="12.75" customHeight="1">
      <c r="C81" s="20"/>
      <c r="D81" s="20"/>
    </row>
    <row r="82" spans="2:4" ht="23.25" customHeight="1">
      <c r="B82" s="19"/>
      <c r="C82" s="20"/>
      <c r="D82" s="20"/>
    </row>
    <row r="83" spans="2:4">
      <c r="B83" s="19"/>
      <c r="C83" s="20"/>
      <c r="D83" s="20"/>
    </row>
    <row r="84" spans="2:4">
      <c r="B84" s="19"/>
      <c r="C84" s="20"/>
      <c r="D84" s="20"/>
    </row>
    <row r="85" spans="2:4">
      <c r="B85" s="19"/>
      <c r="C85" s="20"/>
      <c r="D85" s="20"/>
    </row>
    <row r="86" spans="2:4">
      <c r="B86" s="19"/>
      <c r="C86" s="20"/>
      <c r="D86" s="20"/>
    </row>
    <row r="87" spans="2:4">
      <c r="B87" s="19"/>
      <c r="C87" s="20"/>
      <c r="D87" s="20"/>
    </row>
    <row r="88" spans="2:4">
      <c r="B88" s="19"/>
      <c r="C88" s="20"/>
      <c r="D88" s="20"/>
    </row>
    <row r="89" spans="2:4">
      <c r="B89" s="19"/>
      <c r="C89" s="20"/>
      <c r="D89" s="20"/>
    </row>
    <row r="90" spans="2:4">
      <c r="B90" s="19"/>
      <c r="C90" s="20"/>
      <c r="D90" s="20"/>
    </row>
    <row r="91" spans="2:4">
      <c r="C91" s="20"/>
      <c r="D91" s="20"/>
    </row>
    <row r="92" spans="2:4">
      <c r="B92" s="23"/>
      <c r="C92" s="20"/>
      <c r="D92" s="20"/>
    </row>
    <row r="93" spans="2:4">
      <c r="B93" s="24"/>
      <c r="C93" s="20"/>
      <c r="D93" s="20"/>
    </row>
    <row r="94" spans="2:4">
      <c r="C94" s="20"/>
      <c r="D94" s="20"/>
    </row>
    <row r="95" spans="2:4">
      <c r="B95" s="19"/>
      <c r="C95" s="20"/>
      <c r="D95" s="20"/>
    </row>
    <row r="96" spans="2:4">
      <c r="B96" s="19"/>
      <c r="C96" s="20"/>
      <c r="D96" s="20"/>
    </row>
    <row r="97" spans="2:4">
      <c r="B97" s="19"/>
      <c r="C97" s="20"/>
      <c r="D97" s="20"/>
    </row>
    <row r="98" spans="2:4">
      <c r="B98" s="19"/>
      <c r="C98" s="20"/>
      <c r="D98" s="20"/>
    </row>
    <row r="99" spans="2:4">
      <c r="B99" s="19"/>
      <c r="C99" s="88"/>
      <c r="D99" s="88"/>
    </row>
    <row r="100" spans="2:4">
      <c r="B100" s="88"/>
      <c r="C100" s="88"/>
      <c r="D100" s="88"/>
    </row>
    <row r="101" spans="2:4">
      <c r="B101" s="88"/>
    </row>
  </sheetData>
  <mergeCells count="11">
    <mergeCell ref="A1:E1"/>
    <mergeCell ref="A7:E7"/>
    <mergeCell ref="A6:E6"/>
    <mergeCell ref="A5:E5"/>
    <mergeCell ref="A3:E3"/>
    <mergeCell ref="A2:E2"/>
    <mergeCell ref="B11:B12"/>
    <mergeCell ref="C11:C12"/>
    <mergeCell ref="B79:D79"/>
    <mergeCell ref="D11:D12"/>
    <mergeCell ref="A8:E8"/>
  </mergeCells>
  <pageMargins left="0.7" right="0.7" top="0.75" bottom="0.75" header="0.3" footer="0.3"/>
  <pageSetup orientation="portrait" r:id="rId1"/>
  <ignoredErrors>
    <ignoredError sqref="C20 C30 C40 C48 C54 C64 C68 C72 D2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BF54-CF8F-4A7A-BBDB-F5E69AD37C55}">
  <dimension ref="A1:H35"/>
  <sheetViews>
    <sheetView showGridLines="0" tabSelected="1" zoomScaleNormal="100" zoomScalePageLayoutView="99" workbookViewId="0">
      <selection activeCell="I19" sqref="I19"/>
    </sheetView>
  </sheetViews>
  <sheetFormatPr defaultColWidth="11.42578125" defaultRowHeight="15"/>
  <cols>
    <col min="1" max="1" width="21.5703125" customWidth="1"/>
    <col min="2" max="2" width="87.5703125" customWidth="1"/>
    <col min="3" max="3" width="9.5703125" customWidth="1"/>
    <col min="4" max="4" width="11.42578125" customWidth="1"/>
    <col min="5" max="5" width="13.7109375" customWidth="1"/>
    <col min="6" max="6" width="12.28515625" customWidth="1"/>
    <col min="8" max="8" width="17.7109375" bestFit="1" customWidth="1"/>
  </cols>
  <sheetData>
    <row r="1" spans="1:8" ht="28.5" customHeight="1">
      <c r="A1" s="140" t="s">
        <v>0</v>
      </c>
      <c r="B1" s="140"/>
      <c r="C1" s="140"/>
      <c r="D1" s="140"/>
      <c r="E1" s="140"/>
      <c r="F1" s="140"/>
      <c r="G1" s="96"/>
      <c r="H1" s="96"/>
    </row>
    <row r="2" spans="1:8" ht="21" customHeight="1">
      <c r="A2" s="141" t="s">
        <v>1</v>
      </c>
      <c r="B2" s="141"/>
      <c r="C2" s="141"/>
      <c r="D2" s="141"/>
      <c r="E2" s="141"/>
      <c r="F2" s="141"/>
      <c r="G2" s="97"/>
      <c r="H2" s="97"/>
    </row>
    <row r="3" spans="1:8" ht="15.75" customHeight="1">
      <c r="A3" s="142" t="s">
        <v>2</v>
      </c>
      <c r="B3" s="142"/>
      <c r="C3" s="142"/>
      <c r="D3" s="142"/>
      <c r="E3" s="142"/>
      <c r="F3" s="142"/>
      <c r="G3" s="98"/>
      <c r="H3" s="98"/>
    </row>
    <row r="4" spans="1:8" ht="15.75">
      <c r="E4" s="4"/>
    </row>
    <row r="5" spans="1:8" ht="18.75" customHeight="1">
      <c r="A5" s="129" t="s">
        <v>252</v>
      </c>
      <c r="B5" s="129"/>
      <c r="C5" s="129"/>
      <c r="D5" s="129"/>
      <c r="E5" s="129"/>
      <c r="F5" s="129"/>
      <c r="G5" s="14"/>
      <c r="H5" s="14"/>
    </row>
    <row r="6" spans="1:8" ht="18.75" customHeight="1">
      <c r="A6" s="129" t="s">
        <v>253</v>
      </c>
      <c r="B6" s="129"/>
      <c r="C6" s="129"/>
      <c r="D6" s="129"/>
      <c r="E6" s="129"/>
      <c r="F6" s="129"/>
      <c r="G6" s="14"/>
      <c r="H6" s="14"/>
    </row>
    <row r="7" spans="1:8" ht="18.75">
      <c r="A7" s="143" t="s">
        <v>254</v>
      </c>
      <c r="B7" s="143"/>
      <c r="C7" s="143"/>
      <c r="D7" s="143"/>
      <c r="E7" s="143"/>
      <c r="F7" s="143"/>
      <c r="G7" s="99"/>
      <c r="H7" s="99"/>
    </row>
    <row r="8" spans="1:8" ht="15.75">
      <c r="A8" s="137" t="s">
        <v>6</v>
      </c>
      <c r="B8" s="137"/>
      <c r="C8" s="137"/>
      <c r="D8" s="137"/>
      <c r="E8" s="137"/>
      <c r="F8" s="137"/>
      <c r="G8" s="100"/>
      <c r="H8" s="101"/>
    </row>
    <row r="9" spans="1:8" ht="15.75">
      <c r="A9" s="118"/>
      <c r="B9" s="118"/>
      <c r="C9" s="118"/>
      <c r="D9" s="118"/>
      <c r="E9" s="101"/>
      <c r="F9" s="101"/>
      <c r="G9" s="101"/>
      <c r="H9" s="101"/>
    </row>
    <row r="10" spans="1:8" ht="15.75">
      <c r="A10" s="118"/>
      <c r="B10" s="138" t="s">
        <v>255</v>
      </c>
      <c r="C10" s="139" t="s">
        <v>256</v>
      </c>
      <c r="D10" s="139"/>
      <c r="E10" s="139" t="s">
        <v>257</v>
      </c>
      <c r="F10" s="101"/>
      <c r="G10" s="101"/>
      <c r="H10" s="101"/>
    </row>
    <row r="11" spans="1:8" ht="15.75">
      <c r="A11" s="118"/>
      <c r="B11" s="138"/>
      <c r="C11" s="119" t="s">
        <v>258</v>
      </c>
      <c r="D11" s="119" t="s">
        <v>259</v>
      </c>
      <c r="E11" s="139"/>
      <c r="F11" s="101"/>
      <c r="G11" s="101"/>
      <c r="H11" s="101"/>
    </row>
    <row r="12" spans="1:8" ht="15.75">
      <c r="A12" s="118"/>
      <c r="B12" s="102" t="s">
        <v>260</v>
      </c>
      <c r="C12" s="103">
        <f>C13+C16+C19+C22+C25</f>
        <v>3942.0423978499998</v>
      </c>
      <c r="D12" s="103">
        <f>D13+D16+D19+D22+D25</f>
        <v>119.8991748</v>
      </c>
      <c r="E12" s="103">
        <f>E13+E16+E19+E22+E25</f>
        <v>4061.9415726499997</v>
      </c>
      <c r="F12" s="101"/>
      <c r="G12" s="101"/>
      <c r="H12" s="101"/>
    </row>
    <row r="13" spans="1:8" ht="15.75">
      <c r="A13" s="118"/>
      <c r="B13" s="6" t="s">
        <v>261</v>
      </c>
      <c r="C13" s="104">
        <v>3308.6109999999999</v>
      </c>
      <c r="D13" s="104">
        <v>0</v>
      </c>
      <c r="E13" s="104">
        <f>SUM(C13:D13)</f>
        <v>3308.6109999999999</v>
      </c>
      <c r="F13" s="101"/>
      <c r="G13" s="101"/>
      <c r="H13" s="101"/>
    </row>
    <row r="14" spans="1:8" ht="15.75">
      <c r="A14" s="118"/>
      <c r="B14" s="105" t="s">
        <v>262</v>
      </c>
      <c r="C14" s="106">
        <v>3308.6109999999999</v>
      </c>
      <c r="D14" s="106">
        <v>0</v>
      </c>
      <c r="E14" s="107">
        <f t="shared" ref="E13:E27" si="0">SUM(C14:D14)</f>
        <v>3308.6109999999999</v>
      </c>
      <c r="F14" s="101"/>
      <c r="G14" s="101"/>
      <c r="H14" s="101"/>
    </row>
    <row r="15" spans="1:8" ht="15.75">
      <c r="A15" s="118"/>
      <c r="B15" s="108" t="s">
        <v>263</v>
      </c>
      <c r="C15" s="109">
        <v>3308.6109999999999</v>
      </c>
      <c r="D15" s="109">
        <v>0</v>
      </c>
      <c r="E15" s="110">
        <f t="shared" si="0"/>
        <v>3308.6109999999999</v>
      </c>
      <c r="F15" s="101"/>
      <c r="G15" s="101"/>
      <c r="H15" s="101"/>
    </row>
    <row r="16" spans="1:8" ht="15.75">
      <c r="A16" s="118"/>
      <c r="B16" s="6" t="s">
        <v>264</v>
      </c>
      <c r="C16" s="104">
        <v>0</v>
      </c>
      <c r="D16" s="104">
        <v>31.093699999999998</v>
      </c>
      <c r="E16" s="104">
        <f>SUM(C16:D16)</f>
        <v>31.093699999999998</v>
      </c>
      <c r="F16" s="101"/>
      <c r="G16" s="101"/>
      <c r="H16" s="101"/>
    </row>
    <row r="17" spans="1:8" ht="15.75">
      <c r="A17" s="118"/>
      <c r="B17" s="46" t="s">
        <v>265</v>
      </c>
      <c r="C17" s="111">
        <v>0</v>
      </c>
      <c r="D17" s="111">
        <v>31.093699999999998</v>
      </c>
      <c r="E17" s="110">
        <f t="shared" si="0"/>
        <v>31.093699999999998</v>
      </c>
      <c r="F17" s="101"/>
      <c r="G17" s="101"/>
      <c r="H17" s="101"/>
    </row>
    <row r="18" spans="1:8" ht="15.75">
      <c r="A18" s="118"/>
      <c r="B18" s="47" t="s">
        <v>263</v>
      </c>
      <c r="C18" s="112">
        <v>0</v>
      </c>
      <c r="D18" s="112">
        <v>31.093699999999998</v>
      </c>
      <c r="E18" s="113">
        <f t="shared" si="0"/>
        <v>31.093699999999998</v>
      </c>
      <c r="F18" s="101"/>
      <c r="G18" s="101"/>
      <c r="H18" s="101"/>
    </row>
    <row r="19" spans="1:8" ht="15.75">
      <c r="A19" s="118"/>
      <c r="B19" s="6" t="s">
        <v>266</v>
      </c>
      <c r="C19" s="104">
        <v>0</v>
      </c>
      <c r="D19" s="104">
        <v>0.81200000000000006</v>
      </c>
      <c r="E19" s="104">
        <f>SUM(C19:D19)</f>
        <v>0.81200000000000006</v>
      </c>
      <c r="F19" s="101"/>
      <c r="G19" s="101"/>
      <c r="H19" s="101"/>
    </row>
    <row r="20" spans="1:8" ht="15.75">
      <c r="A20" s="118"/>
      <c r="B20" s="105" t="s">
        <v>267</v>
      </c>
      <c r="C20" s="106">
        <v>0</v>
      </c>
      <c r="D20" s="106">
        <v>0.81200000000000006</v>
      </c>
      <c r="E20" s="107">
        <f t="shared" si="0"/>
        <v>0.81200000000000006</v>
      </c>
      <c r="F20" s="101"/>
      <c r="G20" s="101"/>
      <c r="H20" s="101"/>
    </row>
    <row r="21" spans="1:8" ht="15.75">
      <c r="A21" s="118"/>
      <c r="B21" s="47" t="s">
        <v>263</v>
      </c>
      <c r="C21" s="112">
        <v>0</v>
      </c>
      <c r="D21" s="112">
        <v>0.81200000000000006</v>
      </c>
      <c r="E21" s="110">
        <f t="shared" si="0"/>
        <v>0.81200000000000006</v>
      </c>
      <c r="F21" s="101"/>
      <c r="G21" s="101"/>
      <c r="H21" s="101"/>
    </row>
    <row r="22" spans="1:8" ht="15.75">
      <c r="A22" s="118"/>
      <c r="B22" s="6" t="s">
        <v>268</v>
      </c>
      <c r="C22" s="104">
        <v>110.63163975999998</v>
      </c>
      <c r="D22" s="104">
        <v>87.993474800000001</v>
      </c>
      <c r="E22" s="104">
        <f>SUM(C22:D22)</f>
        <v>198.62511455999999</v>
      </c>
      <c r="F22" s="101"/>
      <c r="G22" s="101"/>
      <c r="H22" s="101"/>
    </row>
    <row r="23" spans="1:8" ht="15.75">
      <c r="A23" s="118"/>
      <c r="B23" s="105" t="s">
        <v>269</v>
      </c>
      <c r="C23" s="106">
        <v>110.63163975999998</v>
      </c>
      <c r="D23" s="106">
        <v>87.993474800000001</v>
      </c>
      <c r="E23" s="107">
        <f t="shared" si="0"/>
        <v>198.62511455999999</v>
      </c>
      <c r="F23" s="101"/>
      <c r="G23" s="101"/>
      <c r="H23" s="101"/>
    </row>
    <row r="24" spans="1:8" ht="15.75">
      <c r="A24" s="118"/>
      <c r="B24" s="47" t="s">
        <v>263</v>
      </c>
      <c r="C24" s="112">
        <v>110.63163975999998</v>
      </c>
      <c r="D24" s="112">
        <v>87.993474800000001</v>
      </c>
      <c r="E24" s="107">
        <f t="shared" si="0"/>
        <v>198.62511455999999</v>
      </c>
      <c r="F24" s="101"/>
      <c r="G24" s="101"/>
      <c r="H24" s="101"/>
    </row>
    <row r="25" spans="1:8" ht="15.75">
      <c r="A25" s="118"/>
      <c r="B25" s="6" t="s">
        <v>270</v>
      </c>
      <c r="C25" s="104">
        <v>522.79975809000007</v>
      </c>
      <c r="D25" s="104">
        <v>0</v>
      </c>
      <c r="E25" s="104">
        <f>SUM(C25:D25)</f>
        <v>522.79975809000007</v>
      </c>
      <c r="F25" s="101"/>
      <c r="G25" s="101"/>
      <c r="H25" s="101"/>
    </row>
    <row r="26" spans="1:8" ht="15.75">
      <c r="A26" s="118"/>
      <c r="B26" s="105" t="s">
        <v>271</v>
      </c>
      <c r="C26" s="106">
        <v>522.79975809000007</v>
      </c>
      <c r="D26" s="106">
        <v>0</v>
      </c>
      <c r="E26" s="107">
        <f t="shared" si="0"/>
        <v>522.79975809000007</v>
      </c>
      <c r="F26" s="101"/>
      <c r="G26" s="101"/>
      <c r="H26" s="101"/>
    </row>
    <row r="27" spans="1:8" ht="15.75">
      <c r="A27" s="118"/>
      <c r="B27" s="47" t="s">
        <v>263</v>
      </c>
      <c r="C27" s="112">
        <v>522.79975809000007</v>
      </c>
      <c r="D27" s="112">
        <v>0</v>
      </c>
      <c r="E27" s="110">
        <f t="shared" si="0"/>
        <v>522.79975809000007</v>
      </c>
      <c r="F27" s="101"/>
      <c r="G27" s="101"/>
      <c r="H27" s="101"/>
    </row>
    <row r="28" spans="1:8" ht="15.75">
      <c r="A28" s="118"/>
      <c r="B28" s="102" t="s">
        <v>272</v>
      </c>
      <c r="C28" s="103">
        <f>C29</f>
        <v>0</v>
      </c>
      <c r="D28" s="103">
        <f>D29</f>
        <v>454.94484</v>
      </c>
      <c r="E28" s="103">
        <f>E29</f>
        <v>454.94484</v>
      </c>
      <c r="F28" s="101"/>
      <c r="G28" s="101"/>
      <c r="H28" s="101"/>
    </row>
    <row r="29" spans="1:8" ht="15.75">
      <c r="A29" s="118"/>
      <c r="B29" s="6" t="s">
        <v>273</v>
      </c>
      <c r="C29" s="104">
        <v>0</v>
      </c>
      <c r="D29" s="104">
        <v>454.94484</v>
      </c>
      <c r="E29" s="104">
        <f>SUM(C29:D29)</f>
        <v>454.94484</v>
      </c>
      <c r="F29" s="101"/>
      <c r="G29" s="101"/>
      <c r="H29" s="101"/>
    </row>
    <row r="30" spans="1:8" ht="15.75">
      <c r="A30" s="118"/>
      <c r="B30" s="105" t="s">
        <v>274</v>
      </c>
      <c r="C30" s="106">
        <v>0</v>
      </c>
      <c r="D30" s="106">
        <v>454.94484</v>
      </c>
      <c r="E30" s="107">
        <f>SUM(C30:D30)</f>
        <v>454.94484</v>
      </c>
      <c r="F30" s="101"/>
      <c r="G30" s="101"/>
      <c r="H30" s="101"/>
    </row>
    <row r="31" spans="1:8" ht="15.75">
      <c r="A31" s="118"/>
      <c r="B31" s="47" t="s">
        <v>263</v>
      </c>
      <c r="C31" s="112">
        <v>0</v>
      </c>
      <c r="D31" s="112">
        <v>454.90159999999997</v>
      </c>
      <c r="E31" s="109">
        <f>SUM(C31:D31)</f>
        <v>454.90159999999997</v>
      </c>
      <c r="F31" s="101"/>
      <c r="G31" s="101"/>
      <c r="H31" s="101"/>
    </row>
    <row r="32" spans="1:8" ht="15.75">
      <c r="A32" s="118"/>
      <c r="B32" s="47" t="s">
        <v>275</v>
      </c>
      <c r="C32" s="112">
        <v>0</v>
      </c>
      <c r="D32" s="112">
        <v>4.3240000000000001E-2</v>
      </c>
      <c r="E32" s="114">
        <f>SUM(C32:D32)</f>
        <v>4.3240000000000001E-2</v>
      </c>
      <c r="F32" s="101"/>
      <c r="G32" s="101"/>
      <c r="H32" s="101"/>
    </row>
    <row r="33" spans="1:8" ht="15.75">
      <c r="A33" s="118"/>
      <c r="B33" s="115" t="s">
        <v>276</v>
      </c>
      <c r="C33" s="116">
        <f>C12+C28</f>
        <v>3942.0423978499998</v>
      </c>
      <c r="D33" s="116">
        <f>D12+D28</f>
        <v>574.84401479999997</v>
      </c>
      <c r="E33" s="116">
        <f>SUM(C33:D33)</f>
        <v>4516.8864126499993</v>
      </c>
      <c r="F33" s="101"/>
      <c r="G33" s="101"/>
      <c r="H33" s="101"/>
    </row>
    <row r="34" spans="1:8">
      <c r="B34" s="28" t="s">
        <v>27</v>
      </c>
      <c r="C34" s="117"/>
      <c r="D34" s="117"/>
    </row>
    <row r="35" spans="1:8">
      <c r="B35" s="117" t="s">
        <v>277</v>
      </c>
    </row>
  </sheetData>
  <mergeCells count="10">
    <mergeCell ref="A8:F8"/>
    <mergeCell ref="B10:B11"/>
    <mergeCell ref="C10:D10"/>
    <mergeCell ref="E10:E11"/>
    <mergeCell ref="A1:F1"/>
    <mergeCell ref="A2:F2"/>
    <mergeCell ref="A3:F3"/>
    <mergeCell ref="A5:F5"/>
    <mergeCell ref="A6:F6"/>
    <mergeCell ref="A7:F7"/>
  </mergeCells>
  <pageMargins left="0.7" right="0.7" top="0.75" bottom="0.75" header="0.3" footer="0.3"/>
  <pageSetup orientation="landscape" horizontalDpi="4294967295" verticalDpi="4294967295" r:id="rId1"/>
  <ignoredErrors>
    <ignoredError sqref="E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GridLines="0" zoomScaleNormal="100" zoomScalePageLayoutView="99" workbookViewId="0">
      <selection activeCell="I29" sqref="I29"/>
    </sheetView>
  </sheetViews>
  <sheetFormatPr defaultColWidth="11.42578125" defaultRowHeight="1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c r="A1" s="120" t="s">
        <v>0</v>
      </c>
      <c r="B1" s="120"/>
      <c r="C1" s="120"/>
      <c r="D1" s="120"/>
      <c r="E1" s="120"/>
      <c r="F1" s="120"/>
      <c r="G1" s="120"/>
      <c r="H1" s="120"/>
      <c r="I1" s="13"/>
      <c r="J1" s="13"/>
      <c r="K1" s="13"/>
      <c r="L1" s="13"/>
      <c r="M1" s="13"/>
      <c r="N1" s="13"/>
    </row>
    <row r="2" spans="1:14" ht="21" customHeight="1">
      <c r="A2" s="128" t="s">
        <v>1</v>
      </c>
      <c r="B2" s="128"/>
      <c r="C2" s="128"/>
      <c r="D2" s="128"/>
      <c r="E2" s="128"/>
      <c r="F2" s="128"/>
      <c r="G2" s="128"/>
      <c r="H2" s="128"/>
      <c r="I2" s="12"/>
      <c r="J2" s="12"/>
      <c r="K2" s="12"/>
      <c r="L2" s="12"/>
      <c r="M2" s="12"/>
      <c r="N2" s="12"/>
    </row>
    <row r="3" spans="1:14" ht="15.75" customHeight="1">
      <c r="A3" s="130" t="s">
        <v>2</v>
      </c>
      <c r="B3" s="130"/>
      <c r="C3" s="130"/>
      <c r="D3" s="130"/>
      <c r="E3" s="130"/>
      <c r="F3" s="130"/>
      <c r="G3" s="130"/>
      <c r="H3" s="130"/>
      <c r="I3" s="11"/>
      <c r="J3" s="11"/>
      <c r="K3" s="27"/>
      <c r="L3" s="27"/>
      <c r="M3" s="27"/>
      <c r="N3" s="27"/>
    </row>
    <row r="4" spans="1:14" ht="15.75">
      <c r="B4"/>
      <c r="C4"/>
      <c r="D4"/>
      <c r="E4"/>
      <c r="F4"/>
      <c r="G4"/>
      <c r="H4"/>
      <c r="I4"/>
      <c r="J4" s="4"/>
      <c r="K4" s="4"/>
      <c r="L4"/>
    </row>
    <row r="5" spans="1:14" ht="18.75" customHeight="1">
      <c r="A5" s="129" t="s">
        <v>278</v>
      </c>
      <c r="B5" s="129"/>
      <c r="C5" s="129"/>
      <c r="D5" s="129"/>
      <c r="E5" s="129"/>
      <c r="F5" s="129"/>
      <c r="G5" s="129"/>
      <c r="H5" s="129"/>
      <c r="I5" s="14"/>
      <c r="J5" s="14"/>
      <c r="K5" s="14"/>
      <c r="L5" s="14"/>
      <c r="M5" s="14"/>
      <c r="N5" s="14"/>
    </row>
    <row r="6" spans="1:14" ht="18.75">
      <c r="A6" s="145" t="s">
        <v>254</v>
      </c>
      <c r="B6" s="135"/>
      <c r="C6" s="135"/>
      <c r="D6" s="135"/>
      <c r="E6" s="135"/>
      <c r="F6" s="135"/>
      <c r="G6" s="135"/>
      <c r="H6" s="135"/>
      <c r="I6" s="15"/>
      <c r="J6" s="15"/>
      <c r="K6" s="15"/>
      <c r="L6" s="15"/>
      <c r="M6" s="15"/>
      <c r="N6" s="15"/>
    </row>
    <row r="7" spans="1:14" ht="15.75">
      <c r="A7" s="133" t="s">
        <v>6</v>
      </c>
      <c r="B7" s="133"/>
      <c r="C7" s="133"/>
      <c r="D7" s="133"/>
      <c r="E7" s="133"/>
      <c r="F7" s="133"/>
      <c r="G7" s="133"/>
      <c r="H7" s="133"/>
      <c r="I7" s="16"/>
      <c r="J7" s="16"/>
      <c r="K7" s="16"/>
      <c r="L7" s="16"/>
      <c r="M7" s="16"/>
      <c r="N7" s="16"/>
    </row>
    <row r="9" spans="1:14" ht="15" customHeight="1">
      <c r="B9" s="144"/>
      <c r="C9" s="144"/>
      <c r="D9" s="144"/>
      <c r="E9" s="144"/>
      <c r="F9" s="144"/>
      <c r="G9" s="144"/>
      <c r="H9" s="144"/>
      <c r="I9" s="144"/>
      <c r="J9" s="144"/>
    </row>
    <row r="10" spans="1:14" ht="34.5" customHeight="1">
      <c r="C10" s="83" t="s">
        <v>256</v>
      </c>
      <c r="D10" s="83" t="s">
        <v>279</v>
      </c>
      <c r="E10" s="83" t="s">
        <v>280</v>
      </c>
      <c r="F10" s="83" t="s">
        <v>257</v>
      </c>
    </row>
    <row r="11" spans="1:14">
      <c r="C11" s="80" t="s">
        <v>258</v>
      </c>
      <c r="D11" s="79">
        <v>522.79999999999995</v>
      </c>
      <c r="E11" s="79">
        <v>3308.6109999999999</v>
      </c>
      <c r="F11" s="80">
        <f>SUM(D11:E11)</f>
        <v>3831.4110000000001</v>
      </c>
    </row>
    <row r="12" spans="1:14">
      <c r="C12" s="81" t="s">
        <v>276</v>
      </c>
      <c r="D12" s="82">
        <f>SUM(D11:D11)</f>
        <v>522.79999999999995</v>
      </c>
      <c r="E12" s="82">
        <f>SUM(E11:E11)</f>
        <v>3308.6109999999999</v>
      </c>
      <c r="F12" s="82">
        <f>SUM(F11:F11)</f>
        <v>3831.4110000000001</v>
      </c>
    </row>
    <row r="13" spans="1:14">
      <c r="C13" s="91" t="s">
        <v>27</v>
      </c>
      <c r="D13" s="91"/>
      <c r="E13" s="92"/>
      <c r="F13" s="92"/>
    </row>
    <row r="14" spans="1:14">
      <c r="C14" s="123" t="s">
        <v>281</v>
      </c>
      <c r="D14" s="123"/>
      <c r="E14" s="123"/>
      <c r="F14" s="123"/>
    </row>
    <row r="16" spans="1:14" ht="15" customHeight="1"/>
    <row r="17" ht="15" customHeight="1"/>
    <row r="18" ht="15" customHeight="1"/>
    <row r="23" ht="15" customHeight="1"/>
  </sheetData>
  <mergeCells count="8">
    <mergeCell ref="C14:F14"/>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
  <cp:revision/>
  <dcterms:created xsi:type="dcterms:W3CDTF">2020-08-19T17:32:46Z</dcterms:created>
  <dcterms:modified xsi:type="dcterms:W3CDTF">2021-04-15T12:33:36Z</dcterms:modified>
  <cp:category/>
  <cp:contentStatus/>
</cp:coreProperties>
</file>