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IGEPRES\Boletin Semanal 22 enero\"/>
    </mc:Choice>
  </mc:AlternateContent>
  <bookViews>
    <workbookView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COVID'!$A$1:$E$10</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5" l="1"/>
  <c r="D11" i="35"/>
  <c r="D12" i="35"/>
  <c r="D13" i="35"/>
  <c r="D14" i="35"/>
  <c r="D15" i="35"/>
  <c r="D16" i="35"/>
  <c r="C20" i="35"/>
  <c r="F11" i="37" l="1"/>
  <c r="C18" i="35"/>
  <c r="C17" i="35" s="1"/>
  <c r="D75" i="27"/>
  <c r="C75" i="27"/>
  <c r="D17" i="35" l="1"/>
  <c r="D55" i="4"/>
  <c r="C57" i="4"/>
  <c r="C55" i="4"/>
  <c r="C54" i="4" l="1"/>
  <c r="D54" i="27"/>
  <c r="D42" i="4"/>
  <c r="D44" i="4"/>
  <c r="D46" i="4"/>
  <c r="E15" i="1"/>
  <c r="D115" i="29" l="1"/>
  <c r="D114" i="29" s="1"/>
  <c r="D113" i="29" s="1"/>
  <c r="C115" i="29"/>
  <c r="C114" i="29" s="1"/>
  <c r="C113" i="29" s="1"/>
  <c r="E12" i="37" l="1"/>
  <c r="D12" i="37"/>
  <c r="D18" i="35"/>
  <c r="D19" i="35"/>
  <c r="F12" i="37" l="1"/>
  <c r="C111" i="29" l="1"/>
  <c r="C110" i="29" s="1"/>
  <c r="C41" i="29"/>
  <c r="C43" i="29"/>
  <c r="C54" i="29"/>
  <c r="C56" i="29"/>
  <c r="D41" i="29"/>
  <c r="D43" i="29"/>
  <c r="D54" i="29"/>
  <c r="D56" i="29"/>
  <c r="D111" i="29"/>
  <c r="D110" i="29" s="1"/>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45" i="29"/>
  <c r="D38" i="29"/>
  <c r="D27" i="29"/>
  <c r="C63" i="29" l="1"/>
  <c r="C34" i="29"/>
  <c r="D63" i="29"/>
  <c r="D34" i="29"/>
  <c r="D70" i="29"/>
  <c r="D14" i="29"/>
  <c r="D13" i="29" l="1"/>
  <c r="D117" i="29" s="1"/>
  <c r="D15" i="1"/>
  <c r="E12" i="1"/>
  <c r="D12" i="1"/>
  <c r="E24" i="1"/>
  <c r="D24" i="1"/>
  <c r="D23" i="1" l="1"/>
  <c r="E23" i="1"/>
  <c r="C73" i="27"/>
  <c r="C72" i="27" l="1"/>
  <c r="C48" i="27"/>
  <c r="C40" i="27"/>
  <c r="C14" i="27"/>
  <c r="C64" i="27"/>
  <c r="C30" i="27"/>
  <c r="C68" i="27"/>
  <c r="C54" i="27"/>
  <c r="C20" i="27"/>
  <c r="D22" i="1" l="1"/>
  <c r="D21" i="1"/>
  <c r="D20" i="1"/>
  <c r="D48" i="4"/>
  <c r="D50" i="4"/>
  <c r="D52" i="4"/>
  <c r="D57" i="4" l="1"/>
  <c r="D54" i="4" s="1"/>
  <c r="D14" i="4"/>
  <c r="D17" i="4"/>
  <c r="D73" i="27"/>
  <c r="C42" i="4"/>
  <c r="C44" i="4"/>
  <c r="C46" i="4"/>
  <c r="C48" i="4"/>
  <c r="C50" i="4"/>
  <c r="C52" i="4"/>
  <c r="C28" i="3" l="1"/>
  <c r="C27" i="3" s="1"/>
  <c r="D20" i="3"/>
  <c r="D28" i="3"/>
  <c r="D27" i="3" s="1"/>
  <c r="D13" i="4"/>
  <c r="D75" i="4" s="1"/>
  <c r="C14" i="4"/>
  <c r="C17" i="4"/>
  <c r="C20" i="3"/>
  <c r="C14" i="3"/>
  <c r="D40" i="27"/>
  <c r="D64" i="27"/>
  <c r="D30" i="27"/>
  <c r="D48" i="27"/>
  <c r="D68" i="27"/>
  <c r="D20" i="27"/>
  <c r="D72" i="27"/>
  <c r="D14" i="27"/>
  <c r="D14" i="3"/>
  <c r="E20" i="1"/>
  <c r="E22" i="1"/>
  <c r="E21" i="1"/>
  <c r="C13" i="3" l="1"/>
  <c r="C31" i="3" s="1"/>
  <c r="C13" i="4"/>
  <c r="D13" i="27"/>
  <c r="D77" i="27" s="1"/>
  <c r="D13" i="3"/>
  <c r="D31" i="3" s="1"/>
  <c r="C13" i="27"/>
  <c r="C77" i="27" s="1"/>
  <c r="C75" i="4" l="1"/>
  <c r="C14" i="29"/>
  <c r="C70" i="29"/>
  <c r="C13" i="29" l="1"/>
  <c r="C117"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<sst xmlns="http://schemas.openxmlformats.org/spreadsheetml/2006/main" count="368" uniqueCount="268">
  <si>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</si>
  <si>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</si>
  <si>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</si>
  <si>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</si>
  <si>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</si>
  <si>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</si>
  <si>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</si>
  <si>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</si>
  <si>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</si>
  <si>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</si>
  <si>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0100 - FONDO GENERAL</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</si>
  <si>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</si>
  <si>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</si>
  <si>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</si>
  <si>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</si>
  <si>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</si>
  <si>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</si>
  <si>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</si>
  <si>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</si>
  <si>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</si>
  <si>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</si>
  <si>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</si>
  <si>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</si>
  <si>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</si>
  <si>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0222 - MINISTERIO DE ENERGÍA Y MINAS</t>
  </si>
  <si>
    <t>0999 - ADMINISTRACION DE OBLIGACIONES DEL TESORO NACIONAL</t>
  </si>
  <si>
    <t>01 - ADM. DE OBLIGACIONES DEL TESORO</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</si>
  <si>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</si>
  <si>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</si>
  <si>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</si>
  <si>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</si>
  <si>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</si>
  <si>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</si>
  <si>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</si>
  <si>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</si>
  <si>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</si>
  <si>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</si>
  <si>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</si>
  <si>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</si>
  <si>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</si>
  <si>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</si>
  <si>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</si>
  <si>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</si>
  <si>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</si>
  <si>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</si>
  <si>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</si>
  <si>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</si>
  <si>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</si>
  <si>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</si>
  <si>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</si>
  <si>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</si>
  <si>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</si>
  <si>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</si>
  <si>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</si>
  <si>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</si>
  <si>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</si>
  <si>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</si>
  <si>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</si>
  <si>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</si>
  <si>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</si>
  <si>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</si>
  <si>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</si>
  <si>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</si>
  <si>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</si>
  <si>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</si>
  <si>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</si>
  <si>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</si>
  <si>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</si>
  <si>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</si>
  <si>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</si>
  <si>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</si>
  <si>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</si>
  <si>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</si>
  <si>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</si>
  <si>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</si>
  <si>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</si>
  <si>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</si>
  <si>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</si>
  <si>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</si>
  <si>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</si>
  <si>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</si>
  <si>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</si>
  <si>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</si>
  <si>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</si>
  <si>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</si>
  <si>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</si>
  <si>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</si>
  <si>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</si>
  <si>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</si>
  <si>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</si>
  <si>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</si>
  <si>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</si>
  <si>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</si>
  <si>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</si>
  <si>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</si>
  <si>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</si>
  <si>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</si>
  <si>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</si>
  <si>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</si>
  <si>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</si>
  <si>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</si>
  <si>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</si>
  <si>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</si>
  <si>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</si>
  <si>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</si>
  <si>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</si>
  <si>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</si>
  <si>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</si>
  <si>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</si>
  <si>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</si>
  <si>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</si>
  <si>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</si>
  <si>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</si>
  <si>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</si>
  <si>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</si>
  <si>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</si>
  <si>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</si>
  <si>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</si>
  <si>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</si>
  <si>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</si>
  <si>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</si>
  <si>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</si>
  <si>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</si>
  <si>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</si>
  <si>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</si>
  <si>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</si>
  <si>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</si>
  <si>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</si>
  <si>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</si>
  <si>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</si>
  <si>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</si>
  <si>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</si>
  <si>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</si>
  <si>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</si>
  <si>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</si>
  <si>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</si>
  <si>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</si>
  <si>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</si>
  <si>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</si>
  <si>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</si>
  <si>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</si>
  <si>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</si>
  <si>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</si>
  <si>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</si>
  <si>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</si>
  <si>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</si>
  <si>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</si>
  <si>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</si>
  <si>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</si>
  <si>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</si>
  <si>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</si>
  <si>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</si>
  <si>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</si>
  <si>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</si>
  <si>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</si>
  <si>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</si>
  <si>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</si>
  <si>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</si>
  <si>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</si>
  <si>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</si>
  <si>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</si>
  <si>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</si>
  <si>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</si>
  <si>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</si>
  <si>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</si>
  <si>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</si>
  <si>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</si>
  <si>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</si>
  <si>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 xml:space="preserve">Ejecución </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</si>
  <si>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</si>
  <si>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</si>
  <si>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</si>
  <si>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</si>
  <si>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</si>
  <si>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</si>
  <si>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</si>
  <si>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</si>
  <si>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</si>
  <si>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</si>
  <si>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</si>
  <si>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</si>
  <si>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</si>
  <si>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</si>
  <si>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</si>
  <si>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</si>
  <si>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</si>
  <si>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</si>
  <si>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</si>
  <si>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</si>
  <si>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</si>
  <si>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</si>
  <si>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</si>
  <si>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</si>
  <si>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</si>
  <si>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</si>
  <si>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</si>
  <si>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</si>
  <si>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</si>
  <si>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</si>
  <si>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</si>
  <si>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</si>
  <si>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</si>
  <si>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</si>
  <si>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</si>
  <si>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</si>
  <si>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</si>
  <si>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</si>
  <si>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</si>
  <si>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</si>
  <si>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</si>
  <si>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</si>
  <si>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</si>
  <si>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</si>
  <si>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</si>
  <si>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</si>
  <si>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</si>
  <si>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</si>
  <si>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</si>
  <si>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</si>
  <si>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</si>
  <si>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</si>
  <si>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</si>
  <si>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</si>
  <si>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</si>
  <si>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</si>
  <si>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</si>
  <si>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</si>
  <si>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</si>
  <si>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</si>
  <si>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</si>
  <si>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</si>
  <si>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</si>
  <si>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</si>
  <si>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</si>
  <si>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</si>
  <si>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</si>
  <si>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</si>
  <si>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</si>
  <si>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</si>
  <si>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</si>
  <si>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</si>
  <si>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</si>
  <si>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</si>
  <si>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</si>
  <si>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</si>
  <si>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</si>
  <si>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</si>
  <si>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</si>
  <si>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</si>
  <si>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</si>
  <si>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</si>
  <si>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</si>
  <si>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</si>
  <si>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</si>
  <si>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</si>
  <si>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</si>
  <si>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</si>
  <si>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</si>
  <si>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</si>
  <si>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</si>
  <si>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</si>
  <si>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 Fecha de imputación al 22 de enero y fecha de registro al 25 de enero. La fecha de imputación representa los gastos o ingresos en el momento de su ejecución, mientras que la fecha de registro representa el momento de su registro en el sistema, en la medida que se van regularizando los pagos.</t>
  </si>
  <si>
    <t>Ejecución 1ro de enero - 22 de enero 2021*</t>
  </si>
  <si>
    <t>02 - GABINETE DE LA POLÍTICA SOCIAL</t>
  </si>
  <si>
    <t>01 - MINISTERIO DE SALUD PUBLICA Y ASISTENCIA SOCIAL</t>
  </si>
  <si>
    <t>Ejecución Gastos: Por fecha de imputación al 22 de enero y fecha de registro al 25 de enero.</t>
  </si>
  <si>
    <t>FINANCIAMIENTO NETO</t>
  </si>
  <si>
    <t>Ejecución 1ro de enero - 22 de enero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</si>
</sst>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7" fillId="0" borderId="0"/>
  </cellStyleXfs>
  <cellXfs count="13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0" fontId="26" fillId="0" borderId="0" xfId="0" applyFont="1"/>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0" fontId="0" fillId="0" borderId="0" xfId="0" applyFill="1" applyAlignment="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17" fontId="16" fillId="2" borderId="0" xfId="0" applyNumberFormat="1" applyFont="1" applyFill="1" applyAlignment="1">
      <alignment horizontal="center"/>
    </xf>
    <xf numFmtId="0" fontId="20" fillId="0" borderId="0" xfId="0" applyFont="1" applyBorder="1" applyAlignment="1">
      <alignment horizontal="left" vertical="top" wrapText="1"/>
    </xf>
  </cellXfs>
  <cellStyles count="8">
    <cellStyle name="Millares" xfId="1" builtinId="3"/>
    <cellStyle name="Normal" xfId="0" builtinId="0"/>
    <cellStyle name="Normal 11 2" xfId="4"/>
    <cellStyle name="Normal 2" xfId="5"/>
    <cellStyle name="Normal 2 2" xfId="3"/>
    <cellStyle name="Normal 2 2 2" xfId="6"/>
    <cellStyle name="Normal 3" xfId="7"/>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598489</xdr:colOff>
      <xdr:row>0</xdr:row>
      <xdr:rowOff>31750</xdr:rowOff>
    </xdr:from>
    <xdr:to>
      <xdr:col>6</xdr:col>
      <xdr:colOff>1227814</xdr:colOff>
      <xdr:row>2</xdr:row>
      <xdr:rowOff>254000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713664" y="31750"/>
          <a:ext cx="1562775" cy="850900"/>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266700</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76251" y="103188"/>
          <a:ext cx="1905490" cy="785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813957</xdr:colOff>
      <xdr:row>3</xdr:row>
      <xdr:rowOff>104776</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622692</xdr:colOff>
      <xdr:row>3</xdr:row>
      <xdr:rowOff>66676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6</xdr:col>
      <xdr:colOff>185597</xdr:colOff>
      <xdr:row>4</xdr:row>
      <xdr:rowOff>104776</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1052245</xdr:colOff>
      <xdr:row>3</xdr:row>
      <xdr:rowOff>19050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1067141</xdr:colOff>
      <xdr:row>0</xdr:row>
      <xdr:rowOff>76201</xdr:rowOff>
    </xdr:from>
    <xdr:to>
      <xdr:col>4</xdr:col>
      <xdr:colOff>1355922</xdr:colOff>
      <xdr:row>3</xdr:row>
      <xdr:rowOff>85725</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9525341" y="762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314325</xdr:colOff>
      <xdr:row>5</xdr:row>
      <xdr:rowOff>66676</xdr:rowOff>
    </xdr:to>
    <xdr:pic>
      <xdr:nvPicPr>
        <xdr:cNvPr id="4" name="Imagen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0</xdr:col>
      <xdr:colOff>428625</xdr:colOff>
      <xdr:row>0</xdr:row>
      <xdr:rowOff>142876</xdr:rowOff>
    </xdr:from>
    <xdr:to>
      <xdr:col>1</xdr:col>
      <xdr:colOff>1400175</xdr:colOff>
      <xdr:row>3</xdr:row>
      <xdr:rowOff>31155</xdr:rowOff>
    </xdr:to>
    <xdr:pic>
      <xdr:nvPicPr>
        <xdr:cNvPr id="5" name="Imagen 4">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428625" y="142876"/>
          <a:ext cx="1628775" cy="716954"/>
        </a:xfrm>
        <a:prstGeom prst="rect">
          <a:avLst/>
        </a:prstGeom>
      </xdr:spPr>
    </xdr:pic>
    <xdr:clientData/>
  </xdr:twoCellAnchor>
  <xdr:twoCellAnchor editAs="oneCell">
    <xdr:from>
      <xdr:col>3</xdr:col>
      <xdr:colOff>190500</xdr:colOff>
      <xdr:row>0</xdr:row>
      <xdr:rowOff>123826</xdr:rowOff>
    </xdr:from>
    <xdr:to>
      <xdr:col>4</xdr:col>
      <xdr:colOff>364260</xdr:colOff>
      <xdr:row>3</xdr:row>
      <xdr:rowOff>76200</xdr:rowOff>
    </xdr:to>
    <xdr:pic>
      <xdr:nvPicPr>
        <xdr:cNvPr id="6" name="Imagen 3">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7429500" y="123826"/>
          <a:ext cx="155488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3"/>
  <sheetViews>
    <sheetView showGridLines="0" tabSelected="1" zoomScaleNormal="100" workbookViewId="0">
      <selection activeCell="C32" sqref="C32:F32"/>
    </sheetView>
  </sheetViews>
  <sheetFormatPr baseColWidth="10" defaultColWidth="11.42578125" defaultRowHeight="15" x14ac:dyDescent="0.25"/>
  <cols>
    <col min="1" max="1" width="12.42578125" customWidth="1"/>
    <col min="2" max="2" width="18.42578125" customWidth="1"/>
    <col min="3" max="3" width="34.42578125" customWidth="1"/>
    <col min="4" max="5" width="20.7109375" customWidth="1"/>
    <col min="6" max="6" width="14" customWidth="1"/>
    <col min="7" max="7" width="21.28515625" customWidth="1"/>
    <col min="8" max="8" width="15" customWidth="1"/>
    <col min="9" max="9" width="14.140625" bestFit="1" customWidth="1"/>
    <col min="10" max="10" width="15.140625" bestFit="1" customWidth="1"/>
  </cols>
  <sheetData>
    <row r="1" spans="1:14" ht="28.5" customHeight="1" x14ac:dyDescent="0.25">
      <c r="A1" s="115" t="s">
        <v>0</v>
      </c>
      <c r="B1" s="115"/>
      <c r="C1" s="115"/>
      <c r="D1" s="115"/>
      <c r="E1" s="115"/>
      <c r="F1" s="115"/>
      <c r="G1" s="115"/>
      <c r="H1" s="20"/>
      <c r="I1" s="20"/>
      <c r="J1" s="20"/>
      <c r="K1" s="20"/>
      <c r="L1" s="1"/>
      <c r="M1" s="1"/>
      <c r="N1" s="2"/>
    </row>
    <row r="2" spans="1:14" ht="21" customHeight="1" x14ac:dyDescent="0.25">
      <c r="A2" s="123" t="s">
        <v>1</v>
      </c>
      <c r="B2" s="123"/>
      <c r="C2" s="123"/>
      <c r="D2" s="123"/>
      <c r="E2" s="123"/>
      <c r="F2" s="123"/>
      <c r="G2" s="123"/>
      <c r="H2" s="19"/>
      <c r="I2" s="19"/>
      <c r="J2" s="19"/>
      <c r="L2" s="1"/>
      <c r="M2" s="1"/>
      <c r="N2" s="2"/>
    </row>
    <row r="3" spans="1:14" s="86" customFormat="1" ht="28.5" customHeight="1" x14ac:dyDescent="0.25">
      <c r="A3" s="122" t="s">
        <v>182</v>
      </c>
      <c r="B3" s="122"/>
      <c r="C3" s="122"/>
      <c r="D3" s="122"/>
      <c r="E3" s="122"/>
      <c r="F3" s="122"/>
      <c r="G3" s="122"/>
      <c r="H3" s="85"/>
      <c r="I3" s="85"/>
      <c r="J3" s="85"/>
      <c r="K3" s="15"/>
      <c r="L3" s="15"/>
      <c r="M3" s="15"/>
      <c r="N3" s="15"/>
    </row>
    <row r="4" spans="1:14" ht="18.75" customHeight="1" x14ac:dyDescent="0.3">
      <c r="A4" s="121" t="s">
        <v>169</v>
      </c>
      <c r="B4" s="121"/>
      <c r="C4" s="121"/>
      <c r="D4" s="121"/>
      <c r="E4" s="121"/>
      <c r="F4" s="121"/>
      <c r="G4" s="121"/>
      <c r="H4" s="109"/>
      <c r="I4" s="21"/>
      <c r="J4" s="21"/>
      <c r="K4" s="16"/>
      <c r="L4" s="16"/>
      <c r="M4" s="16"/>
      <c r="N4" s="16"/>
    </row>
    <row r="5" spans="1:14" ht="18.75" customHeight="1" x14ac:dyDescent="0.3">
      <c r="A5" s="121" t="s">
        <v>171</v>
      </c>
      <c r="B5" s="121"/>
      <c r="C5" s="121"/>
      <c r="D5" s="121"/>
      <c r="E5" s="121"/>
      <c r="F5" s="121"/>
      <c r="G5" s="121"/>
      <c r="H5" s="109"/>
      <c r="I5" s="21"/>
      <c r="J5" s="21"/>
      <c r="K5" s="16"/>
      <c r="L5" s="16"/>
      <c r="M5" s="16"/>
      <c r="N5" s="16"/>
    </row>
    <row r="6" spans="1:14" ht="18.75" x14ac:dyDescent="0.3">
      <c r="A6" s="119" t="s">
        <v>262</v>
      </c>
      <c r="B6" s="119"/>
      <c r="C6" s="119"/>
      <c r="D6" s="119"/>
      <c r="E6" s="119"/>
      <c r="F6" s="119"/>
      <c r="G6" s="119"/>
      <c r="H6" s="90"/>
      <c r="I6" s="51"/>
      <c r="J6" s="22"/>
      <c r="K6" s="17"/>
      <c r="L6" s="17"/>
      <c r="M6" s="17"/>
      <c r="N6" s="17"/>
    </row>
    <row r="7" spans="1:14" ht="15.75" x14ac:dyDescent="0.25">
      <c r="A7" s="120" t="s">
        <v>5</v>
      </c>
      <c r="B7" s="120"/>
      <c r="C7" s="120"/>
      <c r="D7" s="120"/>
      <c r="E7" s="120"/>
      <c r="F7" s="120"/>
      <c r="G7" s="120"/>
      <c r="H7" s="108"/>
      <c r="I7" s="23"/>
      <c r="J7" s="23"/>
      <c r="L7" s="1"/>
      <c r="M7" s="1"/>
      <c r="N7" s="2"/>
    </row>
    <row r="8" spans="1:14" ht="15.75" x14ac:dyDescent="0.25">
      <c r="A8" s="87"/>
      <c r="B8" s="87"/>
      <c r="C8" s="87"/>
      <c r="D8" s="87"/>
      <c r="E8" s="87"/>
      <c r="F8" s="87"/>
      <c r="G8" s="87"/>
      <c r="H8" s="87"/>
      <c r="I8" s="23"/>
      <c r="J8" s="23"/>
      <c r="L8" s="1"/>
      <c r="M8" s="1"/>
      <c r="N8" s="2"/>
    </row>
    <row r="9" spans="1:14" ht="15" customHeight="1" x14ac:dyDescent="0.25">
      <c r="C9" s="117" t="s">
        <v>2</v>
      </c>
      <c r="D9" s="117" t="s">
        <v>167</v>
      </c>
      <c r="E9" s="117" t="s">
        <v>138</v>
      </c>
    </row>
    <row r="10" spans="1:14" x14ac:dyDescent="0.25">
      <c r="C10" s="117"/>
      <c r="D10" s="117"/>
      <c r="E10" s="117"/>
    </row>
    <row r="11" spans="1:14" x14ac:dyDescent="0.25">
      <c r="C11" s="2"/>
      <c r="D11" s="2"/>
      <c r="E11" s="2"/>
    </row>
    <row r="12" spans="1:14" x14ac:dyDescent="0.25">
      <c r="B12" s="101"/>
      <c r="C12" s="45" t="s">
        <v>71</v>
      </c>
      <c r="D12" s="48">
        <f>SUM(D13:D14)</f>
        <v>746313.83555099997</v>
      </c>
      <c r="E12" s="48">
        <f>SUM(E13:E14)</f>
        <v>1807.04945572</v>
      </c>
    </row>
    <row r="13" spans="1:14" x14ac:dyDescent="0.25">
      <c r="C13" s="46" t="s">
        <v>135</v>
      </c>
      <c r="D13" s="49">
        <v>657166.22935799998</v>
      </c>
      <c r="E13" s="49">
        <v>1807.04945572</v>
      </c>
    </row>
    <row r="14" spans="1:14" x14ac:dyDescent="0.25">
      <c r="C14" s="46" t="s">
        <v>136</v>
      </c>
      <c r="D14" s="49">
        <v>89147.606193</v>
      </c>
      <c r="E14" s="114">
        <v>0</v>
      </c>
      <c r="H14" s="49"/>
    </row>
    <row r="15" spans="1:14" x14ac:dyDescent="0.25">
      <c r="C15" s="45" t="s">
        <v>28</v>
      </c>
      <c r="D15" s="48">
        <f>D16+D18</f>
        <v>891378.80090500007</v>
      </c>
      <c r="E15" s="48">
        <f>E16+E18</f>
        <v>22966.923466979995</v>
      </c>
    </row>
    <row r="16" spans="1:14" x14ac:dyDescent="0.25">
      <c r="C16" s="46" t="s">
        <v>30</v>
      </c>
      <c r="D16" s="49">
        <v>768220.84493400005</v>
      </c>
      <c r="E16" s="49">
        <v>22789.653548099996</v>
      </c>
      <c r="J16" s="28"/>
    </row>
    <row r="17" spans="3:10" x14ac:dyDescent="0.25">
      <c r="C17" s="47" t="s">
        <v>35</v>
      </c>
      <c r="D17" s="49">
        <v>184836.13</v>
      </c>
      <c r="E17" s="49">
        <v>22.59984884</v>
      </c>
      <c r="J17" s="28"/>
    </row>
    <row r="18" spans="3:10" x14ac:dyDescent="0.25">
      <c r="C18" s="46" t="s">
        <v>31</v>
      </c>
      <c r="D18" s="49">
        <v>123157.955971</v>
      </c>
      <c r="E18" s="49">
        <v>177.26991888000001</v>
      </c>
    </row>
    <row r="19" spans="3:10" x14ac:dyDescent="0.25">
      <c r="C19" s="40" t="s">
        <v>172</v>
      </c>
      <c r="D19" s="40"/>
      <c r="E19" s="41"/>
    </row>
    <row r="20" spans="3:10" x14ac:dyDescent="0.25">
      <c r="C20" s="75" t="s">
        <v>178</v>
      </c>
      <c r="D20" s="11">
        <f>D13-D16</f>
        <v>-111054.61557600007</v>
      </c>
      <c r="E20" s="11">
        <f>E13-E16</f>
        <v>-20982.604092379996</v>
      </c>
    </row>
    <row r="21" spans="3:10" x14ac:dyDescent="0.25">
      <c r="C21" s="75" t="s">
        <v>179</v>
      </c>
      <c r="D21" s="11">
        <f>D14-D18</f>
        <v>-34010.349778000003</v>
      </c>
      <c r="E21" s="11">
        <f>E14-E18</f>
        <v>-177.26991888000001</v>
      </c>
    </row>
    <row r="22" spans="3:10" x14ac:dyDescent="0.25">
      <c r="C22" s="75" t="s">
        <v>181</v>
      </c>
      <c r="D22" s="11">
        <f>D12-D15</f>
        <v>-145064.9653540001</v>
      </c>
      <c r="E22" s="11">
        <f>E12-E15</f>
        <v>-21159.874011259995</v>
      </c>
    </row>
    <row r="23" spans="3:10" x14ac:dyDescent="0.25">
      <c r="C23" s="75" t="s">
        <v>180</v>
      </c>
      <c r="D23" s="11">
        <f>(D12-(D15-D17))</f>
        <v>39771.164645999903</v>
      </c>
      <c r="E23" s="11">
        <f>(E12-(E15-E17))</f>
        <v>-21137.274162419995</v>
      </c>
    </row>
    <row r="24" spans="3:10" x14ac:dyDescent="0.25">
      <c r="C24" s="40" t="s">
        <v>266</v>
      </c>
      <c r="D24" s="81">
        <f>D26-D28</f>
        <v>145064.96535400001</v>
      </c>
      <c r="E24" s="113">
        <f t="shared" ref="E24" si="0">E26-E28</f>
        <v>36.378184449999999</v>
      </c>
    </row>
    <row r="25" spans="3:10" x14ac:dyDescent="0.25">
      <c r="C25" s="42"/>
      <c r="D25" s="42"/>
      <c r="E25" s="43"/>
    </row>
    <row r="26" spans="3:10" x14ac:dyDescent="0.25">
      <c r="C26" s="45" t="s">
        <v>139</v>
      </c>
      <c r="D26" s="48">
        <v>291528.48715300002</v>
      </c>
      <c r="E26" s="61">
        <v>36.378184449999999</v>
      </c>
    </row>
    <row r="27" spans="3:10" x14ac:dyDescent="0.25">
      <c r="C27" s="44"/>
      <c r="D27" s="50"/>
      <c r="E27" s="112"/>
      <c r="I27" s="29"/>
    </row>
    <row r="28" spans="3:10" x14ac:dyDescent="0.25">
      <c r="C28" s="45" t="s">
        <v>32</v>
      </c>
      <c r="D28" s="48">
        <v>146463.52179900001</v>
      </c>
      <c r="E28" s="61">
        <v>0</v>
      </c>
    </row>
    <row r="29" spans="3:10" x14ac:dyDescent="0.25">
      <c r="C29" s="37" t="s">
        <v>134</v>
      </c>
      <c r="D29" s="3"/>
      <c r="E29" s="3"/>
      <c r="F29" s="3"/>
      <c r="G29" s="24"/>
    </row>
    <row r="30" spans="3:10" ht="34.5" customHeight="1" x14ac:dyDescent="0.25">
      <c r="C30" s="118" t="s">
        <v>261</v>
      </c>
      <c r="D30" s="118"/>
      <c r="E30" s="118"/>
      <c r="F30" s="25"/>
      <c r="G30" s="24"/>
    </row>
    <row r="31" spans="3:10" x14ac:dyDescent="0.25">
      <c r="C31" s="118" t="s">
        <v>3</v>
      </c>
      <c r="D31" s="118"/>
      <c r="E31" s="118"/>
      <c r="F31" s="118"/>
      <c r="G31" s="24"/>
    </row>
    <row r="32" spans="3:10" x14ac:dyDescent="0.25">
      <c r="C32" s="116"/>
      <c r="D32" s="116"/>
      <c r="E32" s="116"/>
      <c r="F32" s="116"/>
      <c r="G32" s="24"/>
    </row>
    <row r="33" spans="3:3" x14ac:dyDescent="0.25">
      <c r="C33" s="37"/>
    </row>
  </sheetData>
  <mergeCells count="13">
    <mergeCell ref="A1:G1"/>
    <mergeCell ref="C32:F32"/>
    <mergeCell ref="C9:C10"/>
    <mergeCell ref="D9:D10"/>
    <mergeCell ref="E9:E10"/>
    <mergeCell ref="C31:F31"/>
    <mergeCell ref="A6:G6"/>
    <mergeCell ref="A7:G7"/>
    <mergeCell ref="C30:E30"/>
    <mergeCell ref="A5:G5"/>
    <mergeCell ref="A4:G4"/>
    <mergeCell ref="A3:G3"/>
    <mergeCell ref="A2:G2"/>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5"/>
  <sheetViews>
    <sheetView showGridLines="0" workbookViewId="0">
      <selection activeCell="F16" sqref="F16"/>
    </sheetView>
  </sheetViews>
  <sheetFormatPr baseColWidth="10" defaultColWidth="11.42578125" defaultRowHeight="15" x14ac:dyDescent="0.25"/>
  <cols>
    <col min="1" max="1" width="24" customWidth="1"/>
    <col min="2" max="2" width="53.85546875" customWidth="1"/>
    <col min="3" max="4" width="20.7109375" customWidth="1"/>
    <col min="5" max="5" width="14.7109375" customWidth="1"/>
    <col min="6" max="6" width="12.85546875" customWidth="1"/>
    <col min="7" max="7" width="18.85546875" customWidth="1"/>
    <col min="10" max="10" width="18.85546875" bestFit="1" customWidth="1"/>
    <col min="11" max="12" width="20.42578125" bestFit="1" customWidth="1"/>
  </cols>
  <sheetData>
    <row r="1" spans="1:10" ht="28.5" customHeight="1" x14ac:dyDescent="0.25">
      <c r="A1" s="115" t="s">
        <v>0</v>
      </c>
      <c r="B1" s="115"/>
      <c r="C1" s="115"/>
      <c r="D1" s="115"/>
      <c r="E1" s="115"/>
      <c r="F1" s="115"/>
      <c r="G1" s="20"/>
      <c r="H1" s="20"/>
    </row>
    <row r="2" spans="1:10" ht="21" customHeight="1" x14ac:dyDescent="0.25">
      <c r="A2" s="123" t="s">
        <v>1</v>
      </c>
      <c r="B2" s="123"/>
      <c r="C2" s="123"/>
      <c r="D2" s="123"/>
      <c r="E2" s="123"/>
      <c r="F2" s="123"/>
      <c r="G2" s="19"/>
      <c r="H2" s="19"/>
    </row>
    <row r="3" spans="1:10" ht="15" customHeight="1" x14ac:dyDescent="0.25">
      <c r="A3" s="128" t="s">
        <v>182</v>
      </c>
      <c r="B3" s="128"/>
      <c r="C3" s="128"/>
      <c r="D3" s="128"/>
      <c r="E3" s="128"/>
      <c r="F3" s="128"/>
      <c r="G3" s="18"/>
      <c r="H3" s="18"/>
    </row>
    <row r="5" spans="1:10" ht="18.75" customHeight="1" x14ac:dyDescent="0.3">
      <c r="A5" s="127" t="s">
        <v>173</v>
      </c>
      <c r="B5" s="127"/>
      <c r="C5" s="127"/>
      <c r="D5" s="127"/>
      <c r="E5" s="127"/>
      <c r="F5" s="127"/>
      <c r="G5" s="21"/>
      <c r="H5" s="21"/>
    </row>
    <row r="6" spans="1:10" ht="18.75" customHeight="1" x14ac:dyDescent="0.3">
      <c r="A6" s="127" t="s">
        <v>170</v>
      </c>
      <c r="B6" s="127"/>
      <c r="C6" s="127"/>
      <c r="D6" s="127"/>
      <c r="E6" s="127"/>
      <c r="F6" s="127"/>
      <c r="G6" s="21"/>
      <c r="H6" s="21"/>
    </row>
    <row r="7" spans="1:10" ht="18.75" x14ac:dyDescent="0.25">
      <c r="A7" s="119" t="s">
        <v>262</v>
      </c>
      <c r="B7" s="119"/>
      <c r="C7" s="119"/>
      <c r="D7" s="119"/>
      <c r="E7" s="119"/>
      <c r="F7" s="119"/>
      <c r="G7" s="90"/>
      <c r="H7" s="90"/>
    </row>
    <row r="8" spans="1:10" ht="15.75" x14ac:dyDescent="0.25">
      <c r="A8" s="126" t="s">
        <v>5</v>
      </c>
      <c r="B8" s="126"/>
      <c r="C8" s="126"/>
      <c r="D8" s="126"/>
      <c r="E8" s="126"/>
      <c r="F8" s="126"/>
      <c r="G8" s="23"/>
      <c r="H8" s="23"/>
    </row>
    <row r="11" spans="1:10" ht="15" customHeight="1" x14ac:dyDescent="0.25">
      <c r="B11" s="124" t="s">
        <v>2</v>
      </c>
      <c r="C11" s="125" t="s">
        <v>167</v>
      </c>
      <c r="D11" s="125" t="s">
        <v>168</v>
      </c>
    </row>
    <row r="12" spans="1:10" ht="15" customHeight="1" x14ac:dyDescent="0.25">
      <c r="B12" s="124"/>
      <c r="C12" s="125"/>
      <c r="D12" s="125"/>
      <c r="I12" s="29"/>
    </row>
    <row r="13" spans="1:10" x14ac:dyDescent="0.25">
      <c r="B13" s="54" t="s">
        <v>28</v>
      </c>
      <c r="C13" s="52">
        <f>+C14+C20</f>
        <v>891378.80090500007</v>
      </c>
      <c r="D13" s="52">
        <f>D14+D20</f>
        <v>22966.923466979995</v>
      </c>
    </row>
    <row r="14" spans="1:10" x14ac:dyDescent="0.25">
      <c r="B14" s="55" t="s">
        <v>30</v>
      </c>
      <c r="C14" s="84">
        <f>SUM(C15:C19)</f>
        <v>768220.84493400005</v>
      </c>
      <c r="D14" s="84">
        <f>SUM(D15:D19)</f>
        <v>22789.653548099996</v>
      </c>
    </row>
    <row r="15" spans="1:10" ht="12.75" customHeight="1" x14ac:dyDescent="0.25">
      <c r="B15" s="56" t="s">
        <v>33</v>
      </c>
      <c r="C15" s="53">
        <v>313475.53906699998</v>
      </c>
      <c r="D15" s="62">
        <v>5660.3362449599963</v>
      </c>
      <c r="J15" s="29"/>
    </row>
    <row r="16" spans="1:10" x14ac:dyDescent="0.25">
      <c r="B16" s="56" t="s">
        <v>34</v>
      </c>
      <c r="C16" s="53">
        <v>45951.048903000003</v>
      </c>
      <c r="D16" s="62">
        <v>3514.0815442700004</v>
      </c>
    </row>
    <row r="17" spans="2:19" x14ac:dyDescent="0.25">
      <c r="B17" s="56" t="s">
        <v>35</v>
      </c>
      <c r="C17" s="53">
        <v>184836.13</v>
      </c>
      <c r="D17" s="62">
        <v>22.59984884</v>
      </c>
    </row>
    <row r="18" spans="2:19" x14ac:dyDescent="0.25">
      <c r="B18" s="56" t="s">
        <v>36</v>
      </c>
      <c r="C18" s="53">
        <v>223692.31142300001</v>
      </c>
      <c r="D18" s="62">
        <v>13574.137810120001</v>
      </c>
      <c r="I18" s="103"/>
      <c r="J18" s="103"/>
      <c r="K18" s="103"/>
    </row>
    <row r="19" spans="2:19" x14ac:dyDescent="0.25">
      <c r="B19" s="56" t="s">
        <v>37</v>
      </c>
      <c r="C19" s="53">
        <v>265.815541</v>
      </c>
      <c r="D19" s="62">
        <v>18.498099910000001</v>
      </c>
      <c r="I19" s="103"/>
      <c r="J19" s="103"/>
      <c r="K19" s="103"/>
    </row>
    <row r="20" spans="2:19" x14ac:dyDescent="0.25">
      <c r="B20" s="55" t="s">
        <v>31</v>
      </c>
      <c r="C20" s="84">
        <f>SUM(C21:C26)</f>
        <v>123157.955971</v>
      </c>
      <c r="D20" s="84">
        <f>SUM(D21:D26)</f>
        <v>177.26991888000001</v>
      </c>
      <c r="I20" s="103"/>
      <c r="J20" s="103"/>
      <c r="K20" s="103"/>
    </row>
    <row r="21" spans="2:19" x14ac:dyDescent="0.25">
      <c r="B21" s="56" t="s">
        <v>38</v>
      </c>
      <c r="C21" s="53">
        <v>30479.010985000001</v>
      </c>
      <c r="D21" s="62">
        <v>0.45</v>
      </c>
      <c r="I21" s="103"/>
      <c r="J21" s="103"/>
      <c r="K21" s="103"/>
    </row>
    <row r="22" spans="2:19" x14ac:dyDescent="0.25">
      <c r="B22" s="56" t="s">
        <v>39</v>
      </c>
      <c r="C22" s="53">
        <v>44127.092095</v>
      </c>
      <c r="D22" s="62">
        <v>176.50786572000001</v>
      </c>
    </row>
    <row r="23" spans="2:19" x14ac:dyDescent="0.25">
      <c r="B23" s="56" t="s">
        <v>40</v>
      </c>
      <c r="C23" s="53">
        <v>15.70552</v>
      </c>
      <c r="D23" s="62">
        <v>0</v>
      </c>
    </row>
    <row r="24" spans="2:19" x14ac:dyDescent="0.25">
      <c r="B24" s="56" t="s">
        <v>41</v>
      </c>
      <c r="C24" s="53">
        <v>1196.1647559999999</v>
      </c>
      <c r="D24" s="62">
        <v>0.31205316</v>
      </c>
    </row>
    <row r="25" spans="2:19" x14ac:dyDescent="0.25">
      <c r="B25" s="56" t="s">
        <v>42</v>
      </c>
      <c r="C25" s="53">
        <v>45893.698340000003</v>
      </c>
      <c r="D25" s="62">
        <v>0</v>
      </c>
    </row>
    <row r="26" spans="2:19" x14ac:dyDescent="0.25">
      <c r="B26" s="56" t="s">
        <v>43</v>
      </c>
      <c r="C26" s="53">
        <v>1446.284275</v>
      </c>
      <c r="D26" s="62">
        <v>0</v>
      </c>
    </row>
    <row r="27" spans="2:19" x14ac:dyDescent="0.25">
      <c r="B27" s="54" t="s">
        <v>29</v>
      </c>
      <c r="C27" s="52">
        <f>C28</f>
        <v>146463.52179899998</v>
      </c>
      <c r="D27" s="61">
        <f t="shared" ref="D27" si="0">D28</f>
        <v>0</v>
      </c>
    </row>
    <row r="28" spans="2:19" x14ac:dyDescent="0.25">
      <c r="B28" s="55" t="s">
        <v>32</v>
      </c>
      <c r="C28" s="84">
        <f>SUM(C29:C30)</f>
        <v>146463.52179899998</v>
      </c>
      <c r="D28" s="62">
        <f>SUM(D29:D30)</f>
        <v>0</v>
      </c>
    </row>
    <row r="29" spans="2:19" x14ac:dyDescent="0.25">
      <c r="B29" s="56" t="s">
        <v>44</v>
      </c>
      <c r="C29" s="53">
        <v>23000</v>
      </c>
      <c r="D29" s="62">
        <v>0</v>
      </c>
    </row>
    <row r="30" spans="2:19" x14ac:dyDescent="0.25">
      <c r="B30" s="57" t="s">
        <v>45</v>
      </c>
      <c r="C30" s="53">
        <v>123463.52179899999</v>
      </c>
      <c r="D30" s="62">
        <v>0</v>
      </c>
    </row>
    <row r="31" spans="2:19" ht="15" customHeight="1" x14ac:dyDescent="0.25">
      <c r="B31" s="68" t="s">
        <v>174</v>
      </c>
      <c r="C31" s="63">
        <f>C13+C27</f>
        <v>1037842.322704</v>
      </c>
      <c r="D31" s="63">
        <f>D13+D27</f>
        <v>22966.923466979995</v>
      </c>
      <c r="E31" s="25"/>
      <c r="F31" s="25"/>
      <c r="G31" s="25"/>
      <c r="H31" s="25"/>
      <c r="I31" s="25"/>
      <c r="J31" s="25"/>
      <c r="K31" s="25"/>
      <c r="L31" s="25"/>
      <c r="M31" s="25"/>
      <c r="N31" s="25"/>
      <c r="O31" s="25"/>
      <c r="P31" s="25"/>
      <c r="Q31" s="25"/>
      <c r="R31" s="25"/>
      <c r="S31" s="25"/>
    </row>
    <row r="32" spans="2:19" ht="15" customHeight="1" x14ac:dyDescent="0.25">
      <c r="B32" s="37" t="s">
        <v>134</v>
      </c>
      <c r="C32" s="37"/>
      <c r="D32" s="36"/>
      <c r="E32" s="73"/>
      <c r="F32" s="25"/>
      <c r="G32" s="25"/>
      <c r="H32" s="25"/>
      <c r="I32" s="25"/>
      <c r="J32" s="25"/>
      <c r="K32" s="25"/>
      <c r="L32" s="25"/>
      <c r="M32" s="25"/>
      <c r="N32" s="25"/>
      <c r="O32" s="25"/>
      <c r="P32" s="25"/>
      <c r="Q32" s="25"/>
      <c r="R32" s="25"/>
      <c r="S32" s="25"/>
    </row>
    <row r="33" spans="2:20" ht="34.5" customHeight="1" x14ac:dyDescent="0.25">
      <c r="B33" s="118" t="s">
        <v>261</v>
      </c>
      <c r="C33" s="118"/>
      <c r="D33" s="118"/>
      <c r="E33" s="25"/>
      <c r="F33" s="25"/>
      <c r="G33" s="25"/>
      <c r="H33" s="25"/>
      <c r="I33" s="25"/>
      <c r="J33" s="25"/>
      <c r="K33" s="25"/>
      <c r="L33" s="25"/>
      <c r="M33" s="25"/>
      <c r="N33" s="25"/>
      <c r="O33" s="25"/>
      <c r="P33" s="25"/>
      <c r="Q33" s="25"/>
      <c r="R33" s="25"/>
      <c r="S33" s="25"/>
      <c r="T33" s="25"/>
    </row>
    <row r="34" spans="2:20" x14ac:dyDescent="0.25">
      <c r="B34" s="118" t="s">
        <v>3</v>
      </c>
      <c r="C34" s="118"/>
      <c r="D34" s="118"/>
      <c r="E34" s="118"/>
      <c r="F34" s="25"/>
      <c r="G34" s="25"/>
      <c r="H34" s="25"/>
      <c r="I34" s="25"/>
      <c r="J34" s="25"/>
      <c r="K34" s="25"/>
      <c r="L34" s="25"/>
      <c r="M34" s="25"/>
      <c r="N34" s="25"/>
      <c r="O34" s="25"/>
      <c r="P34" s="25"/>
      <c r="Q34" s="25"/>
      <c r="R34" s="25"/>
      <c r="S34" s="25"/>
      <c r="T34" s="25"/>
    </row>
    <row r="35" spans="2:20" x14ac:dyDescent="0.25">
      <c r="B35" s="37"/>
      <c r="C35" s="37"/>
      <c r="D35" s="73"/>
      <c r="E35" s="73"/>
      <c r="F35" s="25"/>
      <c r="G35" s="25"/>
      <c r="H35" s="25"/>
      <c r="I35" s="25"/>
      <c r="J35" s="25"/>
      <c r="K35" s="25"/>
      <c r="L35" s="25"/>
      <c r="M35" s="25"/>
      <c r="N35" s="25"/>
      <c r="O35" s="25"/>
      <c r="P35" s="25"/>
      <c r="Q35" s="25"/>
      <c r="R35" s="25"/>
      <c r="S35" s="25"/>
      <c r="T35" s="25"/>
    </row>
    <row r="36" spans="2:20" x14ac:dyDescent="0.25">
      <c r="C36" s="37"/>
      <c r="D36" s="36"/>
      <c r="E36" s="73"/>
      <c r="F36" s="25"/>
    </row>
    <row r="37" spans="2:20" x14ac:dyDescent="0.25">
      <c r="F37" s="25"/>
    </row>
    <row r="45" spans="2:20" x14ac:dyDescent="0.25">
      <c r="B45" s="29"/>
    </row>
  </sheetData>
  <mergeCells count="12">
    <mergeCell ref="A5:F5"/>
    <mergeCell ref="A3:F3"/>
    <mergeCell ref="A2:F2"/>
    <mergeCell ref="A1:F1"/>
    <mergeCell ref="B33:D33"/>
    <mergeCell ref="A7:F7"/>
    <mergeCell ref="A6:F6"/>
    <mergeCell ref="B34:E34"/>
    <mergeCell ref="B11:B12"/>
    <mergeCell ref="C11:C12"/>
    <mergeCell ref="D11:D12"/>
    <mergeCell ref="A8:F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9"/>
  <sheetViews>
    <sheetView showGridLines="0" zoomScaleNormal="100" workbookViewId="0">
      <selection activeCell="F63" sqref="F63"/>
    </sheetView>
  </sheetViews>
  <sheetFormatPr baseColWidth="10" defaultColWidth="11.42578125" defaultRowHeight="15" x14ac:dyDescent="0.25"/>
  <cols>
    <col min="1" max="1" width="26.42578125" customWidth="1"/>
    <col min="2" max="2" width="59" customWidth="1"/>
    <col min="3" max="3" width="20.7109375" customWidth="1"/>
    <col min="4" max="4" width="20.85546875" customWidth="1"/>
    <col min="5" max="5" width="18.28515625" customWidth="1"/>
    <col min="6" max="6" width="9" customWidth="1"/>
    <col min="7" max="7" width="18.85546875" bestFit="1" customWidth="1"/>
  </cols>
  <sheetData>
    <row r="1" spans="1:10" ht="28.5" customHeight="1" x14ac:dyDescent="0.25">
      <c r="A1" s="115" t="s">
        <v>0</v>
      </c>
      <c r="B1" s="115"/>
      <c r="C1" s="115"/>
      <c r="D1" s="115"/>
      <c r="E1" s="115"/>
      <c r="F1" s="115"/>
      <c r="G1" s="20"/>
      <c r="H1" s="20"/>
      <c r="I1" s="20"/>
      <c r="J1" s="20"/>
    </row>
    <row r="2" spans="1:10" ht="21" customHeight="1" x14ac:dyDescent="0.25">
      <c r="A2" s="123" t="s">
        <v>1</v>
      </c>
      <c r="B2" s="123"/>
      <c r="C2" s="123"/>
      <c r="D2" s="123"/>
      <c r="E2" s="123"/>
      <c r="F2" s="123"/>
      <c r="G2" s="19"/>
      <c r="H2" s="19"/>
      <c r="I2" s="19"/>
      <c r="J2" s="19"/>
    </row>
    <row r="3" spans="1:10" ht="15" customHeight="1" x14ac:dyDescent="0.25">
      <c r="A3" s="128" t="s">
        <v>182</v>
      </c>
      <c r="B3" s="128"/>
      <c r="C3" s="128"/>
      <c r="D3" s="128"/>
      <c r="E3" s="128"/>
      <c r="F3" s="128"/>
      <c r="G3" s="18"/>
      <c r="H3" s="18"/>
      <c r="I3" s="18"/>
      <c r="J3" s="18"/>
    </row>
    <row r="5" spans="1:10" ht="18.75" customHeight="1" x14ac:dyDescent="0.3">
      <c r="A5" s="127" t="s">
        <v>173</v>
      </c>
      <c r="B5" s="127"/>
      <c r="C5" s="127"/>
      <c r="D5" s="127"/>
      <c r="E5" s="127"/>
      <c r="F5" s="127"/>
      <c r="G5" s="21"/>
      <c r="H5" s="21"/>
      <c r="I5" s="21"/>
      <c r="J5" s="21"/>
    </row>
    <row r="6" spans="1:10" ht="18.75" customHeight="1" x14ac:dyDescent="0.3">
      <c r="A6" s="127" t="s">
        <v>70</v>
      </c>
      <c r="B6" s="127"/>
      <c r="C6" s="127"/>
      <c r="D6" s="127"/>
      <c r="E6" s="127"/>
      <c r="F6" s="127"/>
      <c r="G6" s="21"/>
      <c r="H6" s="21"/>
      <c r="I6" s="21"/>
      <c r="J6" s="21"/>
    </row>
    <row r="7" spans="1:10" ht="18.75" x14ac:dyDescent="0.3">
      <c r="A7" s="129" t="s">
        <v>262</v>
      </c>
      <c r="B7" s="129"/>
      <c r="C7" s="129"/>
      <c r="D7" s="129"/>
      <c r="E7" s="129"/>
      <c r="F7" s="129"/>
      <c r="G7" s="22"/>
      <c r="H7" s="22"/>
      <c r="I7" s="22"/>
      <c r="J7" s="22"/>
    </row>
    <row r="8" spans="1:10" ht="15.75" x14ac:dyDescent="0.25">
      <c r="A8" s="126" t="s">
        <v>5</v>
      </c>
      <c r="B8" s="126"/>
      <c r="C8" s="126"/>
      <c r="D8" s="126"/>
      <c r="E8" s="126"/>
      <c r="F8" s="126"/>
      <c r="G8" s="23"/>
      <c r="H8" s="23"/>
      <c r="I8" s="23"/>
      <c r="J8" s="23"/>
    </row>
    <row r="11" spans="1:10" ht="15" customHeight="1" x14ac:dyDescent="0.25">
      <c r="B11" s="124" t="s">
        <v>2</v>
      </c>
      <c r="C11" s="125" t="s">
        <v>167</v>
      </c>
      <c r="D11" s="125" t="s">
        <v>138</v>
      </c>
    </row>
    <row r="12" spans="1:10" x14ac:dyDescent="0.25">
      <c r="B12" s="124"/>
      <c r="C12" s="125"/>
      <c r="D12" s="125"/>
    </row>
    <row r="13" spans="1:10" x14ac:dyDescent="0.25">
      <c r="B13" s="58" t="s">
        <v>28</v>
      </c>
      <c r="C13" s="59">
        <f>C14+C17+C42+C44+C46+C48+C50+C52</f>
        <v>891378.80090499995</v>
      </c>
      <c r="D13" s="60">
        <f>D14+D17+D42+D44+D46+D48+D50+D52</f>
        <v>22966.923466980003</v>
      </c>
      <c r="E13" s="28"/>
      <c r="F13" s="33"/>
    </row>
    <row r="14" spans="1:10" x14ac:dyDescent="0.25">
      <c r="B14" s="64" t="s">
        <v>62</v>
      </c>
      <c r="C14" s="61">
        <f>SUM(C15:C16)</f>
        <v>7818.7198360000002</v>
      </c>
      <c r="D14" s="61">
        <f>SUM(D15:D16)</f>
        <v>651.51830855999992</v>
      </c>
      <c r="F14" s="33"/>
    </row>
    <row r="15" spans="1:10" x14ac:dyDescent="0.25">
      <c r="B15" s="65" t="s">
        <v>46</v>
      </c>
      <c r="C15" s="62">
        <v>2635.7791240000001</v>
      </c>
      <c r="D15" s="62">
        <v>219.648256</v>
      </c>
    </row>
    <row r="16" spans="1:10" x14ac:dyDescent="0.25">
      <c r="B16" s="65" t="s">
        <v>47</v>
      </c>
      <c r="C16" s="62">
        <v>5182.9407119999996</v>
      </c>
      <c r="D16" s="62">
        <v>431.87005255999998</v>
      </c>
    </row>
    <row r="17" spans="2:4" x14ac:dyDescent="0.25">
      <c r="B17" s="64" t="s">
        <v>63</v>
      </c>
      <c r="C17" s="61">
        <f>SUM(C18:C41)</f>
        <v>867394.59404</v>
      </c>
      <c r="D17" s="61">
        <f t="shared" ref="D17" si="0">SUM(D18:D41)</f>
        <v>21073.061558220001</v>
      </c>
    </row>
    <row r="18" spans="2:4" x14ac:dyDescent="0.25">
      <c r="B18" s="104" t="s">
        <v>9</v>
      </c>
      <c r="C18" s="62">
        <v>67976.353801000005</v>
      </c>
      <c r="D18" s="62">
        <v>5649.9348066599996</v>
      </c>
    </row>
    <row r="19" spans="2:4" x14ac:dyDescent="0.25">
      <c r="B19" s="65" t="s">
        <v>11</v>
      </c>
      <c r="C19" s="62">
        <v>43276.034668</v>
      </c>
      <c r="D19" s="62">
        <v>910.81223509000006</v>
      </c>
    </row>
    <row r="20" spans="2:4" x14ac:dyDescent="0.25">
      <c r="B20" s="65" t="s">
        <v>12</v>
      </c>
      <c r="C20" s="62">
        <v>33199.958316999997</v>
      </c>
      <c r="D20" s="62">
        <v>1289.6113018600001</v>
      </c>
    </row>
    <row r="21" spans="2:4" x14ac:dyDescent="0.25">
      <c r="B21" s="65" t="s">
        <v>13</v>
      </c>
      <c r="C21" s="62">
        <v>10207.45131</v>
      </c>
      <c r="D21" s="62">
        <v>89.416070050000002</v>
      </c>
    </row>
    <row r="22" spans="2:4" x14ac:dyDescent="0.25">
      <c r="B22" s="65" t="s">
        <v>14</v>
      </c>
      <c r="C22" s="62">
        <v>21532.543437</v>
      </c>
      <c r="D22" s="62">
        <v>1257.79010595</v>
      </c>
    </row>
    <row r="23" spans="2:4" x14ac:dyDescent="0.25">
      <c r="B23" s="65" t="s">
        <v>15</v>
      </c>
      <c r="C23" s="62">
        <v>194510.2</v>
      </c>
      <c r="D23" s="62">
        <v>1641.6910935599999</v>
      </c>
    </row>
    <row r="24" spans="2:4" x14ac:dyDescent="0.25">
      <c r="B24" s="65" t="s">
        <v>16</v>
      </c>
      <c r="C24" s="62">
        <v>107449.06131200001</v>
      </c>
      <c r="D24" s="62">
        <v>5198.7284648699997</v>
      </c>
    </row>
    <row r="25" spans="2:4" x14ac:dyDescent="0.25">
      <c r="B25" s="66" t="s">
        <v>48</v>
      </c>
      <c r="C25" s="62">
        <v>2833.7266970000001</v>
      </c>
      <c r="D25" s="62">
        <v>16.258710449999999</v>
      </c>
    </row>
    <row r="26" spans="2:4" x14ac:dyDescent="0.25">
      <c r="B26" s="66" t="s">
        <v>49</v>
      </c>
      <c r="C26" s="62">
        <v>2031.641613</v>
      </c>
      <c r="D26" s="62">
        <v>54.216461259999996</v>
      </c>
    </row>
    <row r="27" spans="2:4" x14ac:dyDescent="0.25">
      <c r="B27" s="66" t="s">
        <v>50</v>
      </c>
      <c r="C27" s="62">
        <v>13835.081458000001</v>
      </c>
      <c r="D27" s="62">
        <v>344.71819088000001</v>
      </c>
    </row>
    <row r="28" spans="2:4" x14ac:dyDescent="0.25">
      <c r="B28" s="66" t="s">
        <v>17</v>
      </c>
      <c r="C28" s="62">
        <v>48788.599383000001</v>
      </c>
      <c r="D28" s="62">
        <v>121.08723822</v>
      </c>
    </row>
    <row r="29" spans="2:4" x14ac:dyDescent="0.25">
      <c r="B29" s="66" t="s">
        <v>51</v>
      </c>
      <c r="C29" s="62">
        <v>7108.3583760000001</v>
      </c>
      <c r="D29" s="62">
        <v>209.17819087999999</v>
      </c>
    </row>
    <row r="30" spans="2:4" x14ac:dyDescent="0.25">
      <c r="B30" s="66" t="s">
        <v>52</v>
      </c>
      <c r="C30" s="62">
        <v>5989.2639559999998</v>
      </c>
      <c r="D30" s="62">
        <v>78.236079680000003</v>
      </c>
    </row>
    <row r="31" spans="2:4" x14ac:dyDescent="0.25">
      <c r="B31" s="66" t="s">
        <v>18</v>
      </c>
      <c r="C31" s="62">
        <v>7005.5593010000002</v>
      </c>
      <c r="D31" s="62">
        <v>502.34771058000007</v>
      </c>
    </row>
    <row r="32" spans="2:4" x14ac:dyDescent="0.25">
      <c r="B32" s="66" t="s">
        <v>53</v>
      </c>
      <c r="C32" s="62">
        <v>1090.5878210000001</v>
      </c>
      <c r="D32" s="62">
        <v>54.903934880000001</v>
      </c>
    </row>
    <row r="33" spans="2:4" x14ac:dyDescent="0.25">
      <c r="B33" s="66" t="s">
        <v>19</v>
      </c>
      <c r="C33" s="62">
        <v>2587.8885329999998</v>
      </c>
      <c r="D33" s="62">
        <v>101.99081188</v>
      </c>
    </row>
    <row r="34" spans="2:4" x14ac:dyDescent="0.25">
      <c r="B34" s="66" t="s">
        <v>20</v>
      </c>
      <c r="C34" s="62">
        <v>660.71190899999999</v>
      </c>
      <c r="D34" s="62">
        <v>4.0449136299999999</v>
      </c>
    </row>
    <row r="35" spans="2:4" x14ac:dyDescent="0.25">
      <c r="B35" s="66" t="s">
        <v>54</v>
      </c>
      <c r="C35" s="62">
        <v>12790.477309</v>
      </c>
      <c r="D35" s="62">
        <v>137.398123</v>
      </c>
    </row>
    <row r="36" spans="2:4" x14ac:dyDescent="0.25">
      <c r="B36" s="66" t="s">
        <v>21</v>
      </c>
      <c r="C36" s="62">
        <v>15363.014394</v>
      </c>
      <c r="D36" s="62">
        <v>732.92504064000002</v>
      </c>
    </row>
    <row r="37" spans="2:4" x14ac:dyDescent="0.25">
      <c r="B37" s="66" t="s">
        <v>22</v>
      </c>
      <c r="C37" s="62">
        <v>2970.2999989999998</v>
      </c>
      <c r="D37" s="62">
        <v>78.985013870000003</v>
      </c>
    </row>
    <row r="38" spans="2:4" x14ac:dyDescent="0.25">
      <c r="B38" s="66" t="s">
        <v>23</v>
      </c>
      <c r="C38" s="62">
        <v>1014.0514899999999</v>
      </c>
      <c r="D38" s="62">
        <v>1.6040574299999999</v>
      </c>
    </row>
    <row r="39" spans="2:4" x14ac:dyDescent="0.25">
      <c r="B39" s="66" t="s">
        <v>24</v>
      </c>
      <c r="C39" s="62">
        <v>1363.03433</v>
      </c>
      <c r="D39" s="62">
        <v>30.797000199999999</v>
      </c>
    </row>
    <row r="40" spans="2:4" x14ac:dyDescent="0.25">
      <c r="B40" s="66" t="s">
        <v>61</v>
      </c>
      <c r="C40" s="62">
        <v>184836.13</v>
      </c>
      <c r="D40" s="62">
        <v>22.59984884</v>
      </c>
    </row>
    <row r="41" spans="2:4" x14ac:dyDescent="0.25">
      <c r="B41" s="66" t="s">
        <v>25</v>
      </c>
      <c r="C41" s="62">
        <v>78974.564626000007</v>
      </c>
      <c r="D41" s="62">
        <v>2543.78615386</v>
      </c>
    </row>
    <row r="42" spans="2:4" x14ac:dyDescent="0.25">
      <c r="B42" s="67" t="s">
        <v>64</v>
      </c>
      <c r="C42" s="61">
        <f>C43</f>
        <v>8737.8652129999991</v>
      </c>
      <c r="D42" s="61">
        <f t="shared" ref="D42" si="1">D43</f>
        <v>726.85527874000002</v>
      </c>
    </row>
    <row r="43" spans="2:4" x14ac:dyDescent="0.25">
      <c r="B43" s="104" t="s">
        <v>55</v>
      </c>
      <c r="C43" s="62">
        <v>8737.8652129999991</v>
      </c>
      <c r="D43" s="62">
        <v>726.85527874000002</v>
      </c>
    </row>
    <row r="44" spans="2:4" x14ac:dyDescent="0.25">
      <c r="B44" s="64" t="s">
        <v>65</v>
      </c>
      <c r="C44" s="61">
        <f>C45</f>
        <v>4511.2919570000004</v>
      </c>
      <c r="D44" s="61">
        <f t="shared" ref="D44" si="2">D45</f>
        <v>270.90766238999998</v>
      </c>
    </row>
    <row r="45" spans="2:4" x14ac:dyDescent="0.25">
      <c r="B45" s="65" t="s">
        <v>56</v>
      </c>
      <c r="C45" s="62">
        <v>4511.2919570000004</v>
      </c>
      <c r="D45" s="62">
        <v>270.90766238999998</v>
      </c>
    </row>
    <row r="46" spans="2:4" x14ac:dyDescent="0.25">
      <c r="B46" s="64" t="s">
        <v>66</v>
      </c>
      <c r="C46" s="61">
        <f>C47</f>
        <v>974.24808700000006</v>
      </c>
      <c r="D46" s="61">
        <f t="shared" ref="D46" si="3">D47</f>
        <v>79.796295999999998</v>
      </c>
    </row>
    <row r="47" spans="2:4" x14ac:dyDescent="0.25">
      <c r="B47" s="65" t="s">
        <v>57</v>
      </c>
      <c r="C47" s="62">
        <v>974.24808700000006</v>
      </c>
      <c r="D47" s="62">
        <v>79.796295999999998</v>
      </c>
    </row>
    <row r="48" spans="2:4" x14ac:dyDescent="0.25">
      <c r="B48" s="64" t="s">
        <v>67</v>
      </c>
      <c r="C48" s="61">
        <f>C49</f>
        <v>1175.371875</v>
      </c>
      <c r="D48" s="61">
        <f t="shared" ref="D48" si="4">D49</f>
        <v>97.947638999999995</v>
      </c>
    </row>
    <row r="49" spans="2:5" x14ac:dyDescent="0.25">
      <c r="B49" s="65" t="s">
        <v>58</v>
      </c>
      <c r="C49" s="62">
        <v>1175.371875</v>
      </c>
      <c r="D49" s="62">
        <v>97.947638999999995</v>
      </c>
    </row>
    <row r="50" spans="2:5" x14ac:dyDescent="0.25">
      <c r="B50" s="64" t="s">
        <v>68</v>
      </c>
      <c r="C50" s="61">
        <f>C51</f>
        <v>165.328228</v>
      </c>
      <c r="D50" s="61">
        <f t="shared" ref="D50" si="5">D51</f>
        <v>16.721585000000001</v>
      </c>
    </row>
    <row r="51" spans="2:5" x14ac:dyDescent="0.25">
      <c r="B51" s="65" t="s">
        <v>59</v>
      </c>
      <c r="C51" s="62">
        <v>165.328228</v>
      </c>
      <c r="D51" s="62">
        <v>16.721585000000001</v>
      </c>
      <c r="E51" s="24"/>
    </row>
    <row r="52" spans="2:5" x14ac:dyDescent="0.25">
      <c r="B52" s="64" t="s">
        <v>69</v>
      </c>
      <c r="C52" s="61">
        <f>C53</f>
        <v>601.38166899999999</v>
      </c>
      <c r="D52" s="61">
        <f t="shared" ref="D52" si="6">D53</f>
        <v>50.115139069999998</v>
      </c>
    </row>
    <row r="53" spans="2:5" x14ac:dyDescent="0.25">
      <c r="B53" s="65" t="s">
        <v>60</v>
      </c>
      <c r="C53" s="62">
        <v>601.38166899999999</v>
      </c>
      <c r="D53" s="62">
        <v>50.115139069999998</v>
      </c>
    </row>
    <row r="54" spans="2:5" x14ac:dyDescent="0.25">
      <c r="B54" s="58" t="s">
        <v>29</v>
      </c>
      <c r="C54" s="60">
        <f>C55+C57</f>
        <v>146463.52179900001</v>
      </c>
      <c r="D54" s="60">
        <f>D55+D57</f>
        <v>0</v>
      </c>
    </row>
    <row r="55" spans="2:5" x14ac:dyDescent="0.25">
      <c r="B55" s="64" t="s">
        <v>62</v>
      </c>
      <c r="C55" s="61">
        <f>C56</f>
        <v>0.38600000000000001</v>
      </c>
      <c r="D55" s="61">
        <f>D56</f>
        <v>0</v>
      </c>
    </row>
    <row r="56" spans="2:5" x14ac:dyDescent="0.25">
      <c r="B56" s="65" t="s">
        <v>47</v>
      </c>
      <c r="C56" s="62">
        <v>0.38600000000000001</v>
      </c>
      <c r="D56" s="62">
        <v>0</v>
      </c>
    </row>
    <row r="57" spans="2:5" x14ac:dyDescent="0.25">
      <c r="B57" s="64" t="s">
        <v>63</v>
      </c>
      <c r="C57" s="61">
        <f>SUM(C58:C74)</f>
        <v>146463.13579900001</v>
      </c>
      <c r="D57" s="61">
        <f>SUM(D58:D74)</f>
        <v>0</v>
      </c>
    </row>
    <row r="58" spans="2:5" x14ac:dyDescent="0.25">
      <c r="B58" s="104" t="s">
        <v>9</v>
      </c>
      <c r="C58" s="62">
        <v>0</v>
      </c>
      <c r="D58" s="62">
        <v>0</v>
      </c>
    </row>
    <row r="59" spans="2:5" x14ac:dyDescent="0.25">
      <c r="B59" s="65" t="s">
        <v>11</v>
      </c>
      <c r="C59" s="62">
        <v>0</v>
      </c>
      <c r="D59" s="62">
        <v>0</v>
      </c>
    </row>
    <row r="60" spans="2:5" x14ac:dyDescent="0.25">
      <c r="B60" s="65" t="s">
        <v>12</v>
      </c>
      <c r="C60" s="62">
        <v>0</v>
      </c>
      <c r="D60" s="62">
        <v>0</v>
      </c>
    </row>
    <row r="61" spans="2:5" x14ac:dyDescent="0.25">
      <c r="B61" s="65" t="s">
        <v>13</v>
      </c>
      <c r="C61" s="62">
        <v>0</v>
      </c>
      <c r="D61" s="62">
        <v>0</v>
      </c>
    </row>
    <row r="62" spans="2:5" x14ac:dyDescent="0.25">
      <c r="B62" s="65" t="s">
        <v>14</v>
      </c>
      <c r="C62" s="62">
        <v>0</v>
      </c>
      <c r="D62" s="62">
        <v>0</v>
      </c>
    </row>
    <row r="63" spans="2:5" x14ac:dyDescent="0.25">
      <c r="B63" s="65" t="s">
        <v>15</v>
      </c>
      <c r="C63" s="62">
        <v>0</v>
      </c>
      <c r="D63" s="62">
        <v>0</v>
      </c>
    </row>
    <row r="64" spans="2:5" x14ac:dyDescent="0.25">
      <c r="B64" s="65" t="s">
        <v>16</v>
      </c>
      <c r="C64" s="62">
        <v>0</v>
      </c>
      <c r="D64" s="62">
        <v>0</v>
      </c>
    </row>
    <row r="65" spans="2:6" x14ac:dyDescent="0.25">
      <c r="B65" s="65" t="s">
        <v>48</v>
      </c>
      <c r="C65" s="62">
        <v>0</v>
      </c>
      <c r="D65" s="62">
        <v>0</v>
      </c>
    </row>
    <row r="66" spans="2:6" x14ac:dyDescent="0.25">
      <c r="B66" s="65" t="s">
        <v>49</v>
      </c>
      <c r="C66" s="62">
        <v>2000</v>
      </c>
      <c r="D66" s="62">
        <v>0</v>
      </c>
    </row>
    <row r="67" spans="2:6" x14ac:dyDescent="0.25">
      <c r="B67" s="65" t="s">
        <v>50</v>
      </c>
      <c r="C67" s="62">
        <v>3204.35079</v>
      </c>
      <c r="D67" s="62">
        <v>0</v>
      </c>
    </row>
    <row r="68" spans="2:6" x14ac:dyDescent="0.25">
      <c r="B68" s="65" t="s">
        <v>17</v>
      </c>
      <c r="C68" s="62">
        <v>0.35</v>
      </c>
      <c r="D68" s="62">
        <v>0</v>
      </c>
    </row>
    <row r="69" spans="2:6" x14ac:dyDescent="0.25">
      <c r="B69" s="65" t="s">
        <v>18</v>
      </c>
      <c r="C69" s="62">
        <v>0</v>
      </c>
      <c r="D69" s="62">
        <v>0</v>
      </c>
    </row>
    <row r="70" spans="2:6" x14ac:dyDescent="0.25">
      <c r="B70" s="65" t="s">
        <v>54</v>
      </c>
      <c r="C70" s="62">
        <v>0</v>
      </c>
      <c r="D70" s="62">
        <v>0</v>
      </c>
    </row>
    <row r="71" spans="2:6" x14ac:dyDescent="0.25">
      <c r="B71" s="65" t="s">
        <v>21</v>
      </c>
      <c r="C71" s="62">
        <v>0</v>
      </c>
      <c r="D71" s="62">
        <v>0</v>
      </c>
    </row>
    <row r="72" spans="2:6" x14ac:dyDescent="0.25">
      <c r="B72" s="65" t="s">
        <v>22</v>
      </c>
      <c r="C72" s="62">
        <v>0</v>
      </c>
      <c r="D72" s="62">
        <v>0</v>
      </c>
      <c r="E72" s="27"/>
      <c r="F72" s="32"/>
    </row>
    <row r="73" spans="2:6" x14ac:dyDescent="0.25">
      <c r="B73" s="65" t="s">
        <v>61</v>
      </c>
      <c r="C73" s="62">
        <v>95430.2</v>
      </c>
      <c r="D73" s="62">
        <v>0</v>
      </c>
      <c r="E73" s="27"/>
      <c r="F73" s="32"/>
    </row>
    <row r="74" spans="2:6" x14ac:dyDescent="0.25">
      <c r="B74" s="65" t="s">
        <v>25</v>
      </c>
      <c r="C74" s="62">
        <v>45828.235009000004</v>
      </c>
      <c r="D74" s="62">
        <v>0</v>
      </c>
      <c r="E74" s="27"/>
      <c r="F74" s="32"/>
    </row>
    <row r="75" spans="2:6" x14ac:dyDescent="0.25">
      <c r="B75" s="68" t="s">
        <v>177</v>
      </c>
      <c r="C75" s="63">
        <f>C13+C54</f>
        <v>1037842.3227039999</v>
      </c>
      <c r="D75" s="63">
        <f>D13+D54</f>
        <v>22966.923466980003</v>
      </c>
      <c r="E75" s="27"/>
      <c r="F75" s="32"/>
    </row>
    <row r="76" spans="2:6" x14ac:dyDescent="0.25">
      <c r="B76" s="37" t="s">
        <v>134</v>
      </c>
      <c r="C76" s="37"/>
      <c r="D76" s="38"/>
    </row>
    <row r="77" spans="2:6" ht="26.25" customHeight="1" x14ac:dyDescent="0.25">
      <c r="B77" s="118" t="s">
        <v>261</v>
      </c>
      <c r="C77" s="118"/>
      <c r="D77" s="118"/>
      <c r="E77" s="38"/>
    </row>
    <row r="78" spans="2:6" x14ac:dyDescent="0.25">
      <c r="B78" s="37" t="s">
        <v>3</v>
      </c>
      <c r="C78" s="105"/>
      <c r="D78" s="105"/>
      <c r="E78" s="105"/>
    </row>
    <row r="79" spans="2:6" x14ac:dyDescent="0.25">
      <c r="B79" s="37"/>
      <c r="C79" s="37"/>
      <c r="D79" s="38"/>
      <c r="E79" s="105"/>
    </row>
    <row r="80" spans="2:6" x14ac:dyDescent="0.25">
      <c r="C80" s="37"/>
      <c r="D80" s="39"/>
      <c r="E80" s="38"/>
    </row>
    <row r="81" spans="2:6" x14ac:dyDescent="0.25">
      <c r="B81" s="106"/>
      <c r="C81" s="106"/>
      <c r="D81" s="106"/>
      <c r="E81" s="39"/>
    </row>
    <row r="82" spans="2:6" x14ac:dyDescent="0.25">
      <c r="B82" s="106"/>
      <c r="C82" s="106"/>
      <c r="D82" s="106"/>
      <c r="E82" s="106"/>
    </row>
    <row r="83" spans="2:6" x14ac:dyDescent="0.25">
      <c r="B83" s="106"/>
      <c r="C83" s="106"/>
      <c r="D83" s="106"/>
      <c r="E83" s="106"/>
    </row>
    <row r="84" spans="2:6" x14ac:dyDescent="0.25">
      <c r="E84" s="106"/>
    </row>
    <row r="88" spans="2:6" x14ac:dyDescent="0.25">
      <c r="F88" s="30"/>
    </row>
    <row r="89" spans="2:6" x14ac:dyDescent="0.25">
      <c r="F89" s="31"/>
    </row>
  </sheetData>
  <mergeCells count="11">
    <mergeCell ref="B77:D77"/>
    <mergeCell ref="A1:F1"/>
    <mergeCell ref="A2:F2"/>
    <mergeCell ref="B11:B12"/>
    <mergeCell ref="C11:C12"/>
    <mergeCell ref="A6:F6"/>
    <mergeCell ref="A3:F3"/>
    <mergeCell ref="A5:F5"/>
    <mergeCell ref="A7:F7"/>
    <mergeCell ref="A8:F8"/>
    <mergeCell ref="D11:D12"/>
  </mergeCells>
  <pageMargins left="0.7" right="0.7" top="0.75" bottom="0.75" header="0.3" footer="0.3"/>
  <pageSetup orientation="portrait" r:id="rId1"/>
  <ignoredErrors>
    <ignoredError sqref="D44 C44 D46 C46 D48 C48 D50 C50 D52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129"/>
  <sheetViews>
    <sheetView showGridLines="0" zoomScaleNormal="100" workbookViewId="0">
      <selection activeCell="B120" sqref="B120"/>
    </sheetView>
  </sheetViews>
  <sheetFormatPr baseColWidth="10" defaultColWidth="11.42578125" defaultRowHeight="15" x14ac:dyDescent="0.25"/>
  <cols>
    <col min="1" max="1" width="16.42578125" customWidth="1"/>
    <col min="2" max="2" width="89.140625" customWidth="1"/>
    <col min="3" max="5" width="20.7109375" customWidth="1"/>
    <col min="7" max="7" width="13.140625" bestFit="1" customWidth="1"/>
  </cols>
  <sheetData>
    <row r="1" spans="1:7" ht="28.5" customHeight="1" x14ac:dyDescent="0.25">
      <c r="A1" s="115" t="s">
        <v>0</v>
      </c>
      <c r="B1" s="115"/>
      <c r="C1" s="115"/>
      <c r="D1" s="115"/>
      <c r="E1" s="115"/>
      <c r="F1" s="20"/>
      <c r="G1" s="20"/>
    </row>
    <row r="2" spans="1:7" ht="21" customHeight="1" x14ac:dyDescent="0.25">
      <c r="A2" s="123" t="s">
        <v>1</v>
      </c>
      <c r="B2" s="123"/>
      <c r="C2" s="123"/>
      <c r="D2" s="123"/>
      <c r="E2" s="123"/>
      <c r="F2" s="19"/>
      <c r="G2" s="19"/>
    </row>
    <row r="3" spans="1:7" ht="15" customHeight="1" x14ac:dyDescent="0.25">
      <c r="A3" s="128" t="s">
        <v>182</v>
      </c>
      <c r="B3" s="128"/>
      <c r="C3" s="128"/>
      <c r="D3" s="128"/>
      <c r="E3" s="128"/>
      <c r="F3" s="18"/>
      <c r="G3" s="18"/>
    </row>
    <row r="5" spans="1:7" ht="18.75" customHeight="1" x14ac:dyDescent="0.3">
      <c r="A5" s="127" t="s">
        <v>173</v>
      </c>
      <c r="B5" s="127"/>
      <c r="C5" s="127"/>
      <c r="D5" s="127"/>
      <c r="E5" s="127"/>
      <c r="F5" s="21"/>
      <c r="G5" s="21"/>
    </row>
    <row r="6" spans="1:7" ht="18.75" customHeight="1" x14ac:dyDescent="0.3">
      <c r="A6" s="127" t="s">
        <v>176</v>
      </c>
      <c r="B6" s="127"/>
      <c r="C6" s="127"/>
      <c r="D6" s="127"/>
      <c r="E6" s="127"/>
      <c r="F6" s="22"/>
      <c r="G6" s="22"/>
    </row>
    <row r="7" spans="1:7" ht="18.75" x14ac:dyDescent="0.3">
      <c r="A7" s="130" t="s">
        <v>262</v>
      </c>
      <c r="B7" s="130"/>
      <c r="C7" s="130"/>
      <c r="D7" s="130"/>
      <c r="E7" s="130"/>
      <c r="F7" s="22"/>
      <c r="G7" s="22"/>
    </row>
    <row r="8" spans="1:7" ht="15.75" x14ac:dyDescent="0.25">
      <c r="A8" s="126" t="s">
        <v>5</v>
      </c>
      <c r="B8" s="126"/>
      <c r="C8" s="126"/>
      <c r="D8" s="126"/>
      <c r="E8" s="126"/>
      <c r="F8" s="23"/>
      <c r="G8" s="23"/>
    </row>
    <row r="11" spans="1:7" ht="15" customHeight="1" x14ac:dyDescent="0.25">
      <c r="B11" s="124" t="s">
        <v>2</v>
      </c>
      <c r="C11" s="125" t="s">
        <v>167</v>
      </c>
      <c r="D11" s="125" t="s">
        <v>138</v>
      </c>
    </row>
    <row r="12" spans="1:7" x14ac:dyDescent="0.25">
      <c r="B12" s="124"/>
      <c r="C12" s="125"/>
      <c r="D12" s="125"/>
    </row>
    <row r="13" spans="1:7" x14ac:dyDescent="0.25">
      <c r="B13" s="54" t="s">
        <v>28</v>
      </c>
      <c r="C13" s="48">
        <f>C14+C34+C63+C70+C110</f>
        <v>891378.80090500007</v>
      </c>
      <c r="D13" s="48">
        <f>D14+D34+D63+D70+D110</f>
        <v>22966.923466980006</v>
      </c>
    </row>
    <row r="14" spans="1:7" s="24" customFormat="1" x14ac:dyDescent="0.25">
      <c r="B14" s="91" t="s">
        <v>140</v>
      </c>
      <c r="C14" s="69">
        <f>C15+C20+C23+C27</f>
        <v>153374.82924300001</v>
      </c>
      <c r="D14" s="69">
        <f t="shared" ref="D14" si="0">D15+D20+D23+D27</f>
        <v>5393.1017312000004</v>
      </c>
    </row>
    <row r="15" spans="1:7" s="24" customFormat="1" x14ac:dyDescent="0.25">
      <c r="B15" s="55" t="s">
        <v>146</v>
      </c>
      <c r="C15" s="71">
        <f>SUM(C16:C19)</f>
        <v>74961.398519000009</v>
      </c>
      <c r="D15" s="71">
        <f>SUM(D16:D19)</f>
        <v>2326.58608658</v>
      </c>
    </row>
    <row r="16" spans="1:7" s="24" customFormat="1" x14ac:dyDescent="0.25">
      <c r="B16" s="56" t="s">
        <v>183</v>
      </c>
      <c r="C16" s="62">
        <v>7127.8035559999998</v>
      </c>
      <c r="D16" s="62">
        <v>593.94195315000002</v>
      </c>
    </row>
    <row r="17" spans="2:7" s="24" customFormat="1" x14ac:dyDescent="0.25">
      <c r="B17" s="56" t="s">
        <v>184</v>
      </c>
      <c r="C17" s="62">
        <v>41484.824016999999</v>
      </c>
      <c r="D17" s="62">
        <v>1411.62133197</v>
      </c>
    </row>
    <row r="18" spans="2:7" s="24" customFormat="1" x14ac:dyDescent="0.25">
      <c r="B18" s="56" t="s">
        <v>185</v>
      </c>
      <c r="C18" s="62">
        <v>21236.097320000001</v>
      </c>
      <c r="D18" s="62">
        <v>0</v>
      </c>
    </row>
    <row r="19" spans="2:7" s="24" customFormat="1" x14ac:dyDescent="0.25">
      <c r="B19" s="56" t="s">
        <v>186</v>
      </c>
      <c r="C19" s="62">
        <v>5112.6736259999998</v>
      </c>
      <c r="D19" s="62">
        <v>321.02280145999998</v>
      </c>
    </row>
    <row r="20" spans="2:7" s="24" customFormat="1" x14ac:dyDescent="0.25">
      <c r="B20" s="55" t="s">
        <v>147</v>
      </c>
      <c r="C20" s="71">
        <f>SUM(C21:C22)</f>
        <v>10180.523553999999</v>
      </c>
      <c r="D20" s="71">
        <f>SUM(D21:D22)</f>
        <v>91.327734129999996</v>
      </c>
    </row>
    <row r="21" spans="2:7" s="24" customFormat="1" x14ac:dyDescent="0.25">
      <c r="B21" s="56" t="s">
        <v>187</v>
      </c>
      <c r="C21" s="62">
        <v>3697.1493329999998</v>
      </c>
      <c r="D21" s="62">
        <v>69.019318269999999</v>
      </c>
    </row>
    <row r="22" spans="2:7" s="24" customFormat="1" x14ac:dyDescent="0.25">
      <c r="B22" s="56" t="s">
        <v>188</v>
      </c>
      <c r="C22" s="62">
        <v>6483.374221</v>
      </c>
      <c r="D22" s="62">
        <v>22.30841586</v>
      </c>
      <c r="G22" s="100"/>
    </row>
    <row r="23" spans="2:7" s="24" customFormat="1" x14ac:dyDescent="0.25">
      <c r="B23" s="55" t="s">
        <v>148</v>
      </c>
      <c r="C23" s="71">
        <f>SUM(C24:C26)</f>
        <v>29730.961942999998</v>
      </c>
      <c r="D23" s="71">
        <f>SUM(D24:D26)</f>
        <v>765.20380841000008</v>
      </c>
    </row>
    <row r="24" spans="2:7" s="24" customFormat="1" x14ac:dyDescent="0.25">
      <c r="B24" s="56" t="s">
        <v>189</v>
      </c>
      <c r="C24" s="62">
        <v>24850.58294</v>
      </c>
      <c r="D24" s="62">
        <v>699.43051534000006</v>
      </c>
    </row>
    <row r="25" spans="2:7" s="24" customFormat="1" x14ac:dyDescent="0.25">
      <c r="B25" s="56" t="s">
        <v>190</v>
      </c>
      <c r="C25" s="62">
        <v>4818.8647979999996</v>
      </c>
      <c r="D25" s="62">
        <v>62.283428060000006</v>
      </c>
    </row>
    <row r="26" spans="2:7" s="24" customFormat="1" x14ac:dyDescent="0.25">
      <c r="B26" s="56" t="s">
        <v>191</v>
      </c>
      <c r="C26" s="62">
        <v>61.514204999999997</v>
      </c>
      <c r="D26" s="62">
        <v>3.4898650099999999</v>
      </c>
    </row>
    <row r="27" spans="2:7" s="24" customFormat="1" x14ac:dyDescent="0.25">
      <c r="B27" s="55" t="s">
        <v>149</v>
      </c>
      <c r="C27" s="71">
        <f>SUM(C28:C33)</f>
        <v>38501.945226999997</v>
      </c>
      <c r="D27" s="71">
        <f>SUM(D28:D33)</f>
        <v>2209.98410208</v>
      </c>
    </row>
    <row r="28" spans="2:7" s="24" customFormat="1" x14ac:dyDescent="0.25">
      <c r="B28" s="56" t="s">
        <v>192</v>
      </c>
      <c r="C28" s="62">
        <v>16814.267257</v>
      </c>
      <c r="D28" s="62">
        <v>876.47080682000001</v>
      </c>
    </row>
    <row r="29" spans="2:7" s="24" customFormat="1" x14ac:dyDescent="0.25">
      <c r="B29" s="56" t="s">
        <v>193</v>
      </c>
      <c r="C29" s="62">
        <v>632.69422999999995</v>
      </c>
      <c r="D29" s="62">
        <v>8.2611354299999995</v>
      </c>
    </row>
    <row r="30" spans="2:7" s="24" customFormat="1" x14ac:dyDescent="0.25">
      <c r="B30" s="56" t="s">
        <v>194</v>
      </c>
      <c r="C30" s="62">
        <v>14503.934375999999</v>
      </c>
      <c r="D30" s="62">
        <v>1085.1662318899998</v>
      </c>
    </row>
    <row r="31" spans="2:7" s="24" customFormat="1" x14ac:dyDescent="0.25">
      <c r="B31" s="56" t="s">
        <v>195</v>
      </c>
      <c r="C31" s="62">
        <v>1822.7063639999999</v>
      </c>
      <c r="D31" s="62">
        <v>131.57037726000001</v>
      </c>
    </row>
    <row r="32" spans="2:7" s="24" customFormat="1" x14ac:dyDescent="0.25">
      <c r="B32" s="56" t="s">
        <v>196</v>
      </c>
      <c r="C32" s="62">
        <v>1379.739928</v>
      </c>
      <c r="D32" s="62">
        <v>4.7260217600000001</v>
      </c>
    </row>
    <row r="33" spans="2:4" s="24" customFormat="1" x14ac:dyDescent="0.25">
      <c r="B33" s="56" t="s">
        <v>197</v>
      </c>
      <c r="C33" s="62">
        <v>3348.6030719999999</v>
      </c>
      <c r="D33" s="62">
        <v>103.78952892</v>
      </c>
    </row>
    <row r="34" spans="2:4" s="24" customFormat="1" x14ac:dyDescent="0.25">
      <c r="B34" s="91" t="s">
        <v>141</v>
      </c>
      <c r="C34" s="71">
        <f>C35+C38+C41+C43+C45+C48+C54+C56+C58</f>
        <v>129938.826397</v>
      </c>
      <c r="D34" s="71">
        <f t="shared" ref="D34" si="1">D35+D38+D41+D43+D45+D48+D54+D56+D58</f>
        <v>939.69533213000011</v>
      </c>
    </row>
    <row r="35" spans="2:4" s="24" customFormat="1" x14ac:dyDescent="0.25">
      <c r="B35" s="93" t="s">
        <v>150</v>
      </c>
      <c r="C35" s="71">
        <f>SUM(C36:C37)</f>
        <v>7878.6273500000007</v>
      </c>
      <c r="D35" s="71">
        <f t="shared" ref="D35" si="2">SUM(D36:D37)</f>
        <v>234.67658703000001</v>
      </c>
    </row>
    <row r="36" spans="2:4" s="24" customFormat="1" x14ac:dyDescent="0.25">
      <c r="B36" s="57" t="s">
        <v>198</v>
      </c>
      <c r="C36" s="62">
        <v>6834.8547980000003</v>
      </c>
      <c r="D36" s="62">
        <v>226.88385072</v>
      </c>
    </row>
    <row r="37" spans="2:4" x14ac:dyDescent="0.25">
      <c r="B37" s="57" t="s">
        <v>199</v>
      </c>
      <c r="C37" s="62">
        <v>1043.7725519999999</v>
      </c>
      <c r="D37" s="62">
        <v>7.7927363099999996</v>
      </c>
    </row>
    <row r="38" spans="2:4" x14ac:dyDescent="0.25">
      <c r="B38" s="93" t="s">
        <v>151</v>
      </c>
      <c r="C38" s="71">
        <f>SUM(C39:C40)</f>
        <v>13630.854023</v>
      </c>
      <c r="D38" s="71">
        <f t="shared" ref="D38" si="3">SUM(D39:D40)</f>
        <v>328.18195007999998</v>
      </c>
    </row>
    <row r="39" spans="2:4" x14ac:dyDescent="0.25">
      <c r="B39" s="57" t="s">
        <v>200</v>
      </c>
      <c r="C39" s="62">
        <v>13487.232459999999</v>
      </c>
      <c r="D39" s="62">
        <v>321.65795707999996</v>
      </c>
    </row>
    <row r="40" spans="2:4" x14ac:dyDescent="0.25">
      <c r="B40" s="57" t="s">
        <v>201</v>
      </c>
      <c r="C40" s="62">
        <v>143.62156300000001</v>
      </c>
      <c r="D40" s="62">
        <v>6.5239929999999999</v>
      </c>
    </row>
    <row r="41" spans="2:4" x14ac:dyDescent="0.25">
      <c r="B41" s="93" t="s">
        <v>152</v>
      </c>
      <c r="C41" s="71">
        <f>C42</f>
        <v>7731.5610239999996</v>
      </c>
      <c r="D41" s="71">
        <f t="shared" ref="D41" si="4">D42</f>
        <v>121.148399</v>
      </c>
    </row>
    <row r="42" spans="2:4" x14ac:dyDescent="0.25">
      <c r="B42" s="57" t="s">
        <v>202</v>
      </c>
      <c r="C42" s="62">
        <v>7731.5610239999996</v>
      </c>
      <c r="D42" s="62">
        <v>121.148399</v>
      </c>
    </row>
    <row r="43" spans="2:4" x14ac:dyDescent="0.25">
      <c r="B43" s="93" t="s">
        <v>153</v>
      </c>
      <c r="C43" s="71">
        <f>C44</f>
        <v>52046.074129000001</v>
      </c>
      <c r="D43" s="71">
        <f t="shared" ref="D43" si="5">D44</f>
        <v>19.111033899999999</v>
      </c>
    </row>
    <row r="44" spans="2:4" x14ac:dyDescent="0.25">
      <c r="B44" s="57" t="s">
        <v>203</v>
      </c>
      <c r="C44" s="62">
        <v>52046.074129000001</v>
      </c>
      <c r="D44" s="62">
        <v>19.111033899999999</v>
      </c>
    </row>
    <row r="45" spans="2:4" x14ac:dyDescent="0.25">
      <c r="B45" s="93" t="s">
        <v>154</v>
      </c>
      <c r="C45" s="71">
        <f>SUM(C46:C47)</f>
        <v>890.78787399999999</v>
      </c>
      <c r="D45" s="71">
        <f t="shared" ref="D45" si="6">SUM(D46:D47)</f>
        <v>11.6859663</v>
      </c>
    </row>
    <row r="46" spans="2:4" x14ac:dyDescent="0.25">
      <c r="B46" s="57" t="s">
        <v>204</v>
      </c>
      <c r="C46" s="62">
        <v>244.76877099999999</v>
      </c>
      <c r="D46" s="62">
        <v>11.6859663</v>
      </c>
    </row>
    <row r="47" spans="2:4" x14ac:dyDescent="0.25">
      <c r="B47" s="57" t="s">
        <v>205</v>
      </c>
      <c r="C47" s="62">
        <v>646.01910299999997</v>
      </c>
      <c r="D47" s="62">
        <v>0</v>
      </c>
    </row>
    <row r="48" spans="2:4" x14ac:dyDescent="0.25">
      <c r="B48" s="93" t="s">
        <v>155</v>
      </c>
      <c r="C48" s="71">
        <f>SUM(C49:C53)</f>
        <v>39775.378019999996</v>
      </c>
      <c r="D48" s="71">
        <f>SUM(D49:D53)</f>
        <v>93.190203769999997</v>
      </c>
    </row>
    <row r="49" spans="2:5" x14ac:dyDescent="0.25">
      <c r="B49" s="57" t="s">
        <v>206</v>
      </c>
      <c r="C49" s="62">
        <v>30220.221567000001</v>
      </c>
      <c r="D49" s="62">
        <v>22.182221079999998</v>
      </c>
    </row>
    <row r="50" spans="2:5" x14ac:dyDescent="0.25">
      <c r="B50" s="57" t="s">
        <v>207</v>
      </c>
      <c r="C50" s="62">
        <v>54.864887000000003</v>
      </c>
      <c r="D50" s="62">
        <v>1.1439673600000002</v>
      </c>
    </row>
    <row r="51" spans="2:5" x14ac:dyDescent="0.25">
      <c r="B51" s="57" t="s">
        <v>208</v>
      </c>
      <c r="C51" s="62">
        <v>5434.7756149999996</v>
      </c>
      <c r="D51" s="62">
        <v>65.650805750000004</v>
      </c>
    </row>
    <row r="52" spans="2:5" x14ac:dyDescent="0.25">
      <c r="B52" s="57" t="s">
        <v>209</v>
      </c>
      <c r="C52" s="62">
        <v>240.2</v>
      </c>
      <c r="D52" s="62">
        <v>0</v>
      </c>
    </row>
    <row r="53" spans="2:5" x14ac:dyDescent="0.25">
      <c r="B53" s="57" t="s">
        <v>210</v>
      </c>
      <c r="C53" s="62">
        <v>3825.315951</v>
      </c>
      <c r="D53" s="62">
        <v>4.21320958</v>
      </c>
    </row>
    <row r="54" spans="2:5" x14ac:dyDescent="0.25">
      <c r="B54" s="93" t="s">
        <v>156</v>
      </c>
      <c r="C54" s="71">
        <f>C55</f>
        <v>1528.821197</v>
      </c>
      <c r="D54" s="71">
        <f t="shared" ref="D54" si="7">D55</f>
        <v>38.456008700000005</v>
      </c>
    </row>
    <row r="55" spans="2:5" x14ac:dyDescent="0.25">
      <c r="B55" s="57" t="s">
        <v>211</v>
      </c>
      <c r="C55" s="62">
        <v>1528.821197</v>
      </c>
      <c r="D55" s="62">
        <v>38.456008700000005</v>
      </c>
    </row>
    <row r="56" spans="2:5" x14ac:dyDescent="0.25">
      <c r="B56" s="93" t="s">
        <v>157</v>
      </c>
      <c r="C56" s="71">
        <f>C57</f>
        <v>182.20302000000001</v>
      </c>
      <c r="D56" s="71">
        <f>D57</f>
        <v>15.00910367</v>
      </c>
      <c r="E56" s="89"/>
    </row>
    <row r="57" spans="2:5" x14ac:dyDescent="0.25">
      <c r="B57" s="57" t="s">
        <v>212</v>
      </c>
      <c r="C57" s="62">
        <v>182.20302000000001</v>
      </c>
      <c r="D57" s="62">
        <v>15.00910367</v>
      </c>
    </row>
    <row r="58" spans="2:5" x14ac:dyDescent="0.25">
      <c r="B58" s="93" t="s">
        <v>158</v>
      </c>
      <c r="C58" s="71">
        <f>SUM(C59:C62)</f>
        <v>6274.5197600000001</v>
      </c>
      <c r="D58" s="71">
        <f>SUM(D59:D62)</f>
        <v>78.236079680000003</v>
      </c>
      <c r="E58" s="89"/>
    </row>
    <row r="59" spans="2:5" x14ac:dyDescent="0.25">
      <c r="B59" s="57" t="s">
        <v>213</v>
      </c>
      <c r="C59" s="62">
        <v>75</v>
      </c>
      <c r="D59" s="62">
        <v>0</v>
      </c>
    </row>
    <row r="60" spans="2:5" x14ac:dyDescent="0.25">
      <c r="B60" s="57" t="s">
        <v>214</v>
      </c>
      <c r="C60" s="62">
        <v>10.255803999999999</v>
      </c>
      <c r="D60" s="62">
        <v>0</v>
      </c>
    </row>
    <row r="61" spans="2:5" x14ac:dyDescent="0.25">
      <c r="B61" s="57" t="s">
        <v>215</v>
      </c>
      <c r="C61" s="62">
        <v>5989.2639559999998</v>
      </c>
      <c r="D61" s="62">
        <v>78.236079680000003</v>
      </c>
    </row>
    <row r="62" spans="2:5" x14ac:dyDescent="0.25">
      <c r="B62" s="57" t="s">
        <v>216</v>
      </c>
      <c r="C62" s="62">
        <v>200</v>
      </c>
      <c r="D62" s="62">
        <v>0</v>
      </c>
    </row>
    <row r="63" spans="2:5" x14ac:dyDescent="0.25">
      <c r="B63" s="91" t="s">
        <v>142</v>
      </c>
      <c r="C63" s="71">
        <f>C64+C67</f>
        <v>6755.3592440000002</v>
      </c>
      <c r="D63" s="71">
        <f>D64+D67</f>
        <v>22.82152979</v>
      </c>
      <c r="E63" s="89"/>
    </row>
    <row r="64" spans="2:5" x14ac:dyDescent="0.25">
      <c r="B64" s="93" t="s">
        <v>159</v>
      </c>
      <c r="C64" s="71">
        <f>SUM(C65:C66)</f>
        <v>1477.19696</v>
      </c>
      <c r="D64" s="71">
        <f>SUM(D65:D66)</f>
        <v>0</v>
      </c>
    </row>
    <row r="65" spans="2:5" x14ac:dyDescent="0.25">
      <c r="B65" s="57" t="s">
        <v>217</v>
      </c>
      <c r="C65" s="62">
        <v>968.56846099999996</v>
      </c>
      <c r="D65" s="62">
        <v>0</v>
      </c>
    </row>
    <row r="66" spans="2:5" x14ac:dyDescent="0.25">
      <c r="B66" s="57" t="s">
        <v>218</v>
      </c>
      <c r="C66" s="62">
        <v>508.62849899999998</v>
      </c>
      <c r="D66" s="62">
        <v>0</v>
      </c>
    </row>
    <row r="67" spans="2:5" x14ac:dyDescent="0.25">
      <c r="B67" s="93" t="s">
        <v>160</v>
      </c>
      <c r="C67" s="71">
        <f>SUM(C68:C69)</f>
        <v>5278.162284</v>
      </c>
      <c r="D67" s="71">
        <f t="shared" ref="D67" si="8">SUM(D68:D69)</f>
        <v>22.82152979</v>
      </c>
    </row>
    <row r="68" spans="2:5" x14ac:dyDescent="0.25">
      <c r="B68" s="57" t="s">
        <v>219</v>
      </c>
      <c r="C68" s="62">
        <v>4924.5275270000002</v>
      </c>
      <c r="D68" s="62">
        <v>22.82152979</v>
      </c>
    </row>
    <row r="69" spans="2:5" x14ac:dyDescent="0.25">
      <c r="B69" s="57" t="s">
        <v>220</v>
      </c>
      <c r="C69" s="62">
        <v>353.63475699999998</v>
      </c>
      <c r="D69" s="62">
        <v>0</v>
      </c>
    </row>
    <row r="70" spans="2:5" x14ac:dyDescent="0.25">
      <c r="B70" s="91" t="s">
        <v>143</v>
      </c>
      <c r="C70" s="71">
        <f>C71+C76+C81+C89+C101</f>
        <v>416473.656021</v>
      </c>
      <c r="D70" s="71">
        <f t="shared" ref="D70" si="9">D71+D76+D81+D89+D101</f>
        <v>16588.705025020005</v>
      </c>
      <c r="E70" s="89"/>
    </row>
    <row r="71" spans="2:5" x14ac:dyDescent="0.25">
      <c r="B71" s="93" t="s">
        <v>161</v>
      </c>
      <c r="C71" s="71">
        <f>SUM(C72:C75)</f>
        <v>17669.577548000001</v>
      </c>
      <c r="D71" s="71">
        <f t="shared" ref="D71" si="10">SUM(D72:D75)</f>
        <v>159.69535393000001</v>
      </c>
    </row>
    <row r="72" spans="2:5" x14ac:dyDescent="0.25">
      <c r="B72" s="57" t="s">
        <v>221</v>
      </c>
      <c r="C72" s="62">
        <v>843.05658000000005</v>
      </c>
      <c r="D72" s="62">
        <v>0</v>
      </c>
    </row>
    <row r="73" spans="2:5" x14ac:dyDescent="0.25">
      <c r="B73" s="57" t="s">
        <v>222</v>
      </c>
      <c r="C73" s="62">
        <v>591.23098200000004</v>
      </c>
      <c r="D73" s="62">
        <v>0</v>
      </c>
    </row>
    <row r="74" spans="2:5" x14ac:dyDescent="0.25">
      <c r="B74" s="57" t="s">
        <v>223</v>
      </c>
      <c r="C74" s="62">
        <v>16234.423879</v>
      </c>
      <c r="D74" s="62">
        <v>159.69535393000001</v>
      </c>
    </row>
    <row r="75" spans="2:5" x14ac:dyDescent="0.25">
      <c r="B75" s="57" t="s">
        <v>224</v>
      </c>
      <c r="C75" s="62">
        <v>0.86610699999999996</v>
      </c>
      <c r="D75" s="62">
        <v>0</v>
      </c>
    </row>
    <row r="76" spans="2:5" x14ac:dyDescent="0.25">
      <c r="B76" s="93" t="s">
        <v>162</v>
      </c>
      <c r="C76" s="71">
        <f>SUM(C77:C80)</f>
        <v>97744.003634000008</v>
      </c>
      <c r="D76" s="71">
        <f t="shared" ref="D76" si="11">SUM(D77:D80)</f>
        <v>5171.7403729700009</v>
      </c>
    </row>
    <row r="77" spans="2:5" x14ac:dyDescent="0.25">
      <c r="B77" s="57" t="s">
        <v>225</v>
      </c>
      <c r="C77" s="62">
        <v>2905.4655750000002</v>
      </c>
      <c r="D77" s="62">
        <v>96.74907795</v>
      </c>
    </row>
    <row r="78" spans="2:5" x14ac:dyDescent="0.25">
      <c r="B78" s="57" t="s">
        <v>226</v>
      </c>
      <c r="C78" s="62">
        <v>10265.590881</v>
      </c>
      <c r="D78" s="62">
        <v>77.577291000000002</v>
      </c>
    </row>
    <row r="79" spans="2:5" x14ac:dyDescent="0.25">
      <c r="B79" s="57" t="s">
        <v>227</v>
      </c>
      <c r="C79" s="62">
        <v>5.1309199999999997</v>
      </c>
      <c r="D79" s="62">
        <v>2.2936000000000002E-2</v>
      </c>
    </row>
    <row r="80" spans="2:5" x14ac:dyDescent="0.25">
      <c r="B80" s="57" t="s">
        <v>228</v>
      </c>
      <c r="C80" s="62">
        <v>84567.816258000006</v>
      </c>
      <c r="D80" s="62">
        <v>4997.3910680200006</v>
      </c>
    </row>
    <row r="81" spans="2:5" x14ac:dyDescent="0.25">
      <c r="B81" s="93" t="s">
        <v>163</v>
      </c>
      <c r="C81" s="71">
        <f>SUM(C82:C88)</f>
        <v>6205.3114810000006</v>
      </c>
      <c r="D81" s="71">
        <f t="shared" ref="D81" si="12">SUM(D82:D88)</f>
        <v>119.55966168</v>
      </c>
    </row>
    <row r="82" spans="2:5" x14ac:dyDescent="0.25">
      <c r="B82" s="57" t="s">
        <v>229</v>
      </c>
      <c r="C82" s="62">
        <v>990.84199899999999</v>
      </c>
      <c r="D82" s="62">
        <v>4.9779999999999998</v>
      </c>
    </row>
    <row r="83" spans="2:5" x14ac:dyDescent="0.25">
      <c r="B83" s="57" t="s">
        <v>230</v>
      </c>
      <c r="C83" s="62">
        <v>1127.6551770000001</v>
      </c>
      <c r="D83" s="62">
        <v>0.25233844999999999</v>
      </c>
    </row>
    <row r="84" spans="2:5" x14ac:dyDescent="0.25">
      <c r="B84" s="57" t="s">
        <v>231</v>
      </c>
      <c r="C84" s="62">
        <v>2783.0242469999998</v>
      </c>
      <c r="D84" s="62">
        <v>103.04861278</v>
      </c>
    </row>
    <row r="85" spans="2:5" x14ac:dyDescent="0.25">
      <c r="B85" s="57" t="s">
        <v>232</v>
      </c>
      <c r="C85" s="62">
        <v>1.511069</v>
      </c>
      <c r="D85" s="62">
        <v>0</v>
      </c>
    </row>
    <row r="86" spans="2:5" x14ac:dyDescent="0.25">
      <c r="B86" s="57" t="s">
        <v>233</v>
      </c>
      <c r="C86" s="62">
        <v>156.68683999999999</v>
      </c>
      <c r="D86" s="62">
        <v>0</v>
      </c>
    </row>
    <row r="87" spans="2:5" x14ac:dyDescent="0.25">
      <c r="B87" s="57" t="s">
        <v>234</v>
      </c>
      <c r="C87" s="62">
        <v>10.696979000000001</v>
      </c>
      <c r="D87" s="62">
        <v>0</v>
      </c>
    </row>
    <row r="88" spans="2:5" x14ac:dyDescent="0.25">
      <c r="B88" s="57" t="s">
        <v>235</v>
      </c>
      <c r="C88" s="62">
        <v>1134.89517</v>
      </c>
      <c r="D88" s="62">
        <v>11.280710449999999</v>
      </c>
    </row>
    <row r="89" spans="2:5" x14ac:dyDescent="0.25">
      <c r="B89" s="93" t="s">
        <v>164</v>
      </c>
      <c r="C89" s="71">
        <f>SUM(C90:C100)</f>
        <v>199017.51170600002</v>
      </c>
      <c r="D89" s="71">
        <f>SUM(D90:D100)</f>
        <v>1447.98621727</v>
      </c>
      <c r="E89" s="89"/>
    </row>
    <row r="90" spans="2:5" x14ac:dyDescent="0.25">
      <c r="B90" s="57" t="s">
        <v>236</v>
      </c>
      <c r="C90" s="62">
        <v>10666.485562</v>
      </c>
      <c r="D90" s="62">
        <v>0</v>
      </c>
    </row>
    <row r="91" spans="2:5" x14ac:dyDescent="0.25">
      <c r="B91" s="57" t="s">
        <v>237</v>
      </c>
      <c r="C91" s="62">
        <v>71983.864574000007</v>
      </c>
      <c r="D91" s="62">
        <v>0</v>
      </c>
    </row>
    <row r="92" spans="2:5" x14ac:dyDescent="0.25">
      <c r="B92" s="57" t="s">
        <v>238</v>
      </c>
      <c r="C92" s="62">
        <v>26339.522879</v>
      </c>
      <c r="D92" s="62">
        <v>0</v>
      </c>
    </row>
    <row r="93" spans="2:5" x14ac:dyDescent="0.25">
      <c r="B93" s="57" t="s">
        <v>239</v>
      </c>
      <c r="C93" s="62">
        <v>18105.183989000001</v>
      </c>
      <c r="D93" s="62">
        <v>750.27558222000005</v>
      </c>
    </row>
    <row r="94" spans="2:5" x14ac:dyDescent="0.25">
      <c r="B94" s="57" t="s">
        <v>240</v>
      </c>
      <c r="C94" s="62">
        <v>6501.3807129999996</v>
      </c>
      <c r="D94" s="62">
        <v>0</v>
      </c>
    </row>
    <row r="95" spans="2:5" x14ac:dyDescent="0.25">
      <c r="B95" s="57" t="s">
        <v>241</v>
      </c>
      <c r="C95" s="62">
        <v>9470.3357739999992</v>
      </c>
      <c r="D95" s="62">
        <v>0.30574939000000001</v>
      </c>
    </row>
    <row r="96" spans="2:5" x14ac:dyDescent="0.25">
      <c r="B96" s="57" t="s">
        <v>242</v>
      </c>
      <c r="C96" s="62">
        <v>1435.178872</v>
      </c>
      <c r="D96" s="62">
        <v>22.88661724</v>
      </c>
    </row>
    <row r="97" spans="2:4" x14ac:dyDescent="0.25">
      <c r="B97" s="57" t="s">
        <v>243</v>
      </c>
      <c r="C97" s="62">
        <v>369.04296900000003</v>
      </c>
      <c r="D97" s="62">
        <v>22.709897690000002</v>
      </c>
    </row>
    <row r="98" spans="2:4" x14ac:dyDescent="0.25">
      <c r="B98" s="57" t="s">
        <v>244</v>
      </c>
      <c r="C98" s="62">
        <v>146.29268999999999</v>
      </c>
      <c r="D98" s="62">
        <v>0.99956882999999996</v>
      </c>
    </row>
    <row r="99" spans="2:4" x14ac:dyDescent="0.25">
      <c r="B99" s="57" t="s">
        <v>245</v>
      </c>
      <c r="C99" s="62">
        <v>263.77060299999999</v>
      </c>
      <c r="D99" s="62">
        <v>6.40110489</v>
      </c>
    </row>
    <row r="100" spans="2:4" x14ac:dyDescent="0.25">
      <c r="B100" s="57" t="s">
        <v>246</v>
      </c>
      <c r="C100" s="62">
        <v>53736.453081</v>
      </c>
      <c r="D100" s="62">
        <v>644.40769700999999</v>
      </c>
    </row>
    <row r="101" spans="2:4" x14ac:dyDescent="0.25">
      <c r="B101" s="93" t="s">
        <v>165</v>
      </c>
      <c r="C101" s="71">
        <f>SUM(C102:C109)</f>
        <v>95837.251651999992</v>
      </c>
      <c r="D101" s="71">
        <f>SUM(D102:D109)</f>
        <v>9689.7234191700009</v>
      </c>
    </row>
    <row r="102" spans="2:4" x14ac:dyDescent="0.25">
      <c r="B102" s="57" t="s">
        <v>247</v>
      </c>
      <c r="C102" s="62">
        <v>47176.721219999999</v>
      </c>
      <c r="D102" s="62">
        <v>3516.6079776300003</v>
      </c>
    </row>
    <row r="103" spans="2:4" x14ac:dyDescent="0.25">
      <c r="B103" s="57" t="s">
        <v>248</v>
      </c>
      <c r="C103" s="62">
        <v>1352.7034410000001</v>
      </c>
      <c r="D103" s="62">
        <v>109.758498</v>
      </c>
    </row>
    <row r="104" spans="2:4" x14ac:dyDescent="0.25">
      <c r="B104" s="57" t="s">
        <v>249</v>
      </c>
      <c r="C104" s="62">
        <v>3124.3381079999999</v>
      </c>
      <c r="D104" s="62">
        <v>0</v>
      </c>
    </row>
    <row r="105" spans="2:4" x14ac:dyDescent="0.25">
      <c r="B105" s="57" t="s">
        <v>250</v>
      </c>
      <c r="C105" s="62">
        <v>5442.4521020000002</v>
      </c>
      <c r="D105" s="62">
        <v>4.8889194500000004</v>
      </c>
    </row>
    <row r="106" spans="2:4" x14ac:dyDescent="0.25">
      <c r="B106" s="57" t="s">
        <v>251</v>
      </c>
      <c r="C106" s="62">
        <v>547.01583200000005</v>
      </c>
      <c r="D106" s="62">
        <v>6.7379361299999996</v>
      </c>
    </row>
    <row r="107" spans="2:4" x14ac:dyDescent="0.25">
      <c r="B107" s="57" t="s">
        <v>252</v>
      </c>
      <c r="C107" s="62">
        <v>1665.9870820000001</v>
      </c>
      <c r="D107" s="62">
        <v>4.0449136299999999</v>
      </c>
    </row>
    <row r="108" spans="2:4" x14ac:dyDescent="0.25">
      <c r="B108" s="57" t="s">
        <v>253</v>
      </c>
      <c r="C108" s="62">
        <v>34934.937624999999</v>
      </c>
      <c r="D108" s="62">
        <v>5952.7616832100002</v>
      </c>
    </row>
    <row r="109" spans="2:4" x14ac:dyDescent="0.25">
      <c r="B109" s="57" t="s">
        <v>254</v>
      </c>
      <c r="C109" s="62">
        <v>1593.0962420000001</v>
      </c>
      <c r="D109" s="62">
        <v>94.923491120000008</v>
      </c>
    </row>
    <row r="110" spans="2:4" ht="15" customHeight="1" x14ac:dyDescent="0.25">
      <c r="B110" s="91" t="s">
        <v>144</v>
      </c>
      <c r="C110" s="71">
        <f>C111</f>
        <v>184836.13</v>
      </c>
      <c r="D110" s="71">
        <f>D111</f>
        <v>22.59984884</v>
      </c>
    </row>
    <row r="111" spans="2:4" x14ac:dyDescent="0.25">
      <c r="B111" s="92" t="s">
        <v>166</v>
      </c>
      <c r="C111" s="62">
        <f>C112</f>
        <v>184836.13</v>
      </c>
      <c r="D111" s="62">
        <f t="shared" ref="D111" si="13">D112</f>
        <v>22.59984884</v>
      </c>
    </row>
    <row r="112" spans="2:4" x14ac:dyDescent="0.25">
      <c r="B112" s="57" t="s">
        <v>255</v>
      </c>
      <c r="C112" s="62">
        <v>184836.13</v>
      </c>
      <c r="D112" s="62">
        <v>22.59984884</v>
      </c>
    </row>
    <row r="113" spans="2:5" x14ac:dyDescent="0.25">
      <c r="B113" s="54" t="s">
        <v>29</v>
      </c>
      <c r="C113" s="48">
        <f>C114</f>
        <v>146463.52179900001</v>
      </c>
      <c r="D113" s="61">
        <f>D114</f>
        <v>0</v>
      </c>
    </row>
    <row r="114" spans="2:5" x14ac:dyDescent="0.25">
      <c r="B114" s="94" t="s">
        <v>145</v>
      </c>
      <c r="C114" s="69">
        <f>C115</f>
        <v>146463.52179900001</v>
      </c>
      <c r="D114" s="71">
        <f>D115</f>
        <v>0</v>
      </c>
    </row>
    <row r="115" spans="2:5" x14ac:dyDescent="0.25">
      <c r="B115" s="92" t="s">
        <v>137</v>
      </c>
      <c r="C115" s="70">
        <f>C116</f>
        <v>146463.52179900001</v>
      </c>
      <c r="D115" s="62">
        <f t="shared" ref="D115" si="14">D116</f>
        <v>0</v>
      </c>
    </row>
    <row r="116" spans="2:5" x14ac:dyDescent="0.25">
      <c r="B116" s="57" t="s">
        <v>256</v>
      </c>
      <c r="C116" s="70">
        <v>146463.52179900001</v>
      </c>
      <c r="D116" s="62">
        <v>0</v>
      </c>
    </row>
    <row r="117" spans="2:5" x14ac:dyDescent="0.25">
      <c r="B117" s="68" t="s">
        <v>174</v>
      </c>
      <c r="C117" s="63">
        <f>C13+C113</f>
        <v>1037842.322704</v>
      </c>
      <c r="D117" s="63">
        <f>D13+D113</f>
        <v>22966.923466980006</v>
      </c>
    </row>
    <row r="118" spans="2:5" x14ac:dyDescent="0.25">
      <c r="B118" s="76" t="s">
        <v>134</v>
      </c>
      <c r="C118" s="77"/>
      <c r="D118" s="77"/>
    </row>
    <row r="119" spans="2:5" ht="21.75" customHeight="1" x14ac:dyDescent="0.25">
      <c r="B119" s="118" t="s">
        <v>261</v>
      </c>
      <c r="C119" s="118"/>
      <c r="D119" s="118"/>
    </row>
    <row r="120" spans="2:5" x14ac:dyDescent="0.25">
      <c r="B120" s="76" t="s">
        <v>3</v>
      </c>
      <c r="C120" s="77"/>
      <c r="D120" s="77"/>
      <c r="E120" s="25"/>
    </row>
    <row r="121" spans="2:5" x14ac:dyDescent="0.25">
      <c r="C121" s="78"/>
      <c r="D121" s="78"/>
    </row>
    <row r="122" spans="2:5" x14ac:dyDescent="0.25">
      <c r="B122" s="79"/>
      <c r="C122" s="78"/>
      <c r="D122" s="78"/>
    </row>
    <row r="123" spans="2:5" x14ac:dyDescent="0.25">
      <c r="B123" s="26"/>
      <c r="C123" s="27"/>
      <c r="D123" s="27"/>
    </row>
    <row r="124" spans="2:5" x14ac:dyDescent="0.25">
      <c r="B124" s="26"/>
      <c r="C124" s="27"/>
      <c r="D124" s="27"/>
    </row>
    <row r="125" spans="2:5" x14ac:dyDescent="0.25">
      <c r="B125" s="26"/>
      <c r="C125" s="27"/>
      <c r="D125" s="27"/>
    </row>
    <row r="126" spans="2:5" x14ac:dyDescent="0.25">
      <c r="B126" s="26"/>
      <c r="C126" s="27"/>
      <c r="D126" s="27"/>
    </row>
    <row r="127" spans="2:5" x14ac:dyDescent="0.25">
      <c r="B127" s="26"/>
      <c r="C127" s="27"/>
      <c r="D127" s="27"/>
    </row>
    <row r="128" spans="2:5" x14ac:dyDescent="0.25">
      <c r="B128" s="26"/>
      <c r="C128" s="27"/>
      <c r="D128" s="27"/>
    </row>
    <row r="129" spans="2:4" x14ac:dyDescent="0.25">
      <c r="B129" s="26"/>
      <c r="C129" s="27"/>
      <c r="D129" s="27"/>
    </row>
  </sheetData>
  <mergeCells count="11">
    <mergeCell ref="B119:D119"/>
    <mergeCell ref="A1:E1"/>
    <mergeCell ref="A2:E2"/>
    <mergeCell ref="B11:B12"/>
    <mergeCell ref="C11:C12"/>
    <mergeCell ref="D11:D12"/>
    <mergeCell ref="A3:E3"/>
    <mergeCell ref="A5:E5"/>
    <mergeCell ref="A6:E6"/>
    <mergeCell ref="A7:E7"/>
    <mergeCell ref="A8:E8"/>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H101"/>
  <sheetViews>
    <sheetView showGridLines="0" zoomScaleNormal="100" workbookViewId="0">
      <selection activeCell="B80" sqref="B80"/>
    </sheetView>
  </sheetViews>
  <sheetFormatPr baseColWidth="10" defaultColWidth="11.42578125" defaultRowHeight="15" x14ac:dyDescent="0.25"/>
  <cols>
    <col min="1" max="1" width="23.7109375" customWidth="1"/>
    <col min="2" max="2" width="82.42578125" customWidth="1"/>
    <col min="3" max="4" width="20.7109375" customWidth="1"/>
    <col min="5" max="5" width="27.85546875" customWidth="1"/>
  </cols>
  <sheetData>
    <row r="1" spans="1:8" ht="28.5" customHeight="1" x14ac:dyDescent="0.25">
      <c r="A1" s="115" t="s">
        <v>0</v>
      </c>
      <c r="B1" s="115"/>
      <c r="C1" s="115"/>
      <c r="D1" s="115"/>
      <c r="E1" s="115"/>
      <c r="F1" s="20"/>
      <c r="G1" s="20"/>
      <c r="H1" s="20"/>
    </row>
    <row r="2" spans="1:8" ht="21" customHeight="1" x14ac:dyDescent="0.25">
      <c r="A2" s="123" t="s">
        <v>1</v>
      </c>
      <c r="B2" s="123"/>
      <c r="C2" s="123"/>
      <c r="D2" s="123"/>
      <c r="E2" s="123"/>
      <c r="F2" s="19"/>
      <c r="G2" s="19"/>
      <c r="H2" s="19"/>
    </row>
    <row r="3" spans="1:8" ht="15" customHeight="1" x14ac:dyDescent="0.25">
      <c r="A3" s="128" t="s">
        <v>182</v>
      </c>
      <c r="B3" s="128"/>
      <c r="C3" s="128"/>
      <c r="D3" s="128"/>
      <c r="E3" s="128"/>
      <c r="F3" s="18"/>
      <c r="G3" s="18"/>
      <c r="H3" s="18"/>
    </row>
    <row r="5" spans="1:8" ht="18.75" customHeight="1" x14ac:dyDescent="0.3">
      <c r="A5" s="127" t="s">
        <v>173</v>
      </c>
      <c r="B5" s="127"/>
      <c r="C5" s="127"/>
      <c r="D5" s="127"/>
      <c r="E5" s="127"/>
      <c r="F5" s="21"/>
      <c r="G5" s="21"/>
      <c r="H5" s="21"/>
    </row>
    <row r="6" spans="1:8" ht="18.75" x14ac:dyDescent="0.3">
      <c r="A6" s="131" t="s">
        <v>175</v>
      </c>
      <c r="B6" s="131"/>
      <c r="C6" s="131"/>
      <c r="D6" s="131"/>
      <c r="E6" s="131"/>
      <c r="F6" s="22"/>
      <c r="G6" s="22"/>
      <c r="H6" s="22"/>
    </row>
    <row r="7" spans="1:8" ht="18.75" x14ac:dyDescent="0.3">
      <c r="A7" s="130" t="s">
        <v>262</v>
      </c>
      <c r="B7" s="130"/>
      <c r="C7" s="130"/>
      <c r="D7" s="130"/>
      <c r="E7" s="130"/>
      <c r="F7" s="22"/>
      <c r="G7" s="22"/>
      <c r="H7" s="22"/>
    </row>
    <row r="8" spans="1:8" ht="15.75" x14ac:dyDescent="0.25">
      <c r="A8" s="126" t="s">
        <v>5</v>
      </c>
      <c r="B8" s="126"/>
      <c r="C8" s="126"/>
      <c r="D8" s="126"/>
      <c r="E8" s="126"/>
      <c r="F8" s="23"/>
      <c r="G8" s="23"/>
      <c r="H8" s="23"/>
    </row>
    <row r="11" spans="1:8" ht="15" customHeight="1" x14ac:dyDescent="0.25">
      <c r="B11" s="124" t="s">
        <v>2</v>
      </c>
      <c r="C11" s="125" t="s">
        <v>167</v>
      </c>
      <c r="D11" s="125" t="s">
        <v>168</v>
      </c>
    </row>
    <row r="12" spans="1:8" ht="15.75" customHeight="1" x14ac:dyDescent="0.25">
      <c r="B12" s="124"/>
      <c r="C12" s="125"/>
      <c r="D12" s="125"/>
    </row>
    <row r="13" spans="1:8" x14ac:dyDescent="0.25">
      <c r="B13" s="54" t="s">
        <v>28</v>
      </c>
      <c r="C13" s="48">
        <f>C14+C20+C30+C40+C48+C54+C64+C68</f>
        <v>891378.80090499995</v>
      </c>
      <c r="D13" s="48">
        <f>D14+D20+D30+D40+D48+D54+D64+D68</f>
        <v>22966.923466980006</v>
      </c>
    </row>
    <row r="14" spans="1:8" x14ac:dyDescent="0.25">
      <c r="B14" s="72" t="s">
        <v>72</v>
      </c>
      <c r="C14" s="69">
        <f>SUM(C15:C19)</f>
        <v>210319.101501</v>
      </c>
      <c r="D14" s="69">
        <f t="shared" ref="D14" si="0">SUM(D15:D19)</f>
        <v>4078.9982757799999</v>
      </c>
    </row>
    <row r="15" spans="1:8" x14ac:dyDescent="0.25">
      <c r="B15" s="74" t="s">
        <v>82</v>
      </c>
      <c r="C15" s="70">
        <v>173241.51653600001</v>
      </c>
      <c r="D15" s="70">
        <v>3444.0056215200002</v>
      </c>
    </row>
    <row r="16" spans="1:8" x14ac:dyDescent="0.25">
      <c r="B16" s="74" t="s">
        <v>83</v>
      </c>
      <c r="C16" s="70">
        <v>10585.802672</v>
      </c>
      <c r="D16" s="70">
        <v>175.68840247</v>
      </c>
    </row>
    <row r="17" spans="2:4" x14ac:dyDescent="0.25">
      <c r="B17" s="74" t="s">
        <v>84</v>
      </c>
      <c r="C17" s="70">
        <v>1729.185608</v>
      </c>
      <c r="D17" s="70">
        <v>29.441952410000003</v>
      </c>
    </row>
    <row r="18" spans="2:4" x14ac:dyDescent="0.25">
      <c r="B18" s="74" t="s">
        <v>85</v>
      </c>
      <c r="C18" s="70">
        <v>759.17099700000006</v>
      </c>
      <c r="D18" s="70">
        <v>38.732064399999999</v>
      </c>
    </row>
    <row r="19" spans="2:4" x14ac:dyDescent="0.25">
      <c r="B19" s="74" t="s">
        <v>86</v>
      </c>
      <c r="C19" s="70">
        <v>24003.425687999999</v>
      </c>
      <c r="D19" s="70">
        <v>391.13023498000001</v>
      </c>
    </row>
    <row r="20" spans="2:4" x14ac:dyDescent="0.25">
      <c r="B20" s="72" t="s">
        <v>73</v>
      </c>
      <c r="C20" s="69">
        <f>SUM(C21:C29)</f>
        <v>69594.533465</v>
      </c>
      <c r="D20" s="69">
        <f t="shared" ref="D20" si="1">SUM(D21:D29)</f>
        <v>1102.3258228899999</v>
      </c>
    </row>
    <row r="21" spans="2:4" x14ac:dyDescent="0.25">
      <c r="B21" s="74" t="s">
        <v>87</v>
      </c>
      <c r="C21" s="70">
        <v>6109.6628419999997</v>
      </c>
      <c r="D21" s="70">
        <v>143.20998291000001</v>
      </c>
    </row>
    <row r="22" spans="2:4" x14ac:dyDescent="0.25">
      <c r="B22" s="74" t="s">
        <v>88</v>
      </c>
      <c r="C22" s="70">
        <v>4779.6486830000003</v>
      </c>
      <c r="D22" s="70">
        <v>17.312042640000001</v>
      </c>
    </row>
    <row r="23" spans="2:4" x14ac:dyDescent="0.25">
      <c r="B23" s="74" t="s">
        <v>89</v>
      </c>
      <c r="C23" s="70">
        <v>3430.5920209999999</v>
      </c>
      <c r="D23" s="70">
        <v>37.251546170000005</v>
      </c>
    </row>
    <row r="24" spans="2:4" x14ac:dyDescent="0.25">
      <c r="B24" s="74" t="s">
        <v>90</v>
      </c>
      <c r="C24" s="70">
        <v>1584.5846469999999</v>
      </c>
      <c r="D24" s="70">
        <v>5.44429754</v>
      </c>
    </row>
    <row r="25" spans="2:4" x14ac:dyDescent="0.25">
      <c r="B25" s="74" t="s">
        <v>91</v>
      </c>
      <c r="C25" s="70">
        <v>4701.2960590000002</v>
      </c>
      <c r="D25" s="70">
        <v>75.968532509999989</v>
      </c>
    </row>
    <row r="26" spans="2:4" x14ac:dyDescent="0.25">
      <c r="B26" s="74" t="s">
        <v>92</v>
      </c>
      <c r="C26" s="70">
        <v>3939.1798469999999</v>
      </c>
      <c r="D26" s="70">
        <v>126.81573836</v>
      </c>
    </row>
    <row r="27" spans="2:4" x14ac:dyDescent="0.25">
      <c r="B27" s="74" t="s">
        <v>93</v>
      </c>
      <c r="C27" s="70">
        <v>4904.6775619999999</v>
      </c>
      <c r="D27" s="70">
        <v>29.987651270000004</v>
      </c>
    </row>
    <row r="28" spans="2:4" x14ac:dyDescent="0.25">
      <c r="B28" s="74" t="s">
        <v>94</v>
      </c>
      <c r="C28" s="70">
        <v>15002.752458999999</v>
      </c>
      <c r="D28" s="70">
        <v>147.34296117999997</v>
      </c>
    </row>
    <row r="29" spans="2:4" x14ac:dyDescent="0.25">
      <c r="B29" s="74" t="s">
        <v>95</v>
      </c>
      <c r="C29" s="70">
        <v>25142.139345</v>
      </c>
      <c r="D29" s="70">
        <v>518.99307031000001</v>
      </c>
    </row>
    <row r="30" spans="2:4" x14ac:dyDescent="0.25">
      <c r="B30" s="72" t="s">
        <v>74</v>
      </c>
      <c r="C30" s="69">
        <f>SUM(C31:C39)</f>
        <v>39852.046889999998</v>
      </c>
      <c r="D30" s="69">
        <f t="shared" ref="D30" si="2">SUM(D31:D39)</f>
        <v>497.96024620000003</v>
      </c>
    </row>
    <row r="31" spans="2:4" x14ac:dyDescent="0.25">
      <c r="B31" s="74" t="s">
        <v>96</v>
      </c>
      <c r="C31" s="70">
        <v>6377.9487049999998</v>
      </c>
      <c r="D31" s="62">
        <v>156.31313150999998</v>
      </c>
    </row>
    <row r="32" spans="2:4" x14ac:dyDescent="0.25">
      <c r="B32" s="74" t="s">
        <v>97</v>
      </c>
      <c r="C32" s="70">
        <v>2174.1389650000001</v>
      </c>
      <c r="D32" s="62">
        <v>93.712560830000001</v>
      </c>
    </row>
    <row r="33" spans="2:4" x14ac:dyDescent="0.25">
      <c r="B33" s="74" t="s">
        <v>98</v>
      </c>
      <c r="C33" s="70">
        <v>3246.7306709999998</v>
      </c>
      <c r="D33" s="62">
        <v>12.063571770000001</v>
      </c>
    </row>
    <row r="34" spans="2:4" x14ac:dyDescent="0.25">
      <c r="B34" s="74" t="s">
        <v>99</v>
      </c>
      <c r="C34" s="70">
        <v>6769.6456939999998</v>
      </c>
      <c r="D34" s="62">
        <v>79.086221890000004</v>
      </c>
    </row>
    <row r="35" spans="2:4" x14ac:dyDescent="0.25">
      <c r="B35" s="74" t="s">
        <v>100</v>
      </c>
      <c r="C35" s="70">
        <v>707.335058</v>
      </c>
      <c r="D35" s="62">
        <v>7.0951122899999994</v>
      </c>
    </row>
    <row r="36" spans="2:4" x14ac:dyDescent="0.25">
      <c r="B36" s="74" t="s">
        <v>101</v>
      </c>
      <c r="C36" s="70">
        <v>505.49096900000001</v>
      </c>
      <c r="D36" s="62">
        <v>2.2483242900000002</v>
      </c>
    </row>
    <row r="37" spans="2:4" x14ac:dyDescent="0.25">
      <c r="B37" s="74" t="s">
        <v>102</v>
      </c>
      <c r="C37" s="70">
        <v>6824.9271710000003</v>
      </c>
      <c r="D37" s="62">
        <v>62.697291820000011</v>
      </c>
    </row>
    <row r="38" spans="2:4" x14ac:dyDescent="0.25">
      <c r="B38" s="74" t="s">
        <v>103</v>
      </c>
      <c r="C38" s="70">
        <v>3796.497018</v>
      </c>
      <c r="D38" s="62">
        <v>0</v>
      </c>
    </row>
    <row r="39" spans="2:4" x14ac:dyDescent="0.25">
      <c r="B39" s="74" t="s">
        <v>104</v>
      </c>
      <c r="C39" s="70">
        <v>9449.3326390000002</v>
      </c>
      <c r="D39" s="62">
        <v>84.744031799999988</v>
      </c>
    </row>
    <row r="40" spans="2:4" x14ac:dyDescent="0.25">
      <c r="B40" s="72" t="s">
        <v>75</v>
      </c>
      <c r="C40" s="69">
        <f>SUM(C41:C47)</f>
        <v>269643.36032599997</v>
      </c>
      <c r="D40" s="71">
        <f>SUM(D41:D47)</f>
        <v>17088.219354390003</v>
      </c>
    </row>
    <row r="41" spans="2:4" x14ac:dyDescent="0.25">
      <c r="B41" s="74" t="s">
        <v>105</v>
      </c>
      <c r="C41" s="70">
        <v>86907.316456</v>
      </c>
      <c r="D41" s="62">
        <v>9308.3553887500002</v>
      </c>
    </row>
    <row r="42" spans="2:4" x14ac:dyDescent="0.25">
      <c r="B42" s="74" t="s">
        <v>106</v>
      </c>
      <c r="C42" s="70">
        <v>104123.94556399999</v>
      </c>
      <c r="D42" s="62">
        <v>7119.87262156</v>
      </c>
    </row>
    <row r="43" spans="2:4" x14ac:dyDescent="0.25">
      <c r="B43" s="74" t="s">
        <v>107</v>
      </c>
      <c r="C43" s="70">
        <v>13192.731931</v>
      </c>
      <c r="D43" s="62">
        <v>0</v>
      </c>
    </row>
    <row r="44" spans="2:4" x14ac:dyDescent="0.25">
      <c r="B44" s="74" t="s">
        <v>108</v>
      </c>
      <c r="C44" s="70">
        <v>47631.001364999996</v>
      </c>
      <c r="D44" s="62">
        <v>303.23594467999999</v>
      </c>
    </row>
    <row r="45" spans="2:4" x14ac:dyDescent="0.25">
      <c r="B45" s="74" t="s">
        <v>109</v>
      </c>
      <c r="C45" s="70">
        <v>1190.3387740000001</v>
      </c>
      <c r="D45" s="62">
        <v>33.868097309999996</v>
      </c>
    </row>
    <row r="46" spans="2:4" x14ac:dyDescent="0.25">
      <c r="B46" s="74" t="s">
        <v>110</v>
      </c>
      <c r="C46" s="70">
        <v>1157.579031</v>
      </c>
      <c r="D46" s="62">
        <v>8.7277474999999995</v>
      </c>
    </row>
    <row r="47" spans="2:4" x14ac:dyDescent="0.25">
      <c r="B47" s="74" t="s">
        <v>111</v>
      </c>
      <c r="C47" s="70">
        <v>15440.447205</v>
      </c>
      <c r="D47" s="62">
        <v>314.15955459000003</v>
      </c>
    </row>
    <row r="48" spans="2:4" x14ac:dyDescent="0.25">
      <c r="B48" s="72" t="s">
        <v>76</v>
      </c>
      <c r="C48" s="69">
        <f>SUM(C49:C53)</f>
        <v>45893.698339999995</v>
      </c>
      <c r="D48" s="71">
        <f>SUM(D49:D53)</f>
        <v>0</v>
      </c>
    </row>
    <row r="49" spans="2:4" x14ac:dyDescent="0.25">
      <c r="B49" s="74" t="s">
        <v>112</v>
      </c>
      <c r="C49" s="70">
        <v>413.97203999999999</v>
      </c>
      <c r="D49" s="62">
        <v>0</v>
      </c>
    </row>
    <row r="50" spans="2:4" x14ac:dyDescent="0.25">
      <c r="B50" s="74" t="s">
        <v>113</v>
      </c>
      <c r="C50" s="70">
        <v>10585.225286000001</v>
      </c>
      <c r="D50" s="62">
        <v>0</v>
      </c>
    </row>
    <row r="51" spans="2:4" x14ac:dyDescent="0.25">
      <c r="B51" s="74" t="s">
        <v>114</v>
      </c>
      <c r="C51" s="70">
        <v>7893.3653889999996</v>
      </c>
      <c r="D51" s="62">
        <v>0</v>
      </c>
    </row>
    <row r="52" spans="2:4" x14ac:dyDescent="0.25">
      <c r="B52" s="74" t="s">
        <v>115</v>
      </c>
      <c r="C52" s="70">
        <v>26929.604206</v>
      </c>
      <c r="D52" s="62">
        <v>0</v>
      </c>
    </row>
    <row r="53" spans="2:4" x14ac:dyDescent="0.25">
      <c r="B53" s="74" t="s">
        <v>116</v>
      </c>
      <c r="C53" s="70">
        <v>71.531419</v>
      </c>
      <c r="D53" s="62">
        <v>0</v>
      </c>
    </row>
    <row r="54" spans="2:4" x14ac:dyDescent="0.25">
      <c r="B54" s="72" t="s">
        <v>77</v>
      </c>
      <c r="C54" s="69">
        <f>SUM(C55:C63)</f>
        <v>24044.946277999999</v>
      </c>
      <c r="D54" s="69">
        <f t="shared" ref="D54" si="3">SUM(D55:D63)</f>
        <v>78.405177049999992</v>
      </c>
    </row>
    <row r="55" spans="2:4" x14ac:dyDescent="0.25">
      <c r="B55" s="74" t="s">
        <v>117</v>
      </c>
      <c r="C55" s="70">
        <v>13575.76892</v>
      </c>
      <c r="D55" s="62">
        <v>36.173376769999997</v>
      </c>
    </row>
    <row r="56" spans="2:4" x14ac:dyDescent="0.25">
      <c r="B56" s="74" t="s">
        <v>118</v>
      </c>
      <c r="C56" s="70">
        <v>1174.6861240000001</v>
      </c>
      <c r="D56" s="62">
        <v>1.3672244899999999</v>
      </c>
    </row>
    <row r="57" spans="2:4" x14ac:dyDescent="0.25">
      <c r="B57" s="74" t="s">
        <v>119</v>
      </c>
      <c r="C57" s="70">
        <v>237.197981</v>
      </c>
      <c r="D57" s="62">
        <v>0.20208300000000001</v>
      </c>
    </row>
    <row r="58" spans="2:4" x14ac:dyDescent="0.25">
      <c r="B58" s="74" t="s">
        <v>120</v>
      </c>
      <c r="C58" s="70">
        <v>4056.1257740000001</v>
      </c>
      <c r="D58" s="62">
        <v>16.80987575</v>
      </c>
    </row>
    <row r="59" spans="2:4" x14ac:dyDescent="0.25">
      <c r="B59" s="74" t="s">
        <v>121</v>
      </c>
      <c r="C59" s="70">
        <v>1853.410494</v>
      </c>
      <c r="D59" s="62">
        <v>11.95332372</v>
      </c>
    </row>
    <row r="60" spans="2:4" x14ac:dyDescent="0.25">
      <c r="B60" s="74" t="s">
        <v>122</v>
      </c>
      <c r="C60" s="70">
        <v>217.824029</v>
      </c>
      <c r="D60" s="62">
        <v>0.53183175000000005</v>
      </c>
    </row>
    <row r="61" spans="2:4" x14ac:dyDescent="0.25">
      <c r="B61" s="74" t="s">
        <v>123</v>
      </c>
      <c r="C61" s="70">
        <v>364.75153699999998</v>
      </c>
      <c r="D61" s="62">
        <v>0</v>
      </c>
    </row>
    <row r="62" spans="2:4" x14ac:dyDescent="0.25">
      <c r="B62" s="74" t="s">
        <v>124</v>
      </c>
      <c r="C62" s="70">
        <v>2132.8254569999999</v>
      </c>
      <c r="D62" s="70">
        <v>11.363393569999999</v>
      </c>
    </row>
    <row r="63" spans="2:4" x14ac:dyDescent="0.25">
      <c r="B63" s="74" t="s">
        <v>125</v>
      </c>
      <c r="C63" s="70">
        <v>432.35596199999998</v>
      </c>
      <c r="D63" s="62">
        <v>4.0679999999999996E-3</v>
      </c>
    </row>
    <row r="64" spans="2:4" x14ac:dyDescent="0.25">
      <c r="B64" s="72" t="s">
        <v>78</v>
      </c>
      <c r="C64" s="69">
        <f>SUM(C65:C67)</f>
        <v>47194.984104999996</v>
      </c>
      <c r="D64" s="69">
        <f t="shared" ref="D64" si="4">SUM(D65:D67)</f>
        <v>98.414741829999997</v>
      </c>
    </row>
    <row r="65" spans="2:4" x14ac:dyDescent="0.25">
      <c r="B65" s="74" t="s">
        <v>126</v>
      </c>
      <c r="C65" s="70">
        <v>21294.016092999998</v>
      </c>
      <c r="D65" s="70">
        <v>98.414741829999997</v>
      </c>
    </row>
    <row r="66" spans="2:4" x14ac:dyDescent="0.25">
      <c r="B66" s="74" t="s">
        <v>127</v>
      </c>
      <c r="C66" s="70">
        <v>24454.683736999999</v>
      </c>
      <c r="D66" s="62">
        <v>0</v>
      </c>
    </row>
    <row r="67" spans="2:4" x14ac:dyDescent="0.25">
      <c r="B67" s="74" t="s">
        <v>128</v>
      </c>
      <c r="C67" s="70">
        <v>1446.284275</v>
      </c>
      <c r="D67" s="62">
        <v>0</v>
      </c>
    </row>
    <row r="68" spans="2:4" x14ac:dyDescent="0.25">
      <c r="B68" s="72" t="s">
        <v>79</v>
      </c>
      <c r="C68" s="69">
        <f>SUM(C69:C71)</f>
        <v>184836.13</v>
      </c>
      <c r="D68" s="69">
        <f t="shared" ref="D68" si="5">SUM(D69:D71)</f>
        <v>22.59984884</v>
      </c>
    </row>
    <row r="69" spans="2:4" x14ac:dyDescent="0.25">
      <c r="B69" s="74" t="s">
        <v>129</v>
      </c>
      <c r="C69" s="70">
        <v>84955.492129999999</v>
      </c>
      <c r="D69" s="62">
        <v>0</v>
      </c>
    </row>
    <row r="70" spans="2:4" x14ac:dyDescent="0.25">
      <c r="B70" s="74" t="s">
        <v>130</v>
      </c>
      <c r="C70" s="70">
        <v>98522.890142999997</v>
      </c>
      <c r="D70" s="62">
        <v>0</v>
      </c>
    </row>
    <row r="71" spans="2:4" x14ac:dyDescent="0.25">
      <c r="B71" s="74" t="s">
        <v>131</v>
      </c>
      <c r="C71" s="70">
        <v>1357.7477269999999</v>
      </c>
      <c r="D71" s="62">
        <v>22.59984884</v>
      </c>
    </row>
    <row r="72" spans="2:4" x14ac:dyDescent="0.25">
      <c r="B72" s="54" t="s">
        <v>29</v>
      </c>
      <c r="C72" s="48">
        <f>C73+C75</f>
        <v>146463.52179899998</v>
      </c>
      <c r="D72" s="61">
        <f t="shared" ref="D72" si="6">D73+D75</f>
        <v>0</v>
      </c>
    </row>
    <row r="73" spans="2:4" x14ac:dyDescent="0.25">
      <c r="B73" s="72" t="s">
        <v>80</v>
      </c>
      <c r="C73" s="69">
        <f>C74</f>
        <v>23000</v>
      </c>
      <c r="D73" s="71">
        <f t="shared" ref="D73" si="7">D74</f>
        <v>0</v>
      </c>
    </row>
    <row r="74" spans="2:4" x14ac:dyDescent="0.25">
      <c r="B74" s="74" t="s">
        <v>132</v>
      </c>
      <c r="C74" s="70">
        <v>23000</v>
      </c>
      <c r="D74" s="62">
        <v>0</v>
      </c>
    </row>
    <row r="75" spans="2:4" x14ac:dyDescent="0.25">
      <c r="B75" s="72" t="s">
        <v>81</v>
      </c>
      <c r="C75" s="69">
        <f>C76</f>
        <v>123463.52179899999</v>
      </c>
      <c r="D75" s="71">
        <f>D76</f>
        <v>0</v>
      </c>
    </row>
    <row r="76" spans="2:4" x14ac:dyDescent="0.25">
      <c r="B76" s="74" t="s">
        <v>133</v>
      </c>
      <c r="C76" s="70">
        <v>123463.52179899999</v>
      </c>
      <c r="D76" s="62">
        <v>0</v>
      </c>
    </row>
    <row r="77" spans="2:4" x14ac:dyDescent="0.25">
      <c r="B77" s="68" t="s">
        <v>174</v>
      </c>
      <c r="C77" s="63">
        <f>C13+C72</f>
        <v>1037842.3227039999</v>
      </c>
      <c r="D77" s="63">
        <f>D13+D72</f>
        <v>22966.923466980006</v>
      </c>
    </row>
    <row r="78" spans="2:4" x14ac:dyDescent="0.25">
      <c r="B78" s="37" t="s">
        <v>134</v>
      </c>
      <c r="C78" s="37"/>
      <c r="D78" s="37"/>
    </row>
    <row r="79" spans="2:4" ht="24" customHeight="1" x14ac:dyDescent="0.25">
      <c r="B79" s="118" t="s">
        <v>261</v>
      </c>
      <c r="C79" s="118"/>
      <c r="D79" s="118"/>
    </row>
    <row r="80" spans="2:4" x14ac:dyDescent="0.25">
      <c r="B80" s="37" t="s">
        <v>3</v>
      </c>
      <c r="C80" s="37"/>
      <c r="D80" s="37"/>
    </row>
    <row r="81" spans="2:5" ht="12.75" customHeight="1" x14ac:dyDescent="0.25">
      <c r="C81" s="27"/>
      <c r="D81" s="27"/>
      <c r="E81" s="24"/>
    </row>
    <row r="82" spans="2:5" ht="23.25" customHeight="1" x14ac:dyDescent="0.25">
      <c r="B82" s="26"/>
      <c r="C82" s="27"/>
      <c r="D82" s="27"/>
      <c r="E82" s="24"/>
    </row>
    <row r="83" spans="2:5" x14ac:dyDescent="0.25">
      <c r="B83" s="26"/>
      <c r="C83" s="27"/>
      <c r="D83" s="27"/>
      <c r="E83" s="24"/>
    </row>
    <row r="84" spans="2:5" x14ac:dyDescent="0.25">
      <c r="B84" s="26"/>
      <c r="C84" s="27"/>
      <c r="D84" s="27"/>
      <c r="E84" s="24"/>
    </row>
    <row r="85" spans="2:5" x14ac:dyDescent="0.25">
      <c r="B85" s="26"/>
      <c r="C85" s="27"/>
      <c r="D85" s="27"/>
    </row>
    <row r="86" spans="2:5" x14ac:dyDescent="0.25">
      <c r="B86" s="26"/>
      <c r="C86" s="27"/>
      <c r="D86" s="27"/>
    </row>
    <row r="87" spans="2:5" x14ac:dyDescent="0.25">
      <c r="B87" s="26"/>
      <c r="C87" s="27"/>
      <c r="D87" s="27"/>
    </row>
    <row r="88" spans="2:5" x14ac:dyDescent="0.25">
      <c r="B88" s="26"/>
      <c r="C88" s="27"/>
      <c r="D88" s="27"/>
    </row>
    <row r="89" spans="2:5" x14ac:dyDescent="0.25">
      <c r="B89" s="26"/>
      <c r="C89" s="27"/>
      <c r="D89" s="27"/>
    </row>
    <row r="90" spans="2:5" x14ac:dyDescent="0.25">
      <c r="B90" s="26"/>
      <c r="C90" s="27"/>
      <c r="D90" s="27"/>
    </row>
    <row r="91" spans="2:5" x14ac:dyDescent="0.25">
      <c r="C91" s="27"/>
      <c r="D91" s="27"/>
    </row>
    <row r="92" spans="2:5" x14ac:dyDescent="0.25">
      <c r="B92" s="30"/>
      <c r="C92" s="27"/>
      <c r="D92" s="27"/>
    </row>
    <row r="93" spans="2:5" x14ac:dyDescent="0.25">
      <c r="B93" s="31"/>
      <c r="C93" s="27"/>
      <c r="D93" s="27"/>
    </row>
    <row r="94" spans="2:5" x14ac:dyDescent="0.25">
      <c r="C94" s="27"/>
      <c r="D94" s="27"/>
    </row>
    <row r="95" spans="2:5" x14ac:dyDescent="0.25">
      <c r="B95" s="26"/>
      <c r="C95" s="27"/>
      <c r="D95" s="27"/>
    </row>
    <row r="96" spans="2:5" x14ac:dyDescent="0.25">
      <c r="B96" s="26"/>
      <c r="C96" s="27"/>
      <c r="D96" s="27"/>
    </row>
    <row r="97" spans="2:4" x14ac:dyDescent="0.25">
      <c r="B97" s="26"/>
      <c r="C97" s="27"/>
      <c r="D97" s="27"/>
    </row>
    <row r="98" spans="2:4" x14ac:dyDescent="0.25">
      <c r="B98" s="26"/>
      <c r="C98" s="27"/>
      <c r="D98" s="27"/>
    </row>
    <row r="99" spans="2:4" x14ac:dyDescent="0.25">
      <c r="B99" s="26"/>
      <c r="C99" s="88"/>
      <c r="D99" s="88"/>
    </row>
    <row r="100" spans="2:4" x14ac:dyDescent="0.25">
      <c r="B100" s="88"/>
      <c r="C100" s="88"/>
      <c r="D100" s="88"/>
    </row>
    <row r="101" spans="2:4" x14ac:dyDescent="0.25">
      <c r="B101" s="88"/>
    </row>
  </sheetData>
  <mergeCells count="11">
    <mergeCell ref="B79:D79"/>
    <mergeCell ref="A2:E2"/>
    <mergeCell ref="A1:E1"/>
    <mergeCell ref="D11:D12"/>
    <mergeCell ref="A8:E8"/>
    <mergeCell ref="A7:E7"/>
    <mergeCell ref="A6:E6"/>
    <mergeCell ref="A5:E5"/>
    <mergeCell ref="A3:E3"/>
    <mergeCell ref="B11:B12"/>
    <mergeCell ref="C11:C12"/>
  </mergeCells>
  <pageMargins left="0.7" right="0.7" top="0.75" bottom="0.75" header="0.3" footer="0.3"/>
  <pageSetup orientation="portrait" r:id="rId1"/>
  <ignoredErrors>
    <ignoredError sqref="C20 C30 C40 C48 C54 C64 C68 D72 C72 D20 D30 D40 D48 D54 D64 D6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zoomScalePageLayoutView="99" workbookViewId="0">
      <selection activeCell="B23" sqref="B23"/>
    </sheetView>
  </sheetViews>
  <sheetFormatPr baseColWidth="10" defaultColWidth="11.42578125" defaultRowHeight="15" x14ac:dyDescent="0.25"/>
  <cols>
    <col min="1" max="1" width="9.85546875" customWidth="1"/>
    <col min="2" max="2" width="78" style="5" customWidth="1"/>
    <col min="3" max="4" width="20.7109375" style="5" customWidth="1"/>
    <col min="5" max="5" width="10" style="5" customWidth="1"/>
    <col min="6" max="6" width="13.7109375" style="5" customWidth="1"/>
    <col min="7" max="7" width="12.28515625" style="5" customWidth="1"/>
  </cols>
  <sheetData>
    <row r="1" spans="1:9" ht="28.5" x14ac:dyDescent="0.25">
      <c r="A1" s="115" t="s">
        <v>0</v>
      </c>
      <c r="B1" s="115"/>
      <c r="C1" s="115"/>
      <c r="D1" s="115"/>
      <c r="E1" s="115"/>
      <c r="F1" s="20"/>
      <c r="G1" s="20"/>
      <c r="H1" s="20"/>
      <c r="I1" s="20"/>
    </row>
    <row r="2" spans="1:9" ht="21" x14ac:dyDescent="0.25">
      <c r="A2" s="123" t="s">
        <v>1</v>
      </c>
      <c r="B2" s="123"/>
      <c r="C2" s="123"/>
      <c r="D2" s="123"/>
      <c r="E2" s="123"/>
      <c r="F2" s="19"/>
      <c r="G2" s="19"/>
      <c r="H2" s="19"/>
      <c r="I2" s="19"/>
    </row>
    <row r="3" spans="1:9" ht="15.75" x14ac:dyDescent="0.25">
      <c r="A3" s="128" t="s">
        <v>182</v>
      </c>
      <c r="B3" s="128"/>
      <c r="C3" s="128"/>
      <c r="D3" s="128"/>
      <c r="E3" s="128"/>
      <c r="F3" s="35"/>
      <c r="G3" s="35"/>
      <c r="H3" s="35"/>
      <c r="I3" s="35"/>
    </row>
    <row r="4" spans="1:9" ht="15.75" x14ac:dyDescent="0.25">
      <c r="B4"/>
      <c r="C4"/>
      <c r="D4"/>
      <c r="E4" s="4"/>
      <c r="F4" s="4"/>
      <c r="G4"/>
    </row>
    <row r="5" spans="1:9" ht="18.75" x14ac:dyDescent="0.3">
      <c r="A5" s="127" t="s">
        <v>4</v>
      </c>
      <c r="B5" s="127"/>
      <c r="C5" s="127"/>
      <c r="D5" s="127"/>
      <c r="E5" s="127"/>
      <c r="F5" s="21"/>
      <c r="G5" s="21"/>
      <c r="H5" s="21"/>
      <c r="I5" s="21"/>
    </row>
    <row r="6" spans="1:9" ht="18.75" x14ac:dyDescent="0.3">
      <c r="A6" s="130" t="s">
        <v>267</v>
      </c>
      <c r="B6" s="130"/>
      <c r="C6" s="130"/>
      <c r="D6" s="130"/>
      <c r="E6" s="130"/>
      <c r="F6" s="22"/>
      <c r="G6" s="22"/>
      <c r="H6" s="22"/>
      <c r="I6" s="22"/>
    </row>
    <row r="7" spans="1:9" ht="15.75" x14ac:dyDescent="0.25">
      <c r="A7" s="126" t="s">
        <v>5</v>
      </c>
      <c r="B7" s="126"/>
      <c r="C7" s="126"/>
      <c r="D7" s="126"/>
      <c r="E7" s="126"/>
      <c r="F7" s="23"/>
      <c r="G7" s="23"/>
      <c r="H7" s="23"/>
      <c r="I7" s="23"/>
    </row>
    <row r="9" spans="1:9" ht="15" customHeight="1" x14ac:dyDescent="0.25">
      <c r="B9" s="132" t="s">
        <v>6</v>
      </c>
      <c r="C9" s="107" t="s">
        <v>7</v>
      </c>
      <c r="D9" s="133" t="s">
        <v>8</v>
      </c>
      <c r="G9"/>
    </row>
    <row r="10" spans="1:9" x14ac:dyDescent="0.25">
      <c r="B10" s="132"/>
      <c r="C10" s="107" t="s">
        <v>260</v>
      </c>
      <c r="D10" s="133"/>
      <c r="G10"/>
    </row>
    <row r="11" spans="1:9" s="5" customFormat="1" x14ac:dyDescent="0.25">
      <c r="A11"/>
      <c r="B11" s="6" t="s">
        <v>9</v>
      </c>
      <c r="C11" s="7">
        <v>3308.6109999999999</v>
      </c>
      <c r="D11" s="7">
        <f t="shared" ref="D11:D16" si="0">SUM(C11:C11)</f>
        <v>3308.6109999999999</v>
      </c>
      <c r="G11"/>
      <c r="H11"/>
    </row>
    <row r="12" spans="1:9" x14ac:dyDescent="0.25">
      <c r="B12" s="8" t="s">
        <v>263</v>
      </c>
      <c r="C12" s="9">
        <v>3308.6109999999999</v>
      </c>
      <c r="D12" s="9">
        <f t="shared" si="0"/>
        <v>3308.6109999999999</v>
      </c>
      <c r="G12"/>
    </row>
    <row r="13" spans="1:9" x14ac:dyDescent="0.25">
      <c r="B13" s="10" t="s">
        <v>10</v>
      </c>
      <c r="C13" s="11">
        <v>3308.6109999999999</v>
      </c>
      <c r="D13" s="12">
        <f t="shared" si="0"/>
        <v>3308.6109999999999</v>
      </c>
      <c r="G13"/>
    </row>
    <row r="14" spans="1:9" x14ac:dyDescent="0.25">
      <c r="B14" s="6" t="s">
        <v>16</v>
      </c>
      <c r="C14" s="7">
        <v>47.065185280000001</v>
      </c>
      <c r="D14" s="7">
        <f t="shared" si="0"/>
        <v>47.065185280000001</v>
      </c>
      <c r="G14"/>
    </row>
    <row r="15" spans="1:9" x14ac:dyDescent="0.25">
      <c r="B15" s="8" t="s">
        <v>264</v>
      </c>
      <c r="C15" s="9">
        <v>47.065185280000001</v>
      </c>
      <c r="D15" s="9">
        <f t="shared" si="0"/>
        <v>47.065185280000001</v>
      </c>
      <c r="E15" s="83"/>
    </row>
    <row r="16" spans="1:9" x14ac:dyDescent="0.25">
      <c r="B16" s="10" t="s">
        <v>10</v>
      </c>
      <c r="C16" s="11">
        <v>47.065185280000001</v>
      </c>
      <c r="D16" s="12">
        <f t="shared" si="0"/>
        <v>47.065185280000001</v>
      </c>
    </row>
    <row r="17" spans="2:4" x14ac:dyDescent="0.25">
      <c r="B17" s="6" t="s">
        <v>25</v>
      </c>
      <c r="C17" s="7">
        <f>C18</f>
        <v>522.79975809000007</v>
      </c>
      <c r="D17" s="7">
        <f>SUM(C17:C17)</f>
        <v>522.79975809000007</v>
      </c>
    </row>
    <row r="18" spans="2:4" x14ac:dyDescent="0.25">
      <c r="B18" s="8" t="s">
        <v>26</v>
      </c>
      <c r="C18" s="9">
        <f>C19</f>
        <v>522.79975809000007</v>
      </c>
      <c r="D18" s="9">
        <f>SUM(C18:C18)</f>
        <v>522.79975809000007</v>
      </c>
    </row>
    <row r="19" spans="2:4" x14ac:dyDescent="0.25">
      <c r="B19" s="10" t="s">
        <v>10</v>
      </c>
      <c r="C19" s="11">
        <v>522.79975809000007</v>
      </c>
      <c r="D19" s="12">
        <f>SUM(C19:C19)</f>
        <v>522.79975809000007</v>
      </c>
    </row>
    <row r="20" spans="2:4" x14ac:dyDescent="0.25">
      <c r="B20" s="13" t="s">
        <v>27</v>
      </c>
      <c r="C20" s="14">
        <f>C11+C14+C17</f>
        <v>3878.4759433700001</v>
      </c>
      <c r="D20" s="14">
        <f>D11+D14+D17</f>
        <v>3878.4759433700001</v>
      </c>
    </row>
    <row r="21" spans="2:4" x14ac:dyDescent="0.25">
      <c r="B21" s="34" t="s">
        <v>3</v>
      </c>
      <c r="C21" s="82"/>
      <c r="D21" s="82"/>
    </row>
    <row r="22" spans="2:4" x14ac:dyDescent="0.25">
      <c r="B22" s="80" t="s">
        <v>265</v>
      </c>
      <c r="C22" s="80"/>
      <c r="D22" s="80"/>
    </row>
    <row r="25" spans="2:4" x14ac:dyDescent="0.25">
      <c r="B25" s="102"/>
    </row>
  </sheetData>
  <mergeCells count="8">
    <mergeCell ref="B9:B10"/>
    <mergeCell ref="D9:D10"/>
    <mergeCell ref="A7:E7"/>
    <mergeCell ref="A1:E1"/>
    <mergeCell ref="A2:E2"/>
    <mergeCell ref="A3:E3"/>
    <mergeCell ref="A5:E5"/>
    <mergeCell ref="A6:E6"/>
  </mergeCells>
  <pageMargins left="0.7" right="0.7" top="0.75" bottom="0.75" header="0.3" footer="0.3"/>
  <pageSetup orientation="landscape" horizontalDpi="4294967295" verticalDpi="4294967295" r:id="rId1"/>
  <ignoredErrors>
    <ignoredError sqref="D18:D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zoomScalePageLayoutView="99" workbookViewId="0">
      <selection activeCell="C15" sqref="C15"/>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15" t="s">
        <v>0</v>
      </c>
      <c r="B1" s="115"/>
      <c r="C1" s="115"/>
      <c r="D1" s="115"/>
      <c r="E1" s="115"/>
      <c r="F1" s="115"/>
      <c r="G1" s="115"/>
      <c r="H1" s="115"/>
      <c r="I1" s="20"/>
      <c r="J1" s="20"/>
      <c r="K1" s="20"/>
      <c r="L1" s="20"/>
      <c r="M1" s="20"/>
      <c r="N1" s="20"/>
    </row>
    <row r="2" spans="1:14" ht="21" customHeight="1" x14ac:dyDescent="0.25">
      <c r="A2" s="123" t="s">
        <v>1</v>
      </c>
      <c r="B2" s="123"/>
      <c r="C2" s="123"/>
      <c r="D2" s="123"/>
      <c r="E2" s="123"/>
      <c r="F2" s="123"/>
      <c r="G2" s="123"/>
      <c r="H2" s="123"/>
      <c r="I2" s="19"/>
      <c r="J2" s="19"/>
      <c r="K2" s="19"/>
      <c r="L2" s="19"/>
      <c r="M2" s="19"/>
      <c r="N2" s="19"/>
    </row>
    <row r="3" spans="1:14" ht="15.75" customHeight="1" x14ac:dyDescent="0.25">
      <c r="A3" s="128" t="s">
        <v>182</v>
      </c>
      <c r="B3" s="128"/>
      <c r="C3" s="128"/>
      <c r="D3" s="128"/>
      <c r="E3" s="128"/>
      <c r="F3" s="128"/>
      <c r="G3" s="128"/>
      <c r="H3" s="128"/>
      <c r="I3" s="18"/>
      <c r="J3" s="18"/>
      <c r="K3" s="35"/>
      <c r="L3" s="35"/>
      <c r="M3" s="35"/>
      <c r="N3" s="35"/>
    </row>
    <row r="4" spans="1:14" ht="15.75" x14ac:dyDescent="0.25">
      <c r="B4"/>
      <c r="C4"/>
      <c r="D4"/>
      <c r="E4"/>
      <c r="F4"/>
      <c r="G4"/>
      <c r="H4"/>
      <c r="I4"/>
      <c r="J4" s="4"/>
      <c r="K4" s="4"/>
      <c r="L4"/>
    </row>
    <row r="5" spans="1:14" ht="18.75" customHeight="1" x14ac:dyDescent="0.3">
      <c r="A5" s="127" t="s">
        <v>257</v>
      </c>
      <c r="B5" s="127"/>
      <c r="C5" s="127"/>
      <c r="D5" s="127"/>
      <c r="E5" s="127"/>
      <c r="F5" s="127"/>
      <c r="G5" s="127"/>
      <c r="H5" s="127"/>
      <c r="I5" s="21"/>
      <c r="J5" s="21"/>
      <c r="K5" s="21"/>
      <c r="L5" s="21"/>
      <c r="M5" s="21"/>
      <c r="N5" s="21"/>
    </row>
    <row r="6" spans="1:14" ht="18.75" x14ac:dyDescent="0.3">
      <c r="A6" s="134" t="s">
        <v>267</v>
      </c>
      <c r="B6" s="130"/>
      <c r="C6" s="130"/>
      <c r="D6" s="130"/>
      <c r="E6" s="130"/>
      <c r="F6" s="130"/>
      <c r="G6" s="130"/>
      <c r="H6" s="130"/>
      <c r="I6" s="22"/>
      <c r="J6" s="22"/>
      <c r="K6" s="22"/>
      <c r="L6" s="22"/>
      <c r="M6" s="22"/>
      <c r="N6" s="22"/>
    </row>
    <row r="7" spans="1:14" ht="15.75" x14ac:dyDescent="0.25">
      <c r="A7" s="126" t="s">
        <v>5</v>
      </c>
      <c r="B7" s="126"/>
      <c r="C7" s="126"/>
      <c r="D7" s="126"/>
      <c r="E7" s="126"/>
      <c r="F7" s="126"/>
      <c r="G7" s="126"/>
      <c r="H7" s="126"/>
      <c r="I7" s="23"/>
      <c r="J7" s="23"/>
      <c r="K7" s="23"/>
      <c r="L7" s="23"/>
      <c r="M7" s="23"/>
      <c r="N7" s="23"/>
    </row>
    <row r="9" spans="1:14" ht="15" customHeight="1" x14ac:dyDescent="0.25">
      <c r="B9" s="135"/>
      <c r="C9" s="135"/>
      <c r="D9" s="135"/>
      <c r="E9" s="135"/>
      <c r="F9" s="135"/>
      <c r="G9" s="135"/>
      <c r="H9" s="135"/>
      <c r="I9" s="135"/>
      <c r="J9" s="135"/>
    </row>
    <row r="10" spans="1:14" ht="34.5" customHeight="1" x14ac:dyDescent="0.25">
      <c r="C10" s="99" t="s">
        <v>7</v>
      </c>
      <c r="D10" s="99" t="s">
        <v>258</v>
      </c>
      <c r="E10" s="99" t="s">
        <v>259</v>
      </c>
      <c r="F10" s="99" t="s">
        <v>8</v>
      </c>
    </row>
    <row r="11" spans="1:14" x14ac:dyDescent="0.25">
      <c r="C11" s="96" t="s">
        <v>260</v>
      </c>
      <c r="D11" s="95">
        <v>522.79999999999995</v>
      </c>
      <c r="E11" s="95">
        <v>3308.6109999999999</v>
      </c>
      <c r="F11" s="96">
        <f>SUM(D11:E11)</f>
        <v>3831.4110000000001</v>
      </c>
    </row>
    <row r="12" spans="1:14" x14ac:dyDescent="0.25">
      <c r="C12" s="97" t="s">
        <v>27</v>
      </c>
      <c r="D12" s="98">
        <f>SUM(D11:D11)</f>
        <v>522.79999999999995</v>
      </c>
      <c r="E12" s="98">
        <f>SUM(E11:E11)</f>
        <v>3308.6109999999999</v>
      </c>
      <c r="F12" s="98">
        <f>SUM(F11:F11)</f>
        <v>3831.4110000000001</v>
      </c>
    </row>
    <row r="13" spans="1:14" x14ac:dyDescent="0.25">
      <c r="C13" s="110" t="s">
        <v>3</v>
      </c>
      <c r="D13" s="110"/>
      <c r="E13" s="111"/>
      <c r="F13" s="111"/>
    </row>
    <row r="14" spans="1:14" x14ac:dyDescent="0.25">
      <c r="C14" s="118" t="s">
        <v>265</v>
      </c>
      <c r="D14" s="118"/>
      <c r="E14" s="118"/>
      <c r="F14" s="118"/>
    </row>
    <row r="16" spans="1:14" ht="15" customHeight="1" x14ac:dyDescent="0.25"/>
    <row r="17" ht="15" customHeight="1" x14ac:dyDescent="0.25"/>
    <row r="18" ht="15" customHeight="1" x14ac:dyDescent="0.25"/>
    <row r="23" ht="15" customHeight="1" x14ac:dyDescent="0.25"/>
  </sheetData>
  <mergeCells count="8">
    <mergeCell ref="C14:F14"/>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2021-01-26T18:27:33Z</dcterms:modified>
</cp:coreProperties>
</file>