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codeName="ThisWorkbook"/>
  <mc:AlternateContent xmlns:mc="http://schemas.openxmlformats.org/markup-compatibility/2006">
    <mc:Choice Requires="x15">
      <x15ac:absPath xmlns:x15ac="http://schemas.microsoft.com/office/spreadsheetml/2010/11/ac" url="https://dgprd-my.sharepoint.com/personal/kpeguero_digepres_gob_do/Documents/Reportes semanales/Julio 2021/"/>
    </mc:Choice>
  </mc:AlternateContent>
  <xr:revisionPtr revIDLastSave="1069" documentId="8_{D1585CF1-0D5E-4AAB-9D8B-F0D18DDF203C}" xr6:coauthVersionLast="47" xr6:coauthVersionMax="47" xr10:uidLastSave="{64710EA6-78F5-4382-B770-6D484E44D691}"/>
  <bookViews>
    <workbookView xWindow="-120" yWindow="-120" windowWidth="29040" windowHeight="15840" xr2:uid="{00000000-000D-0000-FFFF-FFFF00000000}"/>
  </bookViews>
  <sheets>
    <sheet name="Fiscal Mes" sheetId="1" r:id="rId1"/>
    <sheet name="Económica" sheetId="3" r:id="rId2"/>
    <sheet name="Fiscal Inst" sheetId="4" r:id="rId3"/>
    <sheet name="Funcional" sheetId="29" r:id="rId4"/>
    <sheet name="Objetal" sheetId="27" r:id="rId5"/>
    <sheet name="Programas COVID" sheetId="43" r:id="rId6"/>
    <sheet name="Recursos COVID" sheetId="44" r:id="rId7"/>
  </sheets>
  <externalReferences>
    <externalReference r:id="rId8"/>
  </externalReferences>
  <definedNames>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ROS1">#N/A</definedName>
    <definedName name="____________ROS2">#N/A</definedName>
    <definedName name="____________ROS3">#N/A</definedName>
    <definedName name="____________ROS4">#N/A</definedName>
    <definedName name="___________ROS1">#N/A</definedName>
    <definedName name="___________ROS2">#N/A</definedName>
    <definedName name="___________ROS3">#N/A</definedName>
    <definedName name="___________ROS4">#N/A</definedName>
    <definedName name="__________ROS1">#N/A</definedName>
    <definedName name="__________ROS2">#N/A</definedName>
    <definedName name="__________ROS3">#N/A</definedName>
    <definedName name="__________ROS4">#N/A</definedName>
    <definedName name="_________ROS1">#N/A</definedName>
    <definedName name="_________ROS2">#N/A</definedName>
    <definedName name="_________ROS3">#N/A</definedName>
    <definedName name="_________ROS4">#N/A</definedName>
    <definedName name="________ROS1">#N/A</definedName>
    <definedName name="________ROS2">#N/A</definedName>
    <definedName name="________ROS3">#N/A</definedName>
    <definedName name="________ROS4">#N/A</definedName>
    <definedName name="_______ROS1">#N/A</definedName>
    <definedName name="_______ROS2">#N/A</definedName>
    <definedName name="_______ROS3">#N/A</definedName>
    <definedName name="_______ROS4">#N/A</definedName>
    <definedName name="______ROS1">#N/A</definedName>
    <definedName name="______ROS2">#N/A</definedName>
    <definedName name="______ROS3">#N/A</definedName>
    <definedName name="______ROS4">#N/A</definedName>
    <definedName name="_____ROS1">#N/A</definedName>
    <definedName name="_____ROS2">#N/A</definedName>
    <definedName name="_____ROS3">#N/A</definedName>
    <definedName name="_____ROS4">#N/A</definedName>
    <definedName name="____ROS1">#N/A</definedName>
    <definedName name="____ROS2">#N/A</definedName>
    <definedName name="____ROS3">#N/A</definedName>
    <definedName name="____ROS4">#N/A</definedName>
    <definedName name="___ROS1">#N/A</definedName>
    <definedName name="___ROS2">#N/A</definedName>
    <definedName name="___ROS3">#N/A</definedName>
    <definedName name="___ROS4">#N/A</definedName>
    <definedName name="__123Graph_B" localSheetId="6" hidden="1">[1]FLUJO!$B$7929:$C$7929</definedName>
    <definedName name="__123Graph_B" hidden="1">[1]FLUJO!$B$7929:$C$7929</definedName>
    <definedName name="__123Graph_C" localSheetId="6" hidden="1">[1]FLUJO!$B$7936:$C$7936</definedName>
    <definedName name="__123Graph_C" hidden="1">[1]FLUJO!$B$7936:$C$7936</definedName>
    <definedName name="__123Graph_D" localSheetId="6" hidden="1">[1]FLUJO!$B$7942:$C$7942</definedName>
    <definedName name="__123Graph_D" hidden="1">[1]FLUJO!$B$7942:$C$7942</definedName>
    <definedName name="__123Graph_X" localSheetId="6" hidden="1">[1]FLUJO!$B$7906:$C$7906</definedName>
    <definedName name="__123Graph_X" hidden="1">[1]FLUJO!$B$7906:$C$7906</definedName>
    <definedName name="__ROS1">#N/A</definedName>
    <definedName name="__ROS2">#N/A</definedName>
    <definedName name="__ROS3">#N/A</definedName>
    <definedName name="__ROS4">#N/A</definedName>
    <definedName name="_1">#N/A</definedName>
    <definedName name="_1987">#N/A</definedName>
    <definedName name="_Order1" hidden="1">255</definedName>
    <definedName name="_ROS1">#N/A</definedName>
    <definedName name="_ROS2">#N/A</definedName>
    <definedName name="_ROS3">#N/A</definedName>
    <definedName name="_ROS4">#N/A</definedName>
    <definedName name="AccessDatabase" hidden="1">"\\De2kp-42538\BOLETIN\Claga\CLAGA2000.mdb"</definedName>
    <definedName name="ACUMULADO">#N/A</definedName>
    <definedName name="_xlnm.Print_Area" localSheetId="5">'Programas COVID'!$A$1:$L$11</definedName>
    <definedName name="_xlnm.Print_Area" localSheetId="6">'Recursos COVID'!$A$1:$G$19</definedName>
    <definedName name="Button_13">"CLAGA2000_Consolidado_2001_List"</definedName>
    <definedName name="FORMATO">#N/A</definedName>
    <definedName name="FUENTE" localSheetId="3">#REF!</definedName>
    <definedName name="FUENTE" localSheetId="4">#REF!</definedName>
    <definedName name="FUENTE" localSheetId="5">#REF!</definedName>
    <definedName name="FUENTE" localSheetId="6">#REF!</definedName>
    <definedName name="FUENTE">#REF!</definedName>
    <definedName name="fuente1" localSheetId="3">#REF!</definedName>
    <definedName name="fuente1" localSheetId="4">#REF!</definedName>
    <definedName name="fuente1" localSheetId="5">#REF!</definedName>
    <definedName name="fuente1" localSheetId="6">#REF!</definedName>
    <definedName name="fuente1">#REF!</definedName>
    <definedName name="OCTUBRE">#N/A</definedName>
    <definedName name="ROS">#N/A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9" i="44" l="1"/>
  <c r="J88" i="44"/>
  <c r="J87" i="44"/>
  <c r="J86" i="44"/>
  <c r="J85" i="44"/>
  <c r="J84" i="44"/>
  <c r="J83" i="44"/>
  <c r="J82" i="44"/>
  <c r="J81" i="44"/>
  <c r="J80" i="44"/>
  <c r="J79" i="44"/>
  <c r="J78" i="44"/>
  <c r="J77" i="44"/>
  <c r="J76" i="44"/>
  <c r="J75" i="44"/>
  <c r="J74" i="44"/>
  <c r="J73" i="44"/>
  <c r="J72" i="44"/>
  <c r="J71" i="44"/>
  <c r="J70" i="44"/>
  <c r="J69" i="44"/>
  <c r="J68" i="44"/>
  <c r="J67" i="44"/>
  <c r="I66" i="44"/>
  <c r="H66" i="44"/>
  <c r="G66" i="44"/>
  <c r="F66" i="44"/>
  <c r="E66" i="44"/>
  <c r="D66" i="44"/>
  <c r="C66" i="44"/>
  <c r="J66" i="44" s="1"/>
  <c r="J65" i="44"/>
  <c r="J64" i="44"/>
  <c r="J63" i="44"/>
  <c r="J62" i="44"/>
  <c r="J61" i="44"/>
  <c r="J60" i="44"/>
  <c r="J59" i="44"/>
  <c r="J58" i="44"/>
  <c r="J57" i="44"/>
  <c r="J56" i="44"/>
  <c r="J55" i="44"/>
  <c r="J54" i="44"/>
  <c r="J53" i="44"/>
  <c r="J52" i="44"/>
  <c r="J51" i="44"/>
  <c r="J50" i="44"/>
  <c r="J49" i="44"/>
  <c r="J48" i="44"/>
  <c r="J47" i="44"/>
  <c r="J42" i="44"/>
  <c r="J41" i="44"/>
  <c r="J40" i="44"/>
  <c r="J39" i="44"/>
  <c r="J38" i="44"/>
  <c r="J37" i="44"/>
  <c r="J36" i="44"/>
  <c r="J35" i="44"/>
  <c r="J34" i="44"/>
  <c r="J33" i="44"/>
  <c r="J32" i="44"/>
  <c r="J31" i="44"/>
  <c r="J30" i="44"/>
  <c r="J29" i="44"/>
  <c r="J28" i="44"/>
  <c r="J27" i="44"/>
  <c r="J26" i="44"/>
  <c r="J25" i="44"/>
  <c r="J24" i="44"/>
  <c r="J23" i="44"/>
  <c r="J22" i="44"/>
  <c r="J21" i="44"/>
  <c r="J20" i="44"/>
  <c r="J19" i="44"/>
  <c r="J18" i="44"/>
  <c r="J17" i="44"/>
  <c r="J16" i="44"/>
  <c r="J15" i="44"/>
  <c r="J14" i="44"/>
  <c r="J13" i="44"/>
  <c r="I12" i="44"/>
  <c r="I89" i="44" s="1"/>
  <c r="H12" i="44"/>
  <c r="H89" i="44" s="1"/>
  <c r="G12" i="44"/>
  <c r="G89" i="44" s="1"/>
  <c r="F12" i="44"/>
  <c r="F89" i="44" s="1"/>
  <c r="E12" i="44"/>
  <c r="E89" i="44" s="1"/>
  <c r="D12" i="44"/>
  <c r="D89" i="44" s="1"/>
  <c r="C12" i="44"/>
  <c r="F18" i="43"/>
  <c r="E18" i="43"/>
  <c r="D18" i="43"/>
  <c r="G17" i="43"/>
  <c r="G16" i="43"/>
  <c r="G15" i="43"/>
  <c r="G14" i="43"/>
  <c r="G13" i="43"/>
  <c r="G12" i="43"/>
  <c r="G11" i="43"/>
  <c r="G18" i="43" s="1"/>
  <c r="J12" i="44" l="1"/>
  <c r="J89" i="44" s="1"/>
  <c r="D42" i="4"/>
  <c r="D44" i="4"/>
  <c r="D46" i="4"/>
  <c r="D20" i="27" l="1"/>
  <c r="D20" i="29"/>
  <c r="E12" i="1" l="1"/>
  <c r="D76" i="27" l="1"/>
  <c r="D116" i="29"/>
  <c r="D115" i="29" s="1"/>
  <c r="D114" i="29" s="1"/>
  <c r="D112" i="29"/>
  <c r="D111" i="29" s="1"/>
  <c r="D14" i="3" l="1"/>
  <c r="D17" i="4"/>
  <c r="D74" i="27" l="1"/>
  <c r="D73" i="27" s="1"/>
  <c r="D69" i="27"/>
  <c r="D65" i="27"/>
  <c r="D55" i="27"/>
  <c r="D49" i="27"/>
  <c r="D40" i="27"/>
  <c r="D30" i="27"/>
  <c r="D45" i="29"/>
  <c r="D55" i="4"/>
  <c r="D52" i="4"/>
  <c r="D50" i="4"/>
  <c r="D48" i="4"/>
  <c r="C76" i="27" l="1"/>
  <c r="C57" i="4" l="1"/>
  <c r="C55" i="4"/>
  <c r="C54" i="4" l="1"/>
  <c r="E15" i="1"/>
  <c r="C116" i="29" l="1"/>
  <c r="C115" i="29" s="1"/>
  <c r="C114" i="29" s="1"/>
  <c r="C112" i="29" l="1"/>
  <c r="C111" i="29" s="1"/>
  <c r="C41" i="29"/>
  <c r="C43" i="29"/>
  <c r="C54" i="29"/>
  <c r="C56" i="29"/>
  <c r="D41" i="29"/>
  <c r="D43" i="29"/>
  <c r="D54" i="29"/>
  <c r="D56" i="29"/>
  <c r="C67" i="29" l="1"/>
  <c r="C23" i="29"/>
  <c r="C27" i="29"/>
  <c r="C48" i="29"/>
  <c r="C35" i="29"/>
  <c r="C102" i="29"/>
  <c r="D35" i="29"/>
  <c r="C20" i="29"/>
  <c r="C15" i="29"/>
  <c r="C58" i="29"/>
  <c r="C64" i="29"/>
  <c r="C82" i="29"/>
  <c r="C77" i="29"/>
  <c r="C72" i="29"/>
  <c r="C45" i="29"/>
  <c r="C38" i="29"/>
  <c r="C90" i="29"/>
  <c r="D64" i="29"/>
  <c r="D90" i="29"/>
  <c r="D15" i="29"/>
  <c r="D102" i="29"/>
  <c r="D67" i="29"/>
  <c r="D48" i="29"/>
  <c r="D23" i="29"/>
  <c r="D82" i="29"/>
  <c r="D77" i="29"/>
  <c r="D72" i="29"/>
  <c r="D58" i="29"/>
  <c r="D38" i="29"/>
  <c r="D27" i="29"/>
  <c r="C63" i="29" l="1"/>
  <c r="C34" i="29"/>
  <c r="D63" i="29"/>
  <c r="D34" i="29"/>
  <c r="D71" i="29"/>
  <c r="D14" i="29"/>
  <c r="D13" i="29" l="1"/>
  <c r="D118" i="29" s="1"/>
  <c r="D15" i="1"/>
  <c r="D12" i="1"/>
  <c r="E24" i="1"/>
  <c r="D24" i="1"/>
  <c r="D23" i="1" l="1"/>
  <c r="E23" i="1"/>
  <c r="C74" i="27"/>
  <c r="C73" i="27" l="1"/>
  <c r="C49" i="27"/>
  <c r="C40" i="27"/>
  <c r="C14" i="27"/>
  <c r="C65" i="27"/>
  <c r="C30" i="27"/>
  <c r="C69" i="27"/>
  <c r="C55" i="27"/>
  <c r="C20" i="27"/>
  <c r="D22" i="1" l="1"/>
  <c r="D21" i="1"/>
  <c r="D20" i="1"/>
  <c r="D57" i="4" l="1"/>
  <c r="D54" i="4" s="1"/>
  <c r="D14" i="4"/>
  <c r="C42" i="4"/>
  <c r="C44" i="4"/>
  <c r="C46" i="4"/>
  <c r="C48" i="4"/>
  <c r="C50" i="4"/>
  <c r="C52" i="4"/>
  <c r="C29" i="3" l="1"/>
  <c r="C28" i="3" s="1"/>
  <c r="D21" i="3"/>
  <c r="D13" i="3" s="1"/>
  <c r="D29" i="3"/>
  <c r="D28" i="3" s="1"/>
  <c r="D13" i="4"/>
  <c r="D63" i="4" s="1"/>
  <c r="C14" i="4"/>
  <c r="C17" i="4"/>
  <c r="C21" i="3"/>
  <c r="C14" i="3"/>
  <c r="D14" i="27"/>
  <c r="E20" i="1"/>
  <c r="E22" i="1"/>
  <c r="E21" i="1"/>
  <c r="C13" i="3" l="1"/>
  <c r="C32" i="3" s="1"/>
  <c r="C13" i="4"/>
  <c r="D13" i="27"/>
  <c r="D78" i="27" s="1"/>
  <c r="D32" i="3"/>
  <c r="C13" i="27"/>
  <c r="C78" i="27" s="1"/>
  <c r="C63" i="4" l="1"/>
  <c r="C14" i="29"/>
  <c r="C71" i="29"/>
  <c r="C13" i="29" l="1"/>
  <c r="C118" i="29"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kpeguero\Documents\Mis archivos de origen de datos\172.16.71.11 DIGEPRES DM_DG_PRESUPUESTO.odc" keepAlive="1" name="172.16.71.11 DIGEPRES DM_DG_PRESUPUESTO" description="Modelo de Datos de la Direccion General de Presupuesto" type="5" refreshedVersion="6" background="1">
    <dbPr connection="Provider=MSOLAP.8;Persist Security Info=True;User ID=orhacienda\kpeguero;Initial Catalog=DIGEPRES;Data Source=172.16.71.11;MDX Compatibility=1;Safety Options=2;MDX Missing Member Mode=Error;Update Isolation Level=2" command="DM_DG_PRESUPUESTO" commandType="1"/>
    <olapPr sendLocale="1" rowDrillCount="1000"/>
  </connection>
  <connection id="2" xr16:uid="{00000000-0015-0000-FFFF-FFFF01000000}" odcFile="C:\Users\kpeguero\Documents\Mis archivos de origen de datos\172.16.71.11 DIGEPRES DM_DG_PRESUPUESTO.odc" keepAlive="1" name="172.16.71.11 DIGEPRES DM_DG_PRESUPUESTO1" description="Modelo de Datos de la Direccion General de Presupuesto" type="5" refreshedVersion="5" background="1">
    <dbPr connection="Provider=MSOLAP.5;Persist Security Info=True;User ID=oRhacienda\kpeguero;Initial Catalog=DIGEPRES;Data Source=172.16.71.11;Location=172.16.71.11;MDX Compatibility=1;Safety Options=2;MDX Missing Member Mode=Error;Update Isolation Level=2" command="DM_DG_PRESUPUESTO" commandType="1"/>
    <olapPr sendLocale="1" rowDrillCount="1000"/>
  </connection>
  <connection id="3" xr16:uid="{00000000-0015-0000-FFFF-FFFF02000000}" odcFile="C:\Users\kpeguero\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 id="4" xr16:uid="{00000000-0015-0000-FFFF-FFFF03000000}" odcFile="C:\Users\kpeguero\Documents\Mis archivos de origen de datos\bi DIGEPRESEjecucionGastosMD Ejecucion Gastos.odc" keepAlive="1" name="bi DIGEPRESEjecucionGastosMD Ejecucion Gastos1"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s>
</file>

<file path=xl/sharedStrings.xml><?xml version="1.0" encoding="utf-8"?>
<sst xmlns="http://schemas.openxmlformats.org/spreadsheetml/2006/main" count="444" uniqueCount="319">
  <si>
    <t>MINISTERIO DE HACIENDA</t>
  </si>
  <si>
    <t>DIRECCIÓN GENERAL DE PRESUPUESTO</t>
  </si>
  <si>
    <t>DIRECCIÓN DE ESTUDIOS ECONÓMICOS Y SEGUIMIENTO FINANCIERO</t>
  </si>
  <si>
    <t>Cuenta de Ahorro, Inversión y Financiamiento</t>
  </si>
  <si>
    <t>Gobierno Central</t>
  </si>
  <si>
    <t>Ejecución 1ro de enero - 30 de julio 2021*</t>
  </si>
  <si>
    <t>En Millones RD$</t>
  </si>
  <si>
    <t>Indicadores</t>
  </si>
  <si>
    <t>Pres. Aprobado</t>
  </si>
  <si>
    <t>Devengado</t>
  </si>
  <si>
    <t>1 - INGRESOS</t>
  </si>
  <si>
    <t>1.1 - Ingresos corrientes</t>
  </si>
  <si>
    <t>1.2 - Ingresos de capital</t>
  </si>
  <si>
    <t>2 - GASTOS</t>
  </si>
  <si>
    <t>2.1 - Gastos corrientes</t>
  </si>
  <si>
    <t>2.1.4 - Intereses de la deuda</t>
  </si>
  <si>
    <t>2.2 - Gastos de capital</t>
  </si>
  <si>
    <t>RESULTADOS</t>
  </si>
  <si>
    <t>Resultado de la cuenta corriente (1.1-2.1)</t>
  </si>
  <si>
    <t>Resultado de la cuenta de capital (1.2-2.2)</t>
  </si>
  <si>
    <t>Resultado financiero (1- 2)</t>
  </si>
  <si>
    <t>Resultado primario (1- (2 - 2.1.4))</t>
  </si>
  <si>
    <t>FINANCIAMIENTO NETO</t>
  </si>
  <si>
    <t>3.1 - Fuentes financieras</t>
  </si>
  <si>
    <t>3.2 - Aplicaciones financieras</t>
  </si>
  <si>
    <t>Cifras preliminares</t>
  </si>
  <si>
    <t>* Fecha de imputación al 30 de julio y fecha de registro al 02 de agosto. La fecha de imputación representa los gastos o ingresos en el momento de su ejecución, mientras que la fecha de registro representa el momento de su registro en el sistema, en la medida que se van regularizando los pagos.</t>
  </si>
  <si>
    <t>Ingresos y  fuentes financieras: Dirección General de Política y Legislación Tributaria, Ministerio de Hacienda</t>
  </si>
  <si>
    <t xml:space="preserve">Gastos y  aplicaciones financieras: Sistema de Información de la Gestión Financiera </t>
  </si>
  <si>
    <t>Ejecución del Gasto del Gobierno Central</t>
  </si>
  <si>
    <t xml:space="preserve">Clasificación Económica </t>
  </si>
  <si>
    <t>2.1.2 - Gastos de consumo</t>
  </si>
  <si>
    <t>2.1.3 - Prestaciones de la seguridad social</t>
  </si>
  <si>
    <t>2.1.5 - Subvenciones otorgadas a empresas</t>
  </si>
  <si>
    <t>2.1.6 - Transferencias corrientes otorgadas</t>
  </si>
  <si>
    <t>2.1.9 - Otros gastos corrientes</t>
  </si>
  <si>
    <t>2.2.1 - Construcciones en proceso</t>
  </si>
  <si>
    <t>2.2.2 - Activos fijos (formación bruta de capital fijo)</t>
  </si>
  <si>
    <t>2.2.4 - Objetos de valor</t>
  </si>
  <si>
    <t>2.2.5 - Activos no producidos</t>
  </si>
  <si>
    <t>2.2.6 - Transferencias de capital otorgadas</t>
  </si>
  <si>
    <t>2.2.8 - Gastos de capital, reserva presupuestaria</t>
  </si>
  <si>
    <t>3 - FINANCIAMIENTO</t>
  </si>
  <si>
    <t>3.2.1 - Incremento de activos financieros</t>
  </si>
  <si>
    <t>3.2.2 - Disminución de pasivos</t>
  </si>
  <si>
    <t>TOTAL GENERAL</t>
  </si>
  <si>
    <t xml:space="preserve">Fuente: Sistema de Información de la Gestión Financiera </t>
  </si>
  <si>
    <t>Clasificación Institucional</t>
  </si>
  <si>
    <t>1 - Poder Legislativo</t>
  </si>
  <si>
    <t>0101 - SENADO DE LA REPÚBLICA</t>
  </si>
  <si>
    <t>0102 - CÁMARA DE DIPUTADOS</t>
  </si>
  <si>
    <t>2 - Poder Ejecutivo</t>
  </si>
  <si>
    <t>0201 - PRESIDENCIA DE LA REPÚBLICA</t>
  </si>
  <si>
    <t>0202 - MINISTERIO DE  INTERIOR Y POLICÍA</t>
  </si>
  <si>
    <t>0203 - MINISTERIO DE DEFENSA</t>
  </si>
  <si>
    <t>0204 - MINISTERIO DE RELACIONES EXTERIORES</t>
  </si>
  <si>
    <t>0205 - MINISTERIO DE HACIENDA</t>
  </si>
  <si>
    <t>0206 - MINISTERIO DE EDUCACIÓN</t>
  </si>
  <si>
    <t>0207 - MINISTERIO DE SALUD PÚBLICA Y ASISTENCIA SOCIAL</t>
  </si>
  <si>
    <t>0208 - MINISTERIO DE DEPORTES Y RECREACIÓN</t>
  </si>
  <si>
    <t>0209 - MINISTERIO DE TRABAJO</t>
  </si>
  <si>
    <t>0210 - MINISTERIO DE AGRICULTURA</t>
  </si>
  <si>
    <t>0211 - MINISTERIO DE OBRAS PÚBLICAS Y COMUNICACIONES</t>
  </si>
  <si>
    <t>0212 - MINISTERIO DE INDUSTRIA, COMERCIO Y MIPYMES (MICM)</t>
  </si>
  <si>
    <t>0213 - MINISTERIO DE TURISMO</t>
  </si>
  <si>
    <t>0214 - PROCURADURÍA GENERAL DE LA REPÚBLICA</t>
  </si>
  <si>
    <t>0215 - MINISTERIO DE LA MUJER</t>
  </si>
  <si>
    <t>0216 - MINISTERIO DE CULTURA</t>
  </si>
  <si>
    <t>0217 - MINISTERIO DE LA JUVENTUD</t>
  </si>
  <si>
    <t>0218 - MINISTERIO DE MEDIO AMBIENTE Y RECURSOS NATURALES</t>
  </si>
  <si>
    <t>0219 - MINISTERIO DE EDUCACIÓN SUPERIOR CIENCIA Y TECNOLOGÍA</t>
  </si>
  <si>
    <t>0220 - MINISTERIO DE ECONOMÍA, PLANIFICACIÓN Y DESARROLLO</t>
  </si>
  <si>
    <t>0221 - MINISTERIO DE ADMINISTRACIÓN PÚBLICA</t>
  </si>
  <si>
    <t>0222 - MINISTERIO DE ENERGIA Y MINAS</t>
  </si>
  <si>
    <t>0998 - ADMINISTRACION DE DEUDA PUBLICA Y ACTIVOS FINANCIEROS</t>
  </si>
  <si>
    <t>0999 - ADMINISTRACION DE OBLIGACIONES DEL TESORO NACIONAL</t>
  </si>
  <si>
    <t>3 - Poder Judicial</t>
  </si>
  <si>
    <t>0301 - PODER JUDICIAL</t>
  </si>
  <si>
    <t>4 - Junta Central Electoral</t>
  </si>
  <si>
    <t>0401 - JUNTA CENTRAL ELECTORAL</t>
  </si>
  <si>
    <t>5 - Cámara de Cuentas de la República Dominicana</t>
  </si>
  <si>
    <t>0402 - CÁMARA DE CUENTAS</t>
  </si>
  <si>
    <t>6 - Tribunal Constitucional</t>
  </si>
  <si>
    <t>0403 - TRIBUNAL CONSTITUCIONAL</t>
  </si>
  <si>
    <t>7 - Defensor del Pueblo</t>
  </si>
  <si>
    <t>0404 - DEFENSOR DEL PUEBLO</t>
  </si>
  <si>
    <t>8 - Tribunal Superior Electoral (TSE)</t>
  </si>
  <si>
    <t>0405 - TRIBUNAL SUPERIOR  ELECTORAL ( TSE)</t>
  </si>
  <si>
    <t xml:space="preserve">TOTAL GENERAL </t>
  </si>
  <si>
    <t>Clasificación Funcional</t>
  </si>
  <si>
    <t>1 - SERVICIOS  GENERALES</t>
  </si>
  <si>
    <t>1.1 - Administración general</t>
  </si>
  <si>
    <t>1.1.01 - Órganos ejecutivos y legislativos</t>
  </si>
  <si>
    <t>1.1.02 - Gestión administrativa, financiera, fiscal, económica y planificación</t>
  </si>
  <si>
    <t>1.1.03 - Transferencias a instituciones públicas incluidos los gobiernos locales</t>
  </si>
  <si>
    <t>1.1.04 - Órganos electorales y promoción de la participación ciudadana</t>
  </si>
  <si>
    <t>1.2 - Relaciones internacionales</t>
  </si>
  <si>
    <t>1.2.01 - Relaciones internacionales desde oficinas en el país</t>
  </si>
  <si>
    <t>1.2.02 - Relaciones internacionales desde oficinas en el exterior</t>
  </si>
  <si>
    <t>1.3 - Defensa nacional</t>
  </si>
  <si>
    <t>1.3.01 - Defensa militar</t>
  </si>
  <si>
    <t>1.3.02 - Defensa civil y gestión de riesgo de desastre</t>
  </si>
  <si>
    <t>1.3.98 - Investigación y desarrollo para la defensa militar y civil y  gestión de riesgo de desastre</t>
  </si>
  <si>
    <t>1.4 - Justicia, orden público y seguridad</t>
  </si>
  <si>
    <t>1.4.01 - Servicios de seguridad interior</t>
  </si>
  <si>
    <t>1.4.02 - Servicios de protección contra incendios</t>
  </si>
  <si>
    <t>1.4.03 - Administración y servicios de justicia</t>
  </si>
  <si>
    <t>1.4.04 - Prisiones</t>
  </si>
  <si>
    <t>1.4.05 - Servicios de migraciones</t>
  </si>
  <si>
    <t>1.4.98 - Investigación y desarrollo relacionados con la justicia, orden público y seguridad</t>
  </si>
  <si>
    <t>2 - SERVICIOS ECONÓMICOS</t>
  </si>
  <si>
    <t>2.1 - Asuntos económicos, comerciales y laborales</t>
  </si>
  <si>
    <t>2.1.01 - Asuntos económicos y regulación del comercio</t>
  </si>
  <si>
    <t>2.1.02 - Asuntos laborales generales</t>
  </si>
  <si>
    <t>2.2 - Agropecuaria, caza, pesca y silvicultura</t>
  </si>
  <si>
    <t>2.2.01 - Agropecuaria</t>
  </si>
  <si>
    <t>2.2.02 - Caza y pesca</t>
  </si>
  <si>
    <t>2.3 - Riego</t>
  </si>
  <si>
    <t>2.3.01 - Riego</t>
  </si>
  <si>
    <t>2.4 - Energía y combustible</t>
  </si>
  <si>
    <t>2.4.01 - Energía eléctrica</t>
  </si>
  <si>
    <t>2.5 - Minería, manufactura y construcción</t>
  </si>
  <si>
    <t>2.5.01 - Extracción de recursos minerales</t>
  </si>
  <si>
    <t>2.5.02 - Manufacturas</t>
  </si>
  <si>
    <t>2.6 - Transporte</t>
  </si>
  <si>
    <t>2.6.01 - Transporte por carretera</t>
  </si>
  <si>
    <t>2.6.02 - Transporte por agua</t>
  </si>
  <si>
    <t>2.6.03 - Transporte por ferrocarril</t>
  </si>
  <si>
    <t>2.6.04 - Transporte aéreo</t>
  </si>
  <si>
    <t>2.6.99 - Planificación, gestión y supervisión del transporte</t>
  </si>
  <si>
    <t>2.7 - Comunicaciones</t>
  </si>
  <si>
    <t>2.7.01 - Comunicaciones</t>
  </si>
  <si>
    <t>2.8 - Banca y seguros</t>
  </si>
  <si>
    <t>2.8.02 - Operación de la banca y del sector seguros</t>
  </si>
  <si>
    <t>2.9 - Otros servicios económicos</t>
  </si>
  <si>
    <t>2.9.01 - Comercio de distribución almacenamiento y depósito</t>
  </si>
  <si>
    <t>2.9.02 - Hoteles y restaurantes</t>
  </si>
  <si>
    <t>2.9.03 - Turismo</t>
  </si>
  <si>
    <t>2.9.04 - Proyectos de desarrollo de servicios integrados</t>
  </si>
  <si>
    <t>3 - PROTECCIÓN DEL MEDIO AMBIENTE</t>
  </si>
  <si>
    <t>3.1 - Protección del aire, agua y suelo</t>
  </si>
  <si>
    <t>3.1.01 - Reducción de la contaminación</t>
  </si>
  <si>
    <t>3.1.02 - Administración del agua</t>
  </si>
  <si>
    <t>3.2 - Protección de la biodiversidad y ordenación de desechos</t>
  </si>
  <si>
    <t>3.2.01 - Protección de la biodiversidad y el paisaje</t>
  </si>
  <si>
    <t>3.2.02 - Ordenación de desechos</t>
  </si>
  <si>
    <t>3.2.99 - Planificación, gestión y supervisión de la protección del medio ambiente</t>
  </si>
  <si>
    <t>4 - SERVICIOS SOCIALES</t>
  </si>
  <si>
    <t>4.1 - Vivienda y servicios comunitarios</t>
  </si>
  <si>
    <t>4.1.01 - Urbanización y servicios comunitarios</t>
  </si>
  <si>
    <t>4.1.02 - Desarrollo comunitario</t>
  </si>
  <si>
    <t>4.1.03 - Abastecimiento de agua potable</t>
  </si>
  <si>
    <t>4.1.99 - Planificación, gestión y supervisión de vivienda y servicios comunitarios</t>
  </si>
  <si>
    <t>4.2 - Salud</t>
  </si>
  <si>
    <t>4.2.02 - Servicios hospitalarios</t>
  </si>
  <si>
    <t>4.2.03 - Servicios de la salud pública y prevención de la salud</t>
  </si>
  <si>
    <t>4.2.98 - Investigación y desarrollo relacionados con la salud</t>
  </si>
  <si>
    <t>4.2.99 - Planificación, gestión y supervisión de la salud</t>
  </si>
  <si>
    <t>4.3 - Actividades deportivas, recreativas, culturales y religiosas</t>
  </si>
  <si>
    <t>4.3.01 - Deportes de alto rendimiento</t>
  </si>
  <si>
    <t>4.3.02 - Servicios recreativos y deportivos</t>
  </si>
  <si>
    <t>4.3.03 - Servicios culturales</t>
  </si>
  <si>
    <t>4.3.04 - Servicios de radio, televisión y servicios editoriales</t>
  </si>
  <si>
    <t>4.3.05 - Servicios religiosos y otros servicios comunitarios religiosos</t>
  </si>
  <si>
    <t>4.3.98 - Investigación y desarrollo relacionados con el esparcimiento, el deporte, la cultura y la religión</t>
  </si>
  <si>
    <t>4.3.99 - Planificación, gestión y supervisión de las actividades deportivas, recreativas, culturales y religiosas</t>
  </si>
  <si>
    <t>4.4 - Educación</t>
  </si>
  <si>
    <t>4.4.01 - Educación inicial</t>
  </si>
  <si>
    <t>4.4.02 - Educación básica</t>
  </si>
  <si>
    <t>4.4.03 - Educación media</t>
  </si>
  <si>
    <t>4.4.04 - Educación superior</t>
  </si>
  <si>
    <t>4.4.05 - Educación de adultos</t>
  </si>
  <si>
    <t>4.4.06 - Educación técnica</t>
  </si>
  <si>
    <t>4.4.07 - Educación vocacional</t>
  </si>
  <si>
    <t>4.4.08 - Enseñanza y capacitación para defensa y seguridad</t>
  </si>
  <si>
    <t>4.4.09 - Enseñanza no atribuible a ningún nivel</t>
  </si>
  <si>
    <t>4.4.98 - Investigación y desarrollo relacionados con la educación</t>
  </si>
  <si>
    <t>4.4.99 - Planificación, gestión y supervisión de la educación</t>
  </si>
  <si>
    <t>4.5 - Protección social</t>
  </si>
  <si>
    <t>4.5.01 - Edad avanzada, pensiones (por edad o incapacidad)</t>
  </si>
  <si>
    <t>4.5.05 - Familia e hijos</t>
  </si>
  <si>
    <t>4.5.06 - Desempleo</t>
  </si>
  <si>
    <t>4.5.07 - Vivienda social</t>
  </si>
  <si>
    <t>4.5.08 - Equidad de género</t>
  </si>
  <si>
    <t>4.5.09 - Juventud</t>
  </si>
  <si>
    <t>4.5.10 - Asistencia social</t>
  </si>
  <si>
    <t>4.5.99 - Planificación, gestión y supervisión de la protección social</t>
  </si>
  <si>
    <t>5 - INTERESES DE LA DEUDA PÚBLICA</t>
  </si>
  <si>
    <t>5.1 - Intereses y comisiones de deuda pública</t>
  </si>
  <si>
    <t>5.1.01 - Intereses y comisiones de deuda pública</t>
  </si>
  <si>
    <t>0 - N/A</t>
  </si>
  <si>
    <t>0.0 - N/A</t>
  </si>
  <si>
    <t>0.0.00 - N/A</t>
  </si>
  <si>
    <t>Clasificación Objetal</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</si>
  <si>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</si>
  <si>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</si>
  <si>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</si>
  <si>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</si>
  <si>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</si>
  <si>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</si>
  <si>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</si>
  <si>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</si>
  <si>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</si>
  <si>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</si>
  <si>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</si>
  <si>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</si>
  <si>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</si>
  <si>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</si>
  <si>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</si>
  <si>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</si>
  <si>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</si>
  <si>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</si>
  <si>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</si>
  <si>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</si>
  <si>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</si>
  <si>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</si>
  <si>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</si>
  <si>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</si>
  <si>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</si>
  <si>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</si>
  <si>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</si>
  <si>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</si>
  <si>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</si>
  <si>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</si>
  <si>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</si>
  <si>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</si>
  <si>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2.4.6 - SUBVENCIONES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</si>
  <si>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</si>
  <si>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</si>
  <si>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</si>
  <si>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</si>
  <si>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</si>
  <si>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</si>
  <si>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</si>
  <si>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2.5.9 - TRANSFERENCIAS DE CAPITAL A OTRAS INSTITUCIONES PÚBLICAS</t>
  </si>
  <si>
    <t>2.6 - BIENES MUEBLES, INMUEBLES E INTANGIBLES</t>
  </si>
  <si>
    <t>2.6.1 - MOBILIARIO Y EQUIPO</t>
  </si>
  <si>
    <t>2.6.2 - MOBILIARIO Y EQUIPO AUDIOVISUAL, RECREATIVO Y EDUCACIONAL</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</si>
  <si>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</si>
  <si>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</si>
  <si>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</si>
  <si>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</si>
  <si>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</si>
  <si>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</si>
  <si>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</si>
  <si>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2.7 - OBRAS</t>
  </si>
  <si>
    <t>2.7.1 - OBRAS EN EDIFICACIONES</t>
  </si>
  <si>
    <t>2.7.2 - INFRAESTRUCTURA</t>
  </si>
  <si>
    <t>2.7.4 - GASTOS QUE SE ASIGNARÁN DURANTE EL EJERCICIO PARA INVERSIÓN (ART. 32 Y 33 LEY 423-06)</t>
  </si>
  <si>
    <t>2.9 - GASTOS FINANCIEROS</t>
  </si>
  <si>
    <t>2.9.1 - INTERESES DE LA DEUDA PÚBLICA INTERNA</t>
  </si>
  <si>
    <t>2.9.2 - INTERESES DE LA DEUDA PUBLICA EXTERNA</t>
  </si>
  <si>
    <t>2.9.4 - COMISIONES Y OTROS GASTOS BANCARIOS DE LA DEUDA PÚBLICA</t>
  </si>
  <si>
    <t>4.1 - Incremento de activos financieros</t>
  </si>
  <si>
    <t>4.1.2 - Incremento de activos financieros no corrientes</t>
  </si>
  <si>
    <t>4.2 - Disminución de pasivos</t>
  </si>
  <si>
    <t>4.2.1 - Disminución de pasivos corrientes</t>
  </si>
  <si>
    <t>Recursos Ejecutados Programas COVID-19</t>
  </si>
  <si>
    <t>Ejecución 1ro de enero - 30 de julio 2021</t>
  </si>
  <si>
    <t>Presupuesto Ejecutado</t>
  </si>
  <si>
    <t>Fondo de Asistencia Solidaria al Empleado (FASE)</t>
  </si>
  <si>
    <t>Quédate en Casa</t>
  </si>
  <si>
    <t>Supérate</t>
  </si>
  <si>
    <t>Total Ejecución</t>
  </si>
  <si>
    <t>Enero</t>
  </si>
  <si>
    <t>Febrero</t>
  </si>
  <si>
    <t>Marzo</t>
  </si>
  <si>
    <t>Abril</t>
  </si>
  <si>
    <t>Mayo</t>
  </si>
  <si>
    <t>Junio</t>
  </si>
  <si>
    <t>Julio</t>
  </si>
  <si>
    <t>Total General</t>
  </si>
  <si>
    <t xml:space="preserve">El programa Supérate se incluye por el incremento de beneficiarios generado por la situación del COVID-19 </t>
  </si>
  <si>
    <t>Ejecución Gastos: Por fecha de imputación al 30 de julio y fecha de registro al 02 de agosto.</t>
  </si>
  <si>
    <t>Recursos Ejecutados COVID-19</t>
  </si>
  <si>
    <t xml:space="preserve">Gobierno Central y Organismos Descentralizados y Autónomos No Financieros </t>
  </si>
  <si>
    <t>Capítulo/Sub-Capítulo/Fuente Específica</t>
  </si>
  <si>
    <t>GOBIERNO CENTRAL</t>
  </si>
  <si>
    <t>01 - MINISTERIO ADMINISTRATIVO DE LA PRESIDENCIA</t>
  </si>
  <si>
    <t>0100 - FONDO GENERAL</t>
  </si>
  <si>
    <t>02 - GABINETE DE LA POLÍTICA SOCIAL</t>
  </si>
  <si>
    <t>06 - MINISTERIO DE LA PRESIDENCIA</t>
  </si>
  <si>
    <t>7301 - FORTALECIMIENTO DE CAPACIDADES DEL CENTRO DE OPERACIONES DE EMERGENCIAS PARA EL COVID - 19</t>
  </si>
  <si>
    <t>02 - POLICIA NACIONAL</t>
  </si>
  <si>
    <t>01 - MINISTERIO DE DEFENSA</t>
  </si>
  <si>
    <t>02 - EJERCITO DE LA  REPUBLICA DOMINICANA</t>
  </si>
  <si>
    <t>03 - ARMADA DE LA REPUBLICA DOMINICANA</t>
  </si>
  <si>
    <t>04 - FUERZA AEREA DE LA REPUBLICA DOMINICANA</t>
  </si>
  <si>
    <t>01 - MINISTERIO DE RELACIONES EXTERIORES</t>
  </si>
  <si>
    <t>2087 - RECURSOS DE CAPTACION DIRECTA DE LA DIRECCION GENERAL DE PASAPORTES LEY 144 - 99</t>
  </si>
  <si>
    <t>01 - MINISTERIO DE HACIENDA</t>
  </si>
  <si>
    <t>2085 - RECURSOS DE CAPTACION DIRECTA DE LA DIRECCION GENERAL DE BIENES NACIONALES LEY 1832 - 1948</t>
  </si>
  <si>
    <t>01 - MINISTERIO DE EDUCACION</t>
  </si>
  <si>
    <t>01 - MINISTERIO DE SALUD PUBLICA Y ASISTENCIA SOCIAL</t>
  </si>
  <si>
    <t>2092 - RECURSOS DE CAPTACION DIRECTA DEL PROGRAMA ESCENCIALES (PROMESE CAL) DECRECTO 308 - 97</t>
  </si>
  <si>
    <t>01 - MINISTERIO DE OBRAS PUBLICAS Y COMUNICACIONES</t>
  </si>
  <si>
    <t>01 - MINISTERIO DE CULTURA</t>
  </si>
  <si>
    <t>01 - MINISTERIO DE ECONOMIA, PLANIFICACION Y DESARROLLO</t>
  </si>
  <si>
    <t>01 - MINISTERIO DE ADMINISTRACION PUBLICA (MAP)</t>
  </si>
  <si>
    <t>01 - MINISTERIO DE ENERGIA Y MINAS</t>
  </si>
  <si>
    <t>1974 - FOM. DE PROG. DE ENERG. ALT. Y AHOR. DE ENERG.</t>
  </si>
  <si>
    <t>01 - ADM. DE OBLIGACIONES DEL TESORO</t>
  </si>
  <si>
    <t>ORGANISMOS DESCENTRALIZADOS Y AUTONOMOS NO FINANCIEROS</t>
  </si>
  <si>
    <t>5102 - CENTRO DE EXPORTACIONES E INVERSIONES DE LA REP. DOM.</t>
  </si>
  <si>
    <t>01 - CENTRO DE EXPORTACION E INVERSION DE LA REPUBLICA DOMINICANA</t>
  </si>
  <si>
    <t>5111 - INSTITUTO AGRARIO DOMINICANO</t>
  </si>
  <si>
    <t>01 - INSTITUTO AGRARIO DOMINICANO</t>
  </si>
  <si>
    <t>10 - FONDO GENERAL</t>
  </si>
  <si>
    <t>5161 - INSTITUTO DE PROTECCION DE LOS DERECHOS AL CONSUMIDOR</t>
  </si>
  <si>
    <t>01 - INSTITUTO NACIONAL DE PROTECCION DE LOS DERECHOS DEL CONSUMIDOR</t>
  </si>
  <si>
    <t>5167 - OFICINA NACIONAL DE DEFENSA PUBLICA</t>
  </si>
  <si>
    <t>01 - OFICINA NACIONAL DE DEFENSA PUBLICA</t>
  </si>
  <si>
    <t>5168 - ARCHIVO GENERAL DE LA NACIÓN</t>
  </si>
  <si>
    <t>01 - ARCHIVO GENERAL DE LA NACION</t>
  </si>
  <si>
    <t>5180 - DIRECCION CENTRAL DEL SERVICIO NACIONAL DE SALUD</t>
  </si>
  <si>
    <t>01 - DIRECCION CENTRAL DEL SERVICIO NACIONAL DE SALUD</t>
  </si>
  <si>
    <t>9995 - VENTAS DE SERVICIOS</t>
  </si>
  <si>
    <t>5183 - UNIDAD DE ANÁLISIS FINANCIERO (UAF)</t>
  </si>
  <si>
    <t>01 - UNIDAD DE ANÁLISIS FINANCIERO (UAF)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</si>
</sst>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4" formatCode="_(&quot;$&quot;* #,##0.00_);_(&quot;$&quot;* \(#,##0.00\);_(&quot;$&quot;* &quot;-&quot;??_);_(@_)"/>
    <numFmt numFmtId="43" formatCode="_(* #,##0.00_);_(* \(#,##0.00\);_(* &quot;-&quot;??_);_(@_)"/>
    <numFmt numFmtId="164" formatCode="_(* #,##0.0_);_(* \(#,##0.0\);_(* &quot;-&quot;??_);_(@_)"/>
    <numFmt numFmtId="165" formatCode="#,##0.0"/>
    <numFmt numFmtId="166" formatCode="0.0%"/>
    <numFmt numFmtId="167" formatCode="#,##0.0_);\(#,##0.0\)"/>
    <numFmt numFmtId="168" formatCode="_([$€-2]* #,##0.00_);_([$€-2]* \(#,##0.00\);_([$€-2]* &quot;-&quot;??_)"/>
    <numFmt numFmtId="169" formatCode="* _(#,##0.0_)\ _P_-;* \(#,##0.0\)\ _P_-;_-* &quot;-&quot;??\ _P_-;_-@_-"/>
    <numFmt numFmtId="170" formatCode="_ * #,##0.00_ ;_ * \-#,##0.00_ ;_ * &quot;-&quot;??_ ;_ @_ "/>
    <numFmt numFmtId="171" formatCode="_-* #,##0.00\ _€_-;\-* #,##0.00\ _€_-;_-* &quot;-&quot;??\ _€_-;_-@_-"/>
    <numFmt numFmtId="172" formatCode="_-* #,##0.00\ &quot;€&quot;_-;\-* #,##0.00\ &quot;€&quot;_-;_-* &quot;-&quot;??\ &quot;€&quot;_-;_-@_-"/>
    <numFmt numFmtId="173" formatCode="[$-1C0A]d&quot; de &quot;mmmm&quot; de &quot;yyyy;@"/>
    <numFmt numFmtId="174" formatCode="_([$€]* #,##0.00_);_([$€]* \(#,##0.00\);_([$€]* &quot;-&quot;??_);_(@_)"/>
    <numFmt numFmtId="175" formatCode="_-* #,##0.00_-;\-* #,##0.00_-;_-* &quot;-&quot;??_-;_-@_-"/>
    <numFmt numFmtId="176" formatCode="_(&quot;RD$&quot;* #,##0.00_);_(&quot;RD$&quot;* \(#,##0.00\);_(&quot;RD$&quot;* &quot;-&quot;??_);_(@_)"/>
    <numFmt numFmtId="177" formatCode="_(* #,##0.000000000000_);_(* \(#,##0.000000000000\);_(* &quot;-&quot;??_);_(@_)"/>
  </numFmts>
  <fonts count="59">
    <font>
      <sz val="11"/>
      <color theme="1"/>
      <name val="Calibri"/>
      <family val="2"/>
      <scheme val="minor"/>
    </font>
    <font>
      <sz val="11"/>
      <color theme="1"/>
      <name val="Calibri"/>
      <family val="2"/>
      <scheme val="minor"/>
    </font>
    <font>
      <sz val="22"/>
      <color rgb="FF000000"/>
      <name val="Calibri"/>
      <family val="2"/>
      <scheme val="minor"/>
    </font>
    <font>
      <sz val="16"/>
      <color rgb="FF000000"/>
      <name val="Calibri"/>
      <family val="2"/>
      <scheme val="minor"/>
    </font>
    <font>
      <sz val="14"/>
      <color rgb="FF00000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b/>
      <i/>
      <sz val="10"/>
      <color rgb="FFFFFFFF"/>
      <name val="Calibri"/>
      <family val="2"/>
      <scheme val="minor"/>
    </font>
    <font>
      <b/>
      <sz val="9"/>
      <color theme="1"/>
      <name val="Calibri"/>
      <family val="2"/>
      <scheme val="minor"/>
    </font>
    <font>
      <b/>
      <sz val="8"/>
      <color theme="1"/>
      <name val="Calibri"/>
      <family val="2"/>
      <scheme val="minor"/>
    </font>
    <font>
      <sz val="9"/>
      <color theme="1"/>
      <name val="Calibri"/>
      <family val="2"/>
      <scheme val="minor"/>
    </font>
    <font>
      <sz val="10"/>
      <name val="Arial"/>
      <family val="2"/>
    </font>
    <font>
      <sz val="10"/>
      <color rgb="FF00000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0"/>
      <color theme="0"/>
      <name val="Calibri"/>
      <family val="2"/>
      <scheme val="minor"/>
    </font>
    <font>
      <b/>
      <sz val="10"/>
      <name val="Calibri"/>
      <family val="2"/>
      <scheme val="minor"/>
    </font>
    <font>
      <sz val="10"/>
      <name val="Calibri"/>
      <family val="2"/>
      <scheme val="minor"/>
    </font>
    <font>
      <b/>
      <sz val="8"/>
      <name val="Calibri"/>
      <family val="2"/>
      <scheme val="minor"/>
    </font>
    <font>
      <sz val="8"/>
      <color theme="1"/>
      <name val="Calibri"/>
      <family val="2"/>
      <scheme val="minor"/>
    </font>
    <font>
      <sz val="12"/>
      <color rgb="FF000000"/>
      <name val="Calibri"/>
      <family val="2"/>
      <scheme val="minor"/>
    </font>
    <font>
      <b/>
      <i/>
      <sz val="10"/>
      <color theme="0"/>
      <name val="Calibri"/>
      <family val="2"/>
      <scheme val="minor"/>
    </font>
    <font>
      <b/>
      <sz val="10"/>
      <color rgb="FFFFFFFF"/>
      <name val="Calibri"/>
      <family val="2"/>
      <scheme val="minor"/>
    </font>
    <font>
      <i/>
      <sz val="10"/>
      <color theme="1"/>
      <name val="Calibri"/>
      <family val="2"/>
      <scheme val="minor"/>
    </font>
    <font>
      <sz val="10"/>
      <name val="Arial"/>
      <family val="2"/>
    </font>
    <font>
      <sz val="18"/>
      <color theme="3"/>
      <name val="Calibri Light"/>
      <family val="2"/>
      <scheme val="major"/>
    </font>
    <font>
      <b/>
      <sz val="18"/>
      <color theme="3"/>
      <name val="Calibri Light"/>
      <family val="2"/>
      <scheme val="major"/>
    </font>
    <font>
      <sz val="10"/>
      <color indexed="8"/>
      <name val="Arial"/>
      <family val="2"/>
    </font>
    <font>
      <sz val="11"/>
      <color indexed="8"/>
      <name val="Calibri"/>
      <family val="2"/>
    </font>
    <font>
      <sz val="11"/>
      <color indexed="9"/>
      <name val="Calibri"/>
      <family val="2"/>
    </font>
    <font>
      <sz val="8"/>
      <color indexed="12"/>
      <name val="Helv"/>
    </font>
    <font>
      <sz val="10"/>
      <name val="Geneva"/>
    </font>
    <font>
      <sz val="11"/>
      <color indexed="20"/>
      <name val="Calibri"/>
      <family val="2"/>
    </font>
    <font>
      <sz val="12"/>
      <name val="Arial"/>
      <family val="2"/>
    </font>
    <font>
      <sz val="9"/>
      <color indexed="8"/>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i/>
      <sz val="11"/>
      <color indexed="23"/>
      <name val="Calibri"/>
      <family val="2"/>
    </font>
    <font>
      <b/>
      <sz val="9"/>
      <color indexed="8"/>
      <name val="Calibri"/>
      <family val="2"/>
    </font>
    <font>
      <b/>
      <sz val="15"/>
      <color indexed="56"/>
      <name val="Calibri"/>
      <family val="2"/>
    </font>
    <font>
      <b/>
      <sz val="13"/>
      <color indexed="56"/>
      <name val="Calibri"/>
      <family val="2"/>
    </font>
    <font>
      <u/>
      <sz val="10"/>
      <color indexed="12"/>
      <name val="Arial"/>
      <family val="2"/>
    </font>
    <font>
      <sz val="8"/>
      <color indexed="8"/>
      <name val="Helv"/>
    </font>
    <font>
      <sz val="11"/>
      <color indexed="60"/>
      <name val="Calibri"/>
      <family val="2"/>
    </font>
    <font>
      <sz val="8"/>
      <name val="Arial"/>
      <family val="2"/>
    </font>
    <font>
      <sz val="10"/>
      <name val="Courier"/>
      <family val="3"/>
    </font>
    <font>
      <b/>
      <sz val="11"/>
      <color indexed="63"/>
      <name val="Calibri"/>
      <family val="2"/>
    </font>
    <font>
      <sz val="10"/>
      <color indexed="10"/>
      <name val="MS Sans Serif"/>
      <family val="2"/>
    </font>
    <font>
      <b/>
      <sz val="12"/>
      <color indexed="30"/>
      <name val="Calibri"/>
      <family val="2"/>
    </font>
    <font>
      <sz val="11"/>
      <color indexed="10"/>
      <name val="Calibri"/>
      <family val="2"/>
    </font>
    <font>
      <b/>
      <sz val="18"/>
      <color indexed="56"/>
      <name val="Cambria"/>
      <family val="2"/>
    </font>
    <font>
      <sz val="8"/>
      <name val="Helv"/>
    </font>
    <font>
      <b/>
      <sz val="11"/>
      <color indexed="8"/>
      <name val="Calibri"/>
      <family val="2"/>
    </font>
  </fonts>
  <fills count="42">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4" tint="-0.499984740745262"/>
        <bgColor theme="4" tint="0.79998168889431442"/>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9">
    <border>
      <left/>
      <right/>
      <top/>
      <bottom/>
      <diagonal/>
    </border>
    <border>
      <left/>
      <right/>
      <top/>
      <bottom style="thin">
        <color theme="4" tint="0.39997558519241921"/>
      </bottom>
      <diagonal/>
    </border>
    <border>
      <left/>
      <right/>
      <top style="thin">
        <color theme="4" tint="0.39997558519241921"/>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bottom style="dashed">
        <color rgb="FFBFBFBF"/>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medium">
        <color rgb="FF0096D7"/>
      </top>
      <bottom/>
      <diagonal/>
    </border>
    <border>
      <left/>
      <right/>
      <top/>
      <bottom style="thick">
        <color rgb="FF0096D7"/>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rgb="FFBFBFBF"/>
      </bottom>
      <diagonal/>
    </border>
    <border>
      <left/>
      <right/>
      <top style="thin">
        <color indexed="62"/>
      </top>
      <bottom style="double">
        <color indexed="62"/>
      </bottom>
      <diagonal/>
    </border>
  </borders>
  <cellStyleXfs count="701">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2" fillId="0" borderId="0"/>
    <xf numFmtId="0" fontId="12" fillId="0" borderId="0"/>
    <xf numFmtId="0" fontId="12" fillId="0" borderId="0"/>
    <xf numFmtId="0" fontId="26" fillId="0" borderId="0"/>
    <xf numFmtId="0" fontId="12" fillId="0" borderId="0"/>
    <xf numFmtId="43" fontId="1" fillId="0" borderId="0" applyFont="0" applyFill="0" applyBorder="0" applyAlignment="0" applyProtection="0"/>
    <xf numFmtId="0" fontId="12" fillId="0" borderId="0"/>
    <xf numFmtId="0" fontId="30" fillId="20" borderId="0" applyNumberFormat="0" applyBorder="0" applyAlignment="0" applyProtection="0"/>
    <xf numFmtId="0" fontId="30" fillId="21" borderId="0" applyNumberFormat="0" applyBorder="0" applyAlignment="0" applyProtection="0"/>
    <xf numFmtId="0" fontId="30" fillId="22" borderId="0" applyNumberFormat="0" applyBorder="0" applyAlignment="0" applyProtection="0"/>
    <xf numFmtId="0" fontId="30" fillId="23" borderId="0" applyNumberFormat="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0"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30" fillId="21"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0" fillId="2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0" fillId="2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0" fillId="24"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0" fillId="25"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3" borderId="0" applyNumberFormat="0" applyBorder="0" applyAlignment="0" applyProtection="0"/>
    <xf numFmtId="0" fontId="30" fillId="26" borderId="0" applyNumberFormat="0" applyBorder="0" applyAlignment="0" applyProtection="0"/>
    <xf numFmtId="0" fontId="30" fillId="29" borderId="0" applyNumberFormat="0" applyBorder="0" applyAlignment="0" applyProtection="0"/>
    <xf numFmtId="0" fontId="30" fillId="26"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30" fillId="27"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0" fillId="28"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0" fillId="2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30" fillId="26"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0" fillId="2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31" fillId="30" borderId="0" applyNumberFormat="0" applyBorder="0" applyAlignment="0" applyProtection="0"/>
    <xf numFmtId="0" fontId="31" fillId="27" borderId="0" applyNumberFormat="0" applyBorder="0" applyAlignment="0" applyProtection="0"/>
    <xf numFmtId="0" fontId="31" fillId="28" borderId="0" applyNumberFormat="0" applyBorder="0" applyAlignment="0" applyProtection="0"/>
    <xf numFmtId="0" fontId="31" fillId="31" borderId="0" applyNumberFormat="0" applyBorder="0" applyAlignment="0" applyProtection="0"/>
    <xf numFmtId="0" fontId="31" fillId="32" borderId="0" applyNumberFormat="0" applyBorder="0" applyAlignment="0" applyProtection="0"/>
    <xf numFmtId="0" fontId="31" fillId="33" borderId="0" applyNumberFormat="0" applyBorder="0" applyAlignment="0" applyProtection="0"/>
    <xf numFmtId="0" fontId="31" fillId="30" borderId="0" applyNumberFormat="0" applyBorder="0" applyAlignment="0" applyProtection="0"/>
    <xf numFmtId="0" fontId="31" fillId="30"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3" borderId="0" applyNumberFormat="0" applyBorder="0" applyAlignment="0" applyProtection="0"/>
    <xf numFmtId="0" fontId="31" fillId="33" borderId="0" applyNumberFormat="0" applyBorder="0" applyAlignment="0" applyProtection="0"/>
    <xf numFmtId="0" fontId="31" fillId="34" borderId="0" applyNumberFormat="0" applyBorder="0" applyAlignment="0" applyProtection="0"/>
    <xf numFmtId="0" fontId="31" fillId="35" borderId="0" applyNumberFormat="0" applyBorder="0" applyAlignment="0" applyProtection="0"/>
    <xf numFmtId="0" fontId="31" fillId="36" borderId="0" applyNumberFormat="0" applyBorder="0" applyAlignment="0" applyProtection="0"/>
    <xf numFmtId="0" fontId="31" fillId="31" borderId="0" applyNumberFormat="0" applyBorder="0" applyAlignment="0" applyProtection="0"/>
    <xf numFmtId="0" fontId="31" fillId="32" borderId="0" applyNumberFormat="0" applyBorder="0" applyAlignment="0" applyProtection="0"/>
    <xf numFmtId="0" fontId="31" fillId="37" borderId="0" applyNumberFormat="0" applyBorder="0" applyAlignment="0" applyProtection="0"/>
    <xf numFmtId="0" fontId="32" fillId="0" borderId="4">
      <protection hidden="1"/>
    </xf>
    <xf numFmtId="0" fontId="32" fillId="0" borderId="4">
      <protection hidden="1"/>
    </xf>
    <xf numFmtId="0" fontId="33" fillId="38" borderId="4" applyNumberFormat="0" applyFont="0" applyBorder="0" applyAlignment="0" applyProtection="0">
      <protection hidden="1"/>
    </xf>
    <xf numFmtId="0" fontId="33" fillId="38" borderId="4" applyNumberFormat="0" applyFont="0" applyBorder="0" applyAlignment="0" applyProtection="0">
      <protection hidden="1"/>
    </xf>
    <xf numFmtId="168" fontId="32" fillId="0" borderId="4">
      <protection hidden="1"/>
    </xf>
    <xf numFmtId="0" fontId="34" fillId="21" borderId="0" applyNumberFormat="0" applyBorder="0" applyAlignment="0" applyProtection="0"/>
    <xf numFmtId="169" fontId="35" fillId="0" borderId="5" applyBorder="0">
      <alignment horizontal="center" vertical="center"/>
    </xf>
    <xf numFmtId="0" fontId="36" fillId="0" borderId="6" applyNumberFormat="0" applyFont="0" applyProtection="0">
      <alignment wrapText="1"/>
    </xf>
    <xf numFmtId="0" fontId="37" fillId="22" borderId="0" applyNumberFormat="0" applyBorder="0" applyAlignment="0" applyProtection="0"/>
    <xf numFmtId="0" fontId="37" fillId="22" borderId="0" applyNumberFormat="0" applyBorder="0" applyAlignment="0" applyProtection="0"/>
    <xf numFmtId="0" fontId="38" fillId="38" borderId="7" applyNumberFormat="0" applyAlignment="0" applyProtection="0"/>
    <xf numFmtId="0" fontId="38" fillId="38" borderId="7" applyNumberFormat="0" applyAlignment="0" applyProtection="0"/>
    <xf numFmtId="0" fontId="38" fillId="38" borderId="7" applyNumberFormat="0" applyAlignment="0" applyProtection="0"/>
    <xf numFmtId="0" fontId="39" fillId="39" borderId="8" applyNumberFormat="0" applyAlignment="0" applyProtection="0"/>
    <xf numFmtId="0" fontId="39" fillId="39" borderId="8" applyNumberFormat="0" applyAlignment="0" applyProtection="0"/>
    <xf numFmtId="0" fontId="40" fillId="0" borderId="9" applyNumberFormat="0" applyFill="0" applyAlignment="0" applyProtection="0"/>
    <xf numFmtId="0" fontId="40" fillId="0" borderId="9" applyNumberFormat="0" applyFill="0" applyAlignment="0" applyProtection="0"/>
    <xf numFmtId="0" fontId="39" fillId="39" borderId="8" applyNumberFormat="0" applyAlignment="0" applyProtection="0"/>
    <xf numFmtId="43" fontId="12" fillId="0" borderId="0" applyFont="0" applyFill="0" applyBorder="0" applyAlignment="0" applyProtection="0"/>
    <xf numFmtId="43" fontId="30"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43" fontId="12" fillId="0" borderId="0" applyFont="0" applyFill="0" applyBorder="0" applyAlignment="0" applyProtection="0"/>
    <xf numFmtId="171"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30"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31" fillId="34" borderId="0" applyNumberFormat="0" applyBorder="0" applyAlignment="0" applyProtection="0"/>
    <xf numFmtId="0" fontId="31" fillId="34"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42" fillId="25" borderId="7" applyNumberFormat="0" applyAlignment="0" applyProtection="0"/>
    <xf numFmtId="0" fontId="42" fillId="25" borderId="7" applyNumberFormat="0" applyAlignment="0" applyProtection="0"/>
    <xf numFmtId="173" fontId="42" fillId="25" borderId="7" applyNumberFormat="0" applyAlignment="0" applyProtection="0"/>
    <xf numFmtId="168" fontId="12" fillId="0" borderId="0" applyFont="0" applyFill="0" applyBorder="0" applyAlignment="0" applyProtection="0"/>
    <xf numFmtId="174"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0" fontId="43" fillId="0" borderId="0" applyNumberFormat="0" applyFill="0" applyBorder="0" applyAlignment="0" applyProtection="0"/>
    <xf numFmtId="0" fontId="36" fillId="0" borderId="0" applyNumberFormat="0" applyFill="0" applyBorder="0" applyAlignment="0" applyProtection="0"/>
    <xf numFmtId="0" fontId="36" fillId="0" borderId="10" applyNumberFormat="0" applyProtection="0">
      <alignment wrapText="1"/>
    </xf>
    <xf numFmtId="0" fontId="37" fillId="22" borderId="0" applyNumberFormat="0" applyBorder="0" applyAlignment="0" applyProtection="0"/>
    <xf numFmtId="0" fontId="44" fillId="0" borderId="11" applyNumberFormat="0" applyProtection="0">
      <alignment wrapText="1"/>
    </xf>
    <xf numFmtId="0" fontId="45" fillId="0" borderId="12" applyNumberFormat="0" applyFill="0" applyAlignment="0" applyProtection="0"/>
    <xf numFmtId="0" fontId="46" fillId="0" borderId="13" applyNumberFormat="0" applyFill="0" applyAlignment="0" applyProtection="0"/>
    <xf numFmtId="0" fontId="41" fillId="0" borderId="14" applyNumberFormat="0" applyFill="0" applyAlignment="0" applyProtection="0"/>
    <xf numFmtId="0" fontId="41" fillId="0" borderId="0" applyNumberFormat="0" applyFill="0" applyBorder="0" applyAlignment="0" applyProtection="0"/>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34" fillId="21" borderId="0" applyNumberFormat="0" applyBorder="0" applyAlignment="0" applyProtection="0"/>
    <xf numFmtId="0" fontId="34" fillId="21" borderId="0" applyNumberFormat="0" applyBorder="0" applyAlignment="0" applyProtection="0"/>
    <xf numFmtId="0" fontId="42" fillId="25" borderId="7" applyNumberFormat="0" applyAlignment="0" applyProtection="0"/>
    <xf numFmtId="0" fontId="40" fillId="0" borderId="9" applyNumberFormat="0" applyFill="0" applyAlignment="0" applyProtection="0"/>
    <xf numFmtId="0" fontId="48" fillId="0" borderId="4">
      <alignment horizontal="left"/>
      <protection locked="0"/>
    </xf>
    <xf numFmtId="0" fontId="48" fillId="0" borderId="4">
      <alignment horizontal="left"/>
      <protection locked="0"/>
    </xf>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30"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5" fontId="12" fillId="0" borderId="0" applyFont="0" applyFill="0" applyBorder="0" applyAlignment="0" applyProtection="0"/>
    <xf numFmtId="170"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5"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49" fillId="40" borderId="0" applyNumberFormat="0" applyBorder="0" applyAlignment="0" applyProtection="0"/>
    <xf numFmtId="0" fontId="49" fillId="40" borderId="0" applyNumberFormat="0" applyBorder="0" applyAlignment="0" applyProtection="0"/>
    <xf numFmtId="0" fontId="1" fillId="0" borderId="0"/>
    <xf numFmtId="0" fontId="12" fillId="0" borderId="0"/>
    <xf numFmtId="0" fontId="1" fillId="0" borderId="0"/>
    <xf numFmtId="0" fontId="1" fillId="0" borderId="0"/>
    <xf numFmtId="0" fontId="30" fillId="0" borderId="0"/>
    <xf numFmtId="0" fontId="30" fillId="0" borderId="0"/>
    <xf numFmtId="0" fontId="1" fillId="0" borderId="0"/>
    <xf numFmtId="168" fontId="3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 fillId="0" borderId="0"/>
    <xf numFmtId="0" fontId="1" fillId="0" borderId="0"/>
    <xf numFmtId="0" fontId="1" fillId="0" borderId="0"/>
    <xf numFmtId="0" fontId="12" fillId="0" borderId="0"/>
    <xf numFmtId="0" fontId="12" fillId="0" borderId="0"/>
    <xf numFmtId="0" fontId="12" fillId="0" borderId="0"/>
    <xf numFmtId="0" fontId="12" fillId="0" borderId="0"/>
    <xf numFmtId="0" fontId="12" fillId="0" borderId="0"/>
    <xf numFmtId="0" fontId="30" fillId="0" borderId="0"/>
    <xf numFmtId="0" fontId="30" fillId="0" borderId="0"/>
    <xf numFmtId="0" fontId="12" fillId="0" borderId="0"/>
    <xf numFmtId="0" fontId="12" fillId="0" borderId="0"/>
    <xf numFmtId="0" fontId="12" fillId="0" borderId="0"/>
    <xf numFmtId="0" fontId="50" fillId="0" borderId="0"/>
    <xf numFmtId="168"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2" fillId="0" borderId="0"/>
    <xf numFmtId="0" fontId="12" fillId="0" borderId="0"/>
    <xf numFmtId="0" fontId="12" fillId="0" borderId="0"/>
    <xf numFmtId="0" fontId="29" fillId="0" borderId="0">
      <alignment vertical="top"/>
    </xf>
    <xf numFmtId="0" fontId="29" fillId="0" borderId="0">
      <alignment vertical="top"/>
    </xf>
    <xf numFmtId="0" fontId="12" fillId="0" borderId="0"/>
    <xf numFmtId="0" fontId="12" fillId="0" borderId="0"/>
    <xf numFmtId="0" fontId="12" fillId="0" borderId="0"/>
    <xf numFmtId="0" fontId="30" fillId="0" borderId="0"/>
    <xf numFmtId="0" fontId="30" fillId="0" borderId="0"/>
    <xf numFmtId="0" fontId="12" fillId="0" borderId="0"/>
    <xf numFmtId="0" fontId="1" fillId="0" borderId="0"/>
    <xf numFmtId="173"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9" fontId="51" fillId="0" borderId="0"/>
    <xf numFmtId="0" fontId="1" fillId="0" borderId="0"/>
    <xf numFmtId="0" fontId="1" fillId="0" borderId="0"/>
    <xf numFmtId="0" fontId="1" fillId="0" borderId="0"/>
    <xf numFmtId="168"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2" fillId="0" borderId="0"/>
    <xf numFmtId="0" fontId="12" fillId="0" borderId="0"/>
    <xf numFmtId="0" fontId="1" fillId="0" borderId="0"/>
    <xf numFmtId="0" fontId="12" fillId="0" borderId="0"/>
    <xf numFmtId="0" fontId="1" fillId="0" borderId="0"/>
    <xf numFmtId="0" fontId="1" fillId="0" borderId="0"/>
    <xf numFmtId="0" fontId="1" fillId="0" borderId="0"/>
    <xf numFmtId="0" fontId="30" fillId="0" borderId="0"/>
    <xf numFmtId="0" fontId="1" fillId="0" borderId="0"/>
    <xf numFmtId="0" fontId="1" fillId="0" borderId="0"/>
    <xf numFmtId="0" fontId="30" fillId="0" borderId="0"/>
    <xf numFmtId="0" fontId="12" fillId="0" borderId="0"/>
    <xf numFmtId="0" fontId="30"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2" fillId="0" borderId="0"/>
    <xf numFmtId="0" fontId="12" fillId="0" borderId="0"/>
    <xf numFmtId="0" fontId="1" fillId="0" borderId="0"/>
    <xf numFmtId="0" fontId="30" fillId="0" borderId="0"/>
    <xf numFmtId="0" fontId="1" fillId="0" borderId="0"/>
    <xf numFmtId="0" fontId="30" fillId="0" borderId="0"/>
    <xf numFmtId="0" fontId="30" fillId="0" borderId="0"/>
    <xf numFmtId="0" fontId="30" fillId="0" borderId="0"/>
    <xf numFmtId="0" fontId="12" fillId="0" borderId="0"/>
    <xf numFmtId="168" fontId="12" fillId="0" borderId="0"/>
    <xf numFmtId="0" fontId="1" fillId="0" borderId="0"/>
    <xf numFmtId="0" fontId="30" fillId="0" borderId="0"/>
    <xf numFmtId="0" fontId="1" fillId="0" borderId="0"/>
    <xf numFmtId="0" fontId="30" fillId="0" borderId="0"/>
    <xf numFmtId="0" fontId="30" fillId="0" borderId="0"/>
    <xf numFmtId="0" fontId="1" fillId="0" borderId="0"/>
    <xf numFmtId="0" fontId="30" fillId="0" borderId="0"/>
    <xf numFmtId="0" fontId="12" fillId="0" borderId="0"/>
    <xf numFmtId="0" fontId="12" fillId="0" borderId="0"/>
    <xf numFmtId="0" fontId="30" fillId="0" borderId="0"/>
    <xf numFmtId="0" fontId="12" fillId="0" borderId="0"/>
    <xf numFmtId="0" fontId="1" fillId="0" borderId="0"/>
    <xf numFmtId="0" fontId="1" fillId="0" borderId="0"/>
    <xf numFmtId="0" fontId="30" fillId="0" borderId="0"/>
    <xf numFmtId="0" fontId="30" fillId="0" borderId="0"/>
    <xf numFmtId="0" fontId="30" fillId="0" borderId="0"/>
    <xf numFmtId="0" fontId="1" fillId="0" borderId="0"/>
    <xf numFmtId="0" fontId="1" fillId="0" borderId="0"/>
    <xf numFmtId="0" fontId="30" fillId="0" borderId="0"/>
    <xf numFmtId="0" fontId="1" fillId="0" borderId="0"/>
    <xf numFmtId="0" fontId="1" fillId="0" borderId="0"/>
    <xf numFmtId="0" fontId="30" fillId="0" borderId="0"/>
    <xf numFmtId="0" fontId="1" fillId="0" borderId="0"/>
    <xf numFmtId="0" fontId="30" fillId="0" borderId="0"/>
    <xf numFmtId="0" fontId="30" fillId="0" borderId="0"/>
    <xf numFmtId="0" fontId="1" fillId="0" borderId="0"/>
    <xf numFmtId="0" fontId="1" fillId="0" borderId="0"/>
    <xf numFmtId="0" fontId="30" fillId="0" borderId="0"/>
    <xf numFmtId="0" fontId="1" fillId="0" borderId="0"/>
    <xf numFmtId="0" fontId="12" fillId="0" borderId="0"/>
    <xf numFmtId="0" fontId="12" fillId="0" borderId="0"/>
    <xf numFmtId="0" fontId="12" fillId="0" borderId="0"/>
    <xf numFmtId="0" fontId="1" fillId="0" borderId="0"/>
    <xf numFmtId="0" fontId="30" fillId="0" borderId="0"/>
    <xf numFmtId="0" fontId="1" fillId="0" borderId="0"/>
    <xf numFmtId="0" fontId="1" fillId="0" borderId="0"/>
    <xf numFmtId="0" fontId="1" fillId="0" borderId="0"/>
    <xf numFmtId="168" fontId="30" fillId="0" borderId="0"/>
    <xf numFmtId="0" fontId="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0" fillId="0" borderId="0"/>
    <xf numFmtId="0" fontId="1" fillId="0" borderId="0"/>
    <xf numFmtId="168" fontId="30" fillId="0" borderId="0"/>
    <xf numFmtId="0" fontId="12" fillId="41" borderId="15" applyNumberFormat="0" applyFont="0" applyAlignment="0" applyProtection="0"/>
    <xf numFmtId="0" fontId="12" fillId="41" borderId="15" applyNumberFormat="0" applyFont="0" applyAlignment="0" applyProtection="0"/>
    <xf numFmtId="0" fontId="12" fillId="41" borderId="15" applyNumberFormat="0" applyFont="0" applyAlignment="0" applyProtection="0"/>
    <xf numFmtId="0" fontId="12" fillId="41" borderId="15" applyNumberFormat="0" applyFont="0" applyAlignment="0" applyProtection="0"/>
    <xf numFmtId="0" fontId="12" fillId="41" borderId="15" applyNumberFormat="0" applyFont="0" applyAlignment="0" applyProtection="0"/>
    <xf numFmtId="0" fontId="12" fillId="41" borderId="15" applyNumberFormat="0" applyFont="0" applyAlignment="0" applyProtection="0"/>
    <xf numFmtId="168" fontId="12" fillId="41" borderId="15" applyNumberFormat="0" applyFont="0" applyAlignment="0" applyProtection="0"/>
    <xf numFmtId="0" fontId="1" fillId="7" borderId="3" applyNumberFormat="0" applyFont="0" applyAlignment="0" applyProtection="0"/>
    <xf numFmtId="0" fontId="1" fillId="7" borderId="3" applyNumberFormat="0" applyFont="0" applyAlignment="0" applyProtection="0"/>
    <xf numFmtId="0" fontId="1" fillId="7" borderId="3" applyNumberFormat="0" applyFont="0" applyAlignment="0" applyProtection="0"/>
    <xf numFmtId="0" fontId="1" fillId="7" borderId="3" applyNumberFormat="0" applyFont="0" applyAlignment="0" applyProtection="0"/>
    <xf numFmtId="0" fontId="1" fillId="7" borderId="3" applyNumberFormat="0" applyFont="0" applyAlignment="0" applyProtection="0"/>
    <xf numFmtId="0" fontId="12" fillId="41" borderId="15" applyNumberFormat="0" applyFont="0" applyAlignment="0" applyProtection="0"/>
    <xf numFmtId="0" fontId="52" fillId="38" borderId="16" applyNumberFormat="0" applyAlignment="0" applyProtection="0"/>
    <xf numFmtId="0" fontId="44" fillId="0" borderId="17" applyNumberFormat="0" applyProtection="0">
      <alignment wrapText="1"/>
    </xf>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30"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53" fillId="0" borderId="4" applyNumberFormat="0" applyFill="0" applyBorder="0" applyAlignment="0" applyProtection="0">
      <protection hidden="1"/>
    </xf>
    <xf numFmtId="0" fontId="53" fillId="0" borderId="4" applyNumberFormat="0" applyFill="0" applyBorder="0" applyAlignment="0" applyProtection="0">
      <protection hidden="1"/>
    </xf>
    <xf numFmtId="0" fontId="52" fillId="38" borderId="16" applyNumberFormat="0" applyAlignment="0" applyProtection="0"/>
    <xf numFmtId="0" fontId="52" fillId="38" borderId="16" applyNumberFormat="0" applyAlignment="0" applyProtection="0"/>
    <xf numFmtId="0" fontId="54" fillId="0" borderId="0" applyNumberFormat="0" applyProtection="0">
      <alignment horizontal="left"/>
    </xf>
    <xf numFmtId="0" fontId="55" fillId="0" borderId="0" applyNumberFormat="0" applyFill="0" applyBorder="0" applyAlignment="0" applyProtection="0"/>
    <xf numFmtId="0" fontId="55"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56" fillId="0" borderId="0" applyNumberFormat="0" applyFill="0" applyBorder="0" applyAlignment="0" applyProtection="0"/>
    <xf numFmtId="0" fontId="45" fillId="0" borderId="12" applyNumberFormat="0" applyFill="0" applyAlignment="0" applyProtection="0"/>
    <xf numFmtId="0" fontId="45" fillId="0" borderId="12" applyNumberFormat="0" applyFill="0" applyAlignment="0" applyProtection="0"/>
    <xf numFmtId="0" fontId="46" fillId="0" borderId="13" applyNumberFormat="0" applyFill="0" applyAlignment="0" applyProtection="0"/>
    <xf numFmtId="0" fontId="46" fillId="0" borderId="13" applyNumberFormat="0" applyFill="0" applyAlignment="0" applyProtection="0"/>
    <xf numFmtId="0" fontId="41" fillId="0" borderId="14" applyNumberFormat="0" applyFill="0" applyAlignment="0" applyProtection="0"/>
    <xf numFmtId="0" fontId="41" fillId="0" borderId="14" applyNumberFormat="0" applyFill="0" applyAlignment="0" applyProtection="0"/>
    <xf numFmtId="0" fontId="56"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57" fillId="38" borderId="4"/>
    <xf numFmtId="0" fontId="57" fillId="38" borderId="4"/>
    <xf numFmtId="0" fontId="58" fillId="0" borderId="18" applyNumberFormat="0" applyFill="0" applyAlignment="0" applyProtection="0"/>
    <xf numFmtId="0" fontId="58" fillId="0" borderId="18" applyNumberFormat="0" applyFill="0" applyAlignment="0" applyProtection="0"/>
    <xf numFmtId="173" fontId="58" fillId="0" borderId="18" applyNumberFormat="0" applyFill="0" applyAlignment="0" applyProtection="0"/>
    <xf numFmtId="173" fontId="58" fillId="0" borderId="18" applyNumberFormat="0" applyFill="0" applyAlignment="0" applyProtection="0"/>
    <xf numFmtId="0" fontId="55" fillId="0" borderId="0" applyNumberFormat="0" applyFill="0" applyBorder="0" applyAlignment="0" applyProtection="0"/>
  </cellStyleXfs>
  <cellXfs count="126">
    <xf numFmtId="0" fontId="0" fillId="0" borderId="0" xfId="0"/>
    <xf numFmtId="43" fontId="0" fillId="0" borderId="0" xfId="1" applyFont="1" applyBorder="1"/>
    <xf numFmtId="165" fontId="9" fillId="2" borderId="0" xfId="1" applyNumberFormat="1" applyFont="1" applyFill="1" applyBorder="1" applyAlignment="1">
      <alignment horizontal="center" vertical="center" wrapText="1"/>
    </xf>
    <xf numFmtId="0" fontId="14" fillId="0" borderId="0" xfId="0" applyFont="1" applyAlignment="1">
      <alignment vertical="center"/>
    </xf>
    <xf numFmtId="0" fontId="18" fillId="0" borderId="1" xfId="5" applyFont="1" applyBorder="1" applyAlignment="1">
      <alignment horizontal="left"/>
    </xf>
    <xf numFmtId="164" fontId="18" fillId="0" borderId="1" xfId="1" applyNumberFormat="1" applyFont="1" applyBorder="1" applyAlignment="1">
      <alignment horizontal="left"/>
    </xf>
    <xf numFmtId="164" fontId="7" fillId="0" borderId="0" xfId="1" applyNumberFormat="1" applyFont="1"/>
    <xf numFmtId="164" fontId="6" fillId="0" borderId="0" xfId="1" applyNumberFormat="1" applyFont="1"/>
    <xf numFmtId="164" fontId="6" fillId="2" borderId="0" xfId="1" applyNumberFormat="1" applyFont="1" applyFill="1" applyBorder="1"/>
    <xf numFmtId="0" fontId="17" fillId="4" borderId="2" xfId="0" applyFont="1" applyFill="1" applyBorder="1" applyAlignment="1">
      <alignment horizontal="left"/>
    </xf>
    <xf numFmtId="164" fontId="17" fillId="4" borderId="2" xfId="1" applyNumberFormat="1" applyFont="1" applyFill="1" applyBorder="1" applyAlignment="1">
      <alignment horizontal="right"/>
    </xf>
    <xf numFmtId="0" fontId="2" fillId="0" borderId="0" xfId="3" applyFont="1" applyAlignment="1">
      <alignment vertical="center" readingOrder="1"/>
    </xf>
    <xf numFmtId="0" fontId="4" fillId="0" borderId="0" xfId="3" applyFont="1" applyAlignment="1">
      <alignment vertical="top" readingOrder="1"/>
    </xf>
    <xf numFmtId="0" fontId="5" fillId="0" borderId="0" xfId="0" applyFont="1" applyAlignment="1">
      <alignment vertical="center"/>
    </xf>
    <xf numFmtId="0" fontId="13" fillId="0" borderId="0" xfId="0" applyFont="1" applyAlignment="1">
      <alignment vertical="top" wrapText="1" readingOrder="1"/>
    </xf>
    <xf numFmtId="0" fontId="3" fillId="0" borderId="0" xfId="0" applyFont="1" applyAlignment="1">
      <alignment vertical="top" wrapText="1" readingOrder="1"/>
    </xf>
    <xf numFmtId="0" fontId="2" fillId="0" borderId="0" xfId="0" applyFont="1" applyAlignment="1">
      <alignment vertical="center" wrapText="1" readingOrder="1"/>
    </xf>
    <xf numFmtId="0" fontId="15" fillId="2" borderId="0" xfId="0" applyFont="1" applyFill="1" applyAlignment="1">
      <alignment wrapText="1"/>
    </xf>
    <xf numFmtId="0" fontId="16" fillId="2" borderId="0" xfId="0" applyFont="1" applyFill="1"/>
    <xf numFmtId="0" fontId="5" fillId="2" borderId="0" xfId="0" applyFont="1" applyFill="1"/>
    <xf numFmtId="0" fontId="0" fillId="2" borderId="0" xfId="0" applyFill="1"/>
    <xf numFmtId="0" fontId="10" fillId="0" borderId="0" xfId="0" applyFont="1" applyAlignment="1">
      <alignment vertical="center" wrapText="1"/>
    </xf>
    <xf numFmtId="0" fontId="11" fillId="2" borderId="0" xfId="0" applyFont="1" applyFill="1" applyAlignment="1">
      <alignment horizontal="left" vertical="center" indent="2"/>
    </xf>
    <xf numFmtId="165" fontId="21" fillId="2" borderId="0" xfId="1" applyNumberFormat="1" applyFont="1" applyFill="1" applyBorder="1" applyAlignment="1">
      <alignment horizontal="center" vertical="center" wrapText="1"/>
    </xf>
    <xf numFmtId="165" fontId="0" fillId="0" borderId="0" xfId="0" applyNumberFormat="1"/>
    <xf numFmtId="43" fontId="0" fillId="0" borderId="0" xfId="1" applyFont="1"/>
    <xf numFmtId="0" fontId="0" fillId="0" borderId="0" xfId="0" applyAlignment="1">
      <alignment horizontal="right"/>
    </xf>
    <xf numFmtId="43" fontId="0" fillId="0" borderId="0" xfId="1" applyFont="1" applyAlignment="1"/>
    <xf numFmtId="166" fontId="21" fillId="2" borderId="0" xfId="2" applyNumberFormat="1" applyFont="1" applyFill="1" applyBorder="1" applyAlignment="1">
      <alignment horizontal="center" vertical="center" wrapText="1"/>
    </xf>
    <xf numFmtId="43" fontId="0" fillId="0" borderId="0" xfId="0" applyNumberFormat="1"/>
    <xf numFmtId="0" fontId="10" fillId="0" borderId="0" xfId="0" applyFont="1" applyAlignment="1">
      <alignment vertical="center"/>
    </xf>
    <xf numFmtId="0" fontId="9" fillId="0" borderId="0" xfId="0" applyFont="1" applyAlignment="1">
      <alignment vertical="top" wrapText="1"/>
    </xf>
    <xf numFmtId="0" fontId="9" fillId="0" borderId="0" xfId="0" applyFont="1" applyAlignment="1">
      <alignment vertical="top"/>
    </xf>
    <xf numFmtId="0" fontId="17" fillId="3" borderId="0" xfId="0" applyFont="1" applyFill="1" applyAlignment="1">
      <alignment vertical="center" wrapText="1"/>
    </xf>
    <xf numFmtId="165" fontId="17" fillId="3" borderId="0" xfId="0" applyNumberFormat="1" applyFont="1" applyFill="1" applyAlignment="1">
      <alignment horizontal="center" vertical="center" wrapText="1"/>
    </xf>
    <xf numFmtId="0" fontId="17" fillId="2" borderId="0" xfId="0" applyFont="1" applyFill="1" applyAlignment="1">
      <alignment vertical="center" wrapText="1"/>
    </xf>
    <xf numFmtId="165" fontId="17" fillId="2" borderId="0" xfId="0" applyNumberFormat="1" applyFont="1" applyFill="1" applyAlignment="1">
      <alignment horizontal="center" vertical="center" wrapText="1"/>
    </xf>
    <xf numFmtId="0" fontId="6" fillId="0" borderId="0" xfId="0" applyFont="1"/>
    <xf numFmtId="0" fontId="7" fillId="5" borderId="0" xfId="0" applyFont="1" applyFill="1" applyAlignment="1">
      <alignment horizontal="left"/>
    </xf>
    <xf numFmtId="0" fontId="6" fillId="0" borderId="0" xfId="0" applyFont="1" applyAlignment="1">
      <alignment horizontal="left" indent="1"/>
    </xf>
    <xf numFmtId="0" fontId="6" fillId="0" borderId="0" xfId="0" applyFont="1" applyAlignment="1">
      <alignment horizontal="left" indent="2"/>
    </xf>
    <xf numFmtId="165" fontId="7" fillId="5" borderId="0" xfId="1" applyNumberFormat="1" applyFont="1" applyFill="1" applyBorder="1" applyAlignment="1">
      <alignment horizontal="right" vertical="center" wrapText="1"/>
    </xf>
    <xf numFmtId="165" fontId="6" fillId="0" borderId="0" xfId="1" applyNumberFormat="1" applyFont="1" applyFill="1" applyBorder="1" applyAlignment="1">
      <alignment horizontal="right" vertical="center" wrapText="1"/>
    </xf>
    <xf numFmtId="0" fontId="6" fillId="0" borderId="0" xfId="0" applyFont="1" applyAlignment="1">
      <alignment horizontal="right"/>
    </xf>
    <xf numFmtId="49" fontId="16" fillId="2" borderId="0" xfId="0" applyNumberFormat="1" applyFont="1" applyFill="1"/>
    <xf numFmtId="165" fontId="7" fillId="5" borderId="0" xfId="1" applyNumberFormat="1" applyFont="1" applyFill="1" applyBorder="1" applyAlignment="1">
      <alignment horizontal="right" vertical="center"/>
    </xf>
    <xf numFmtId="165" fontId="6" fillId="2" borderId="0" xfId="1" applyNumberFormat="1" applyFont="1" applyFill="1" applyBorder="1" applyAlignment="1">
      <alignment horizontal="right" vertical="center"/>
    </xf>
    <xf numFmtId="0" fontId="7" fillId="5" borderId="0" xfId="0" applyFont="1" applyFill="1" applyAlignment="1">
      <alignment horizontal="left" vertical="center" indent="1"/>
    </xf>
    <xf numFmtId="0" fontId="7" fillId="2" borderId="0" xfId="0" applyFont="1" applyFill="1" applyAlignment="1">
      <alignment horizontal="left" indent="1"/>
    </xf>
    <xf numFmtId="0" fontId="6" fillId="2" borderId="0" xfId="0" applyFont="1" applyFill="1" applyAlignment="1">
      <alignment horizontal="left" indent="2"/>
    </xf>
    <xf numFmtId="0" fontId="7" fillId="6" borderId="0" xfId="0" applyFont="1" applyFill="1" applyAlignment="1">
      <alignment horizontal="left" vertical="center" indent="1"/>
    </xf>
    <xf numFmtId="165" fontId="7" fillId="6" borderId="0" xfId="1" applyNumberFormat="1" applyFont="1" applyFill="1" applyBorder="1" applyAlignment="1">
      <alignment horizontal="right" vertical="center" wrapText="1"/>
    </xf>
    <xf numFmtId="164" fontId="7" fillId="6" borderId="0" xfId="1" applyNumberFormat="1" applyFont="1" applyFill="1" applyBorder="1" applyAlignment="1">
      <alignment horizontal="right" vertical="center" wrapText="1"/>
    </xf>
    <xf numFmtId="164" fontId="7" fillId="5" borderId="0" xfId="1" applyNumberFormat="1" applyFont="1" applyFill="1" applyBorder="1" applyAlignment="1">
      <alignment horizontal="right" vertical="center" wrapText="1"/>
    </xf>
    <xf numFmtId="164" fontId="6" fillId="2" borderId="0" xfId="1" applyNumberFormat="1" applyFont="1" applyFill="1" applyBorder="1" applyAlignment="1">
      <alignment horizontal="right" vertical="center" wrapText="1"/>
    </xf>
    <xf numFmtId="165" fontId="24" fillId="3" borderId="0" xfId="1" applyNumberFormat="1" applyFont="1" applyFill="1" applyBorder="1" applyAlignment="1">
      <alignment horizontal="right" vertical="center" wrapText="1"/>
    </xf>
    <xf numFmtId="0" fontId="7" fillId="5" borderId="0" xfId="0" applyFont="1" applyFill="1" applyAlignment="1">
      <alignment horizontal="left" indent="2"/>
    </xf>
    <xf numFmtId="0" fontId="6" fillId="2" borderId="0" xfId="0" applyFont="1" applyFill="1" applyAlignment="1">
      <alignment horizontal="left" indent="3"/>
    </xf>
    <xf numFmtId="0" fontId="6" fillId="0" borderId="0" xfId="0" applyFont="1" applyAlignment="1">
      <alignment horizontal="left" indent="3"/>
    </xf>
    <xf numFmtId="0" fontId="24" fillId="3" borderId="0" xfId="0" applyFont="1" applyFill="1" applyAlignment="1">
      <alignment horizontal="left" vertical="center" wrapText="1"/>
    </xf>
    <xf numFmtId="165" fontId="7" fillId="2" borderId="0" xfId="1" applyNumberFormat="1" applyFont="1" applyFill="1" applyBorder="1" applyAlignment="1">
      <alignment horizontal="right" vertical="center" wrapText="1"/>
    </xf>
    <xf numFmtId="165" fontId="6" fillId="2" borderId="0" xfId="1" applyNumberFormat="1" applyFont="1" applyFill="1" applyBorder="1" applyAlignment="1">
      <alignment horizontal="right" vertical="center" wrapText="1"/>
    </xf>
    <xf numFmtId="164" fontId="7" fillId="2" borderId="0" xfId="1" applyNumberFormat="1" applyFont="1" applyFill="1" applyBorder="1" applyAlignment="1">
      <alignment horizontal="right" vertical="center" wrapText="1"/>
    </xf>
    <xf numFmtId="0" fontId="7" fillId="2" borderId="0" xfId="0" applyFont="1" applyFill="1" applyAlignment="1">
      <alignment horizontal="left" vertical="center" indent="2"/>
    </xf>
    <xf numFmtId="0" fontId="6" fillId="2" borderId="0" xfId="0" applyFont="1" applyFill="1" applyAlignment="1">
      <alignment horizontal="left" vertical="center" indent="3"/>
    </xf>
    <xf numFmtId="0" fontId="25" fillId="0" borderId="0" xfId="0" applyFont="1" applyAlignment="1">
      <alignment horizontal="left" indent="1"/>
    </xf>
    <xf numFmtId="165" fontId="21" fillId="0" borderId="0" xfId="1" applyNumberFormat="1" applyFont="1" applyFill="1" applyBorder="1" applyAlignment="1">
      <alignment horizontal="center" vertical="center" wrapText="1"/>
    </xf>
    <xf numFmtId="0" fontId="11" fillId="0" borderId="0" xfId="0" applyFont="1" applyAlignment="1">
      <alignment horizontal="left" vertical="center" indent="2"/>
    </xf>
    <xf numFmtId="165" fontId="17" fillId="3" borderId="0" xfId="0" applyNumberFormat="1" applyFont="1" applyFill="1" applyAlignment="1">
      <alignment vertical="center" wrapText="1"/>
    </xf>
    <xf numFmtId="165" fontId="7" fillId="2" borderId="0" xfId="1" applyNumberFormat="1" applyFont="1" applyFill="1" applyBorder="1" applyAlignment="1">
      <alignment horizontal="right" vertical="center"/>
    </xf>
    <xf numFmtId="0" fontId="13" fillId="0" borderId="0" xfId="0" applyFont="1" applyAlignment="1">
      <alignment vertical="center" wrapText="1" readingOrder="1"/>
    </xf>
    <xf numFmtId="0" fontId="0" fillId="0" borderId="0" xfId="0" applyAlignment="1">
      <alignment vertical="center" readingOrder="1"/>
    </xf>
    <xf numFmtId="0" fontId="9" fillId="0" borderId="0" xfId="0" applyFont="1" applyAlignment="1">
      <alignment horizontal="left" vertical="top"/>
    </xf>
    <xf numFmtId="49" fontId="16" fillId="2" borderId="0" xfId="0" applyNumberFormat="1" applyFont="1" applyFill="1" applyAlignment="1">
      <alignment vertical="center"/>
    </xf>
    <xf numFmtId="0" fontId="7" fillId="2" borderId="0" xfId="0" applyFont="1" applyFill="1"/>
    <xf numFmtId="0" fontId="7" fillId="0" borderId="0" xfId="0" applyFont="1" applyAlignment="1">
      <alignment horizontal="left" indent="1"/>
    </xf>
    <xf numFmtId="0" fontId="7" fillId="2" borderId="0" xfId="0" applyFont="1" applyFill="1" applyAlignment="1">
      <alignment horizontal="left"/>
    </xf>
    <xf numFmtId="164" fontId="18" fillId="0" borderId="0" xfId="1" applyNumberFormat="1" applyFont="1" applyBorder="1" applyAlignment="1">
      <alignment horizontal="left"/>
    </xf>
    <xf numFmtId="164" fontId="17" fillId="4" borderId="0" xfId="1" applyNumberFormat="1" applyFont="1" applyFill="1" applyBorder="1" applyAlignment="1">
      <alignment horizontal="right"/>
    </xf>
    <xf numFmtId="43" fontId="0" fillId="2" borderId="0" xfId="1" applyFont="1" applyFill="1"/>
    <xf numFmtId="164" fontId="0" fillId="0" borderId="0" xfId="1" applyNumberFormat="1" applyFont="1"/>
    <xf numFmtId="0" fontId="5" fillId="2" borderId="0" xfId="0" applyFont="1" applyFill="1" applyAlignment="1">
      <alignment vertical="center"/>
    </xf>
    <xf numFmtId="0" fontId="15" fillId="2" borderId="0" xfId="0" applyFont="1" applyFill="1" applyAlignment="1">
      <alignment vertical="center" wrapText="1"/>
    </xf>
    <xf numFmtId="164" fontId="6" fillId="0" borderId="0" xfId="0" applyNumberFormat="1" applyFont="1" applyAlignment="1">
      <alignment horizontal="right"/>
    </xf>
    <xf numFmtId="164" fontId="17" fillId="3" borderId="0" xfId="0" applyNumberFormat="1" applyFont="1" applyFill="1" applyAlignment="1">
      <alignment horizontal="right" vertical="center" wrapText="1"/>
    </xf>
    <xf numFmtId="0" fontId="18" fillId="0" borderId="0" xfId="5" applyFont="1" applyAlignment="1">
      <alignment horizontal="left" indent="1"/>
    </xf>
    <xf numFmtId="164" fontId="7" fillId="2" borderId="0" xfId="1" applyNumberFormat="1" applyFont="1" applyFill="1" applyBorder="1"/>
    <xf numFmtId="0" fontId="19" fillId="0" borderId="0" xfId="5" applyFont="1" applyAlignment="1">
      <alignment horizontal="left" indent="2"/>
    </xf>
    <xf numFmtId="0" fontId="17" fillId="4" borderId="0" xfId="0" applyFont="1" applyFill="1" applyAlignment="1">
      <alignment horizontal="left"/>
    </xf>
    <xf numFmtId="0" fontId="17" fillId="4" borderId="0" xfId="0" applyFont="1" applyFill="1" applyAlignment="1">
      <alignment horizontal="center" vertical="center" wrapText="1"/>
    </xf>
    <xf numFmtId="0" fontId="22" fillId="0" borderId="0" xfId="0" applyFont="1" applyAlignment="1">
      <alignment vertical="top" wrapText="1" readingOrder="1"/>
    </xf>
    <xf numFmtId="164" fontId="6" fillId="2" borderId="0" xfId="0" applyNumberFormat="1" applyFont="1" applyFill="1"/>
    <xf numFmtId="164" fontId="18" fillId="5" borderId="0" xfId="1" applyNumberFormat="1" applyFont="1" applyFill="1" applyBorder="1" applyAlignment="1">
      <alignment horizontal="left"/>
    </xf>
    <xf numFmtId="164" fontId="7" fillId="2" borderId="0" xfId="0" applyNumberFormat="1" applyFont="1" applyFill="1"/>
    <xf numFmtId="167" fontId="12" fillId="0" borderId="0" xfId="8" applyNumberFormat="1"/>
    <xf numFmtId="164" fontId="12" fillId="0" borderId="0" xfId="9" applyNumberFormat="1" applyFont="1"/>
    <xf numFmtId="177" fontId="0" fillId="0" borderId="0" xfId="1" applyNumberFormat="1" applyFont="1"/>
    <xf numFmtId="177" fontId="0" fillId="0" borderId="0" xfId="0" applyNumberFormat="1"/>
    <xf numFmtId="165" fontId="7" fillId="5" borderId="0" xfId="1" applyNumberFormat="1" applyFont="1" applyFill="1" applyBorder="1" applyAlignment="1">
      <alignment horizontal="left" vertical="center" wrapText="1"/>
    </xf>
    <xf numFmtId="4" fontId="12" fillId="0" borderId="0" xfId="0" applyNumberFormat="1" applyFont="1" applyFill="1" applyBorder="1" applyAlignment="1"/>
    <xf numFmtId="0" fontId="10" fillId="0" borderId="0" xfId="0" applyFont="1" applyAlignment="1">
      <alignment horizontal="left" vertical="top" wrapText="1"/>
    </xf>
    <xf numFmtId="0" fontId="10" fillId="0" borderId="0" xfId="0" applyFont="1" applyAlignment="1">
      <alignment horizontal="left" vertical="center" wrapText="1"/>
    </xf>
    <xf numFmtId="0" fontId="5" fillId="2" borderId="0" xfId="0" applyFont="1" applyFill="1" applyAlignment="1">
      <alignment horizontal="center"/>
    </xf>
    <xf numFmtId="0" fontId="10" fillId="0" borderId="0" xfId="0" applyFont="1" applyAlignment="1">
      <alignment horizontal="left" vertical="top"/>
    </xf>
    <xf numFmtId="0" fontId="17" fillId="3" borderId="0" xfId="0" applyFont="1" applyFill="1" applyAlignment="1">
      <alignment horizontal="center" vertical="center" wrapText="1"/>
    </xf>
    <xf numFmtId="0" fontId="2" fillId="0" borderId="0" xfId="0" applyFont="1" applyAlignment="1">
      <alignment horizontal="center" vertical="center" wrapText="1" readingOrder="1"/>
    </xf>
    <xf numFmtId="0" fontId="10" fillId="0" borderId="0" xfId="0" applyFont="1" applyAlignment="1">
      <alignment horizontal="left" vertical="top" wrapText="1"/>
    </xf>
    <xf numFmtId="0" fontId="8" fillId="3" borderId="0" xfId="0" applyFont="1" applyFill="1" applyAlignment="1">
      <alignment horizontal="center" vertical="center" wrapText="1"/>
    </xf>
    <xf numFmtId="0" fontId="10" fillId="0" borderId="0" xfId="0" applyFont="1" applyAlignment="1">
      <alignment horizontal="left" vertical="center" wrapText="1"/>
    </xf>
    <xf numFmtId="49" fontId="16" fillId="2" borderId="0" xfId="0" applyNumberFormat="1" applyFont="1" applyFill="1" applyAlignment="1">
      <alignment horizontal="center" vertical="center"/>
    </xf>
    <xf numFmtId="0" fontId="5" fillId="2" borderId="0" xfId="0" applyFont="1" applyFill="1" applyAlignment="1">
      <alignment horizontal="center" vertical="center"/>
    </xf>
    <xf numFmtId="0" fontId="15" fillId="2" borderId="0" xfId="0" applyFont="1" applyFill="1" applyAlignment="1">
      <alignment horizontal="center" vertical="center" wrapText="1"/>
    </xf>
    <xf numFmtId="0" fontId="13" fillId="0" borderId="0" xfId="0" applyFont="1" applyAlignment="1">
      <alignment horizontal="center" vertical="center" wrapText="1" readingOrder="1"/>
    </xf>
    <xf numFmtId="0" fontId="3" fillId="0" borderId="0" xfId="0" applyFont="1" applyAlignment="1">
      <alignment horizontal="center" vertical="top" wrapText="1" readingOrder="1"/>
    </xf>
    <xf numFmtId="0" fontId="15" fillId="2" borderId="0" xfId="0" applyFont="1" applyFill="1" applyAlignment="1">
      <alignment horizontal="center" wrapText="1"/>
    </xf>
    <xf numFmtId="0" fontId="13" fillId="0" borderId="0" xfId="0" applyFont="1" applyAlignment="1">
      <alignment horizontal="center" vertical="top" wrapText="1" readingOrder="1"/>
    </xf>
    <xf numFmtId="0" fontId="23" fillId="3" borderId="0" xfId="0" applyFont="1" applyFill="1" applyAlignment="1">
      <alignment horizontal="center" vertical="center"/>
    </xf>
    <xf numFmtId="0" fontId="23" fillId="3" borderId="0" xfId="0" applyFont="1" applyFill="1" applyAlignment="1">
      <alignment horizontal="center" vertical="center" wrapText="1"/>
    </xf>
    <xf numFmtId="0" fontId="5" fillId="2" borderId="0" xfId="0" applyFont="1" applyFill="1" applyAlignment="1">
      <alignment horizontal="center"/>
    </xf>
    <xf numFmtId="49" fontId="16" fillId="2" borderId="0" xfId="0" applyNumberFormat="1" applyFont="1" applyFill="1" applyAlignment="1">
      <alignment horizontal="center"/>
    </xf>
    <xf numFmtId="0" fontId="16" fillId="2" borderId="0" xfId="0" applyFont="1" applyFill="1" applyAlignment="1">
      <alignment horizontal="center"/>
    </xf>
    <xf numFmtId="0" fontId="15" fillId="2" borderId="0" xfId="0" applyFont="1" applyFill="1" applyAlignment="1">
      <alignment horizontal="center"/>
    </xf>
    <xf numFmtId="0" fontId="20" fillId="0" borderId="0" xfId="0" applyFont="1" applyAlignment="1">
      <alignment horizontal="left" vertical="top" wrapText="1"/>
    </xf>
    <xf numFmtId="0" fontId="10" fillId="0" borderId="0" xfId="0" applyFont="1" applyAlignment="1">
      <alignment horizontal="left" vertical="top"/>
    </xf>
    <xf numFmtId="0" fontId="17" fillId="3" borderId="0" xfId="0" applyFont="1" applyFill="1" applyAlignment="1">
      <alignment horizontal="left" vertical="center"/>
    </xf>
    <xf numFmtId="0" fontId="17" fillId="3" borderId="0" xfId="0" applyFont="1" applyFill="1" applyAlignment="1">
      <alignment horizontal="center" vertical="center" wrapText="1"/>
    </xf>
  </cellXfs>
  <cellStyles count="701">
    <cellStyle name="20% - Accent1 2" xfId="11" xr:uid="{00000000-0005-0000-0000-000000000000}"/>
    <cellStyle name="20% - Accent2 2" xfId="12" xr:uid="{00000000-0005-0000-0000-000001000000}"/>
    <cellStyle name="20% - Accent3 2" xfId="13" xr:uid="{00000000-0005-0000-0000-000002000000}"/>
    <cellStyle name="20% - Accent4 2" xfId="14" xr:uid="{00000000-0005-0000-0000-000003000000}"/>
    <cellStyle name="20% - Accent5 2" xfId="15" xr:uid="{00000000-0005-0000-0000-000004000000}"/>
    <cellStyle name="20% - Accent6 2" xfId="16" xr:uid="{00000000-0005-0000-0000-000005000000}"/>
    <cellStyle name="20% - Énfasis1 2" xfId="17" xr:uid="{00000000-0005-0000-0000-000006000000}"/>
    <cellStyle name="20% - Énfasis1 2 2" xfId="18" xr:uid="{00000000-0005-0000-0000-000007000000}"/>
    <cellStyle name="20% - Énfasis1 3" xfId="19" xr:uid="{00000000-0005-0000-0000-000008000000}"/>
    <cellStyle name="20% - Énfasis1 4" xfId="20" xr:uid="{00000000-0005-0000-0000-000009000000}"/>
    <cellStyle name="20% - Énfasis1 5" xfId="21" xr:uid="{00000000-0005-0000-0000-00000A000000}"/>
    <cellStyle name="20% - Énfasis1 6" xfId="22" xr:uid="{00000000-0005-0000-0000-00000B000000}"/>
    <cellStyle name="20% - Énfasis2 2" xfId="23" xr:uid="{00000000-0005-0000-0000-00000C000000}"/>
    <cellStyle name="20% - Énfasis2 2 2" xfId="24" xr:uid="{00000000-0005-0000-0000-00000D000000}"/>
    <cellStyle name="20% - Énfasis2 3" xfId="25" xr:uid="{00000000-0005-0000-0000-00000E000000}"/>
    <cellStyle name="20% - Énfasis2 4" xfId="26" xr:uid="{00000000-0005-0000-0000-00000F000000}"/>
    <cellStyle name="20% - Énfasis2 5" xfId="27" xr:uid="{00000000-0005-0000-0000-000010000000}"/>
    <cellStyle name="20% - Énfasis2 6" xfId="28" xr:uid="{00000000-0005-0000-0000-000011000000}"/>
    <cellStyle name="20% - Énfasis3 2" xfId="29" xr:uid="{00000000-0005-0000-0000-000012000000}"/>
    <cellStyle name="20% - Énfasis3 2 2" xfId="30" xr:uid="{00000000-0005-0000-0000-000013000000}"/>
    <cellStyle name="20% - Énfasis3 3" xfId="31" xr:uid="{00000000-0005-0000-0000-000014000000}"/>
    <cellStyle name="20% - Énfasis3 4" xfId="32" xr:uid="{00000000-0005-0000-0000-000015000000}"/>
    <cellStyle name="20% - Énfasis3 5" xfId="33" xr:uid="{00000000-0005-0000-0000-000016000000}"/>
    <cellStyle name="20% - Énfasis3 6" xfId="34" xr:uid="{00000000-0005-0000-0000-000017000000}"/>
    <cellStyle name="20% - Énfasis4 2" xfId="35" xr:uid="{00000000-0005-0000-0000-000018000000}"/>
    <cellStyle name="20% - Énfasis4 2 2" xfId="36" xr:uid="{00000000-0005-0000-0000-000019000000}"/>
    <cellStyle name="20% - Énfasis4 3" xfId="37" xr:uid="{00000000-0005-0000-0000-00001A000000}"/>
    <cellStyle name="20% - Énfasis4 4" xfId="38" xr:uid="{00000000-0005-0000-0000-00001B000000}"/>
    <cellStyle name="20% - Énfasis4 5" xfId="39" xr:uid="{00000000-0005-0000-0000-00001C000000}"/>
    <cellStyle name="20% - Énfasis4 6" xfId="40" xr:uid="{00000000-0005-0000-0000-00001D000000}"/>
    <cellStyle name="20% - Énfasis5 2" xfId="41" xr:uid="{00000000-0005-0000-0000-00001E000000}"/>
    <cellStyle name="20% - Énfasis5 2 2" xfId="42" xr:uid="{00000000-0005-0000-0000-00001F000000}"/>
    <cellStyle name="20% - Énfasis5 3" xfId="43" xr:uid="{00000000-0005-0000-0000-000020000000}"/>
    <cellStyle name="20% - Énfasis5 4" xfId="44" xr:uid="{00000000-0005-0000-0000-000021000000}"/>
    <cellStyle name="20% - Énfasis5 5" xfId="45" xr:uid="{00000000-0005-0000-0000-000022000000}"/>
    <cellStyle name="20% - Énfasis5 6" xfId="46" xr:uid="{00000000-0005-0000-0000-000023000000}"/>
    <cellStyle name="20% - Énfasis6 2" xfId="47" xr:uid="{00000000-0005-0000-0000-000024000000}"/>
    <cellStyle name="20% - Énfasis6 2 2" xfId="48" xr:uid="{00000000-0005-0000-0000-000025000000}"/>
    <cellStyle name="20% - Énfasis6 3" xfId="49" xr:uid="{00000000-0005-0000-0000-000026000000}"/>
    <cellStyle name="20% - Énfasis6 4" xfId="50" xr:uid="{00000000-0005-0000-0000-000027000000}"/>
    <cellStyle name="20% - Énfasis6 5" xfId="51" xr:uid="{00000000-0005-0000-0000-000028000000}"/>
    <cellStyle name="20% - Énfasis6 6" xfId="52" xr:uid="{00000000-0005-0000-0000-000029000000}"/>
    <cellStyle name="40% - Accent1 2" xfId="53" xr:uid="{00000000-0005-0000-0000-00002A000000}"/>
    <cellStyle name="40% - Accent2 2" xfId="54" xr:uid="{00000000-0005-0000-0000-00002B000000}"/>
    <cellStyle name="40% - Accent3 2" xfId="55" xr:uid="{00000000-0005-0000-0000-00002C000000}"/>
    <cellStyle name="40% - Accent4 2" xfId="56" xr:uid="{00000000-0005-0000-0000-00002D000000}"/>
    <cellStyle name="40% - Accent5 2" xfId="57" xr:uid="{00000000-0005-0000-0000-00002E000000}"/>
    <cellStyle name="40% - Accent6 2" xfId="58" xr:uid="{00000000-0005-0000-0000-00002F000000}"/>
    <cellStyle name="40% - Énfasis1 2" xfId="59" xr:uid="{00000000-0005-0000-0000-000030000000}"/>
    <cellStyle name="40% - Énfasis1 2 2" xfId="60" xr:uid="{00000000-0005-0000-0000-000031000000}"/>
    <cellStyle name="40% - Énfasis1 3" xfId="61" xr:uid="{00000000-0005-0000-0000-000032000000}"/>
    <cellStyle name="40% - Énfasis1 4" xfId="62" xr:uid="{00000000-0005-0000-0000-000033000000}"/>
    <cellStyle name="40% - Énfasis1 5" xfId="63" xr:uid="{00000000-0005-0000-0000-000034000000}"/>
    <cellStyle name="40% - Énfasis1 6" xfId="64" xr:uid="{00000000-0005-0000-0000-000035000000}"/>
    <cellStyle name="40% - Énfasis2 2" xfId="65" xr:uid="{00000000-0005-0000-0000-000036000000}"/>
    <cellStyle name="40% - Énfasis2 2 2" xfId="66" xr:uid="{00000000-0005-0000-0000-000037000000}"/>
    <cellStyle name="40% - Énfasis2 3" xfId="67" xr:uid="{00000000-0005-0000-0000-000038000000}"/>
    <cellStyle name="40% - Énfasis2 4" xfId="68" xr:uid="{00000000-0005-0000-0000-000039000000}"/>
    <cellStyle name="40% - Énfasis2 5" xfId="69" xr:uid="{00000000-0005-0000-0000-00003A000000}"/>
    <cellStyle name="40% - Énfasis2 6" xfId="70" xr:uid="{00000000-0005-0000-0000-00003B000000}"/>
    <cellStyle name="40% - Énfasis3 2" xfId="71" xr:uid="{00000000-0005-0000-0000-00003C000000}"/>
    <cellStyle name="40% - Énfasis3 2 2" xfId="72" xr:uid="{00000000-0005-0000-0000-00003D000000}"/>
    <cellStyle name="40% - Énfasis3 3" xfId="73" xr:uid="{00000000-0005-0000-0000-00003E000000}"/>
    <cellStyle name="40% - Énfasis3 4" xfId="74" xr:uid="{00000000-0005-0000-0000-00003F000000}"/>
    <cellStyle name="40% - Énfasis3 5" xfId="75" xr:uid="{00000000-0005-0000-0000-000040000000}"/>
    <cellStyle name="40% - Énfasis3 6" xfId="76" xr:uid="{00000000-0005-0000-0000-000041000000}"/>
    <cellStyle name="40% - Énfasis4 2" xfId="77" xr:uid="{00000000-0005-0000-0000-000042000000}"/>
    <cellStyle name="40% - Énfasis4 2 2" xfId="78" xr:uid="{00000000-0005-0000-0000-000043000000}"/>
    <cellStyle name="40% - Énfasis4 3" xfId="79" xr:uid="{00000000-0005-0000-0000-000044000000}"/>
    <cellStyle name="40% - Énfasis4 4" xfId="80" xr:uid="{00000000-0005-0000-0000-000045000000}"/>
    <cellStyle name="40% - Énfasis4 5" xfId="81" xr:uid="{00000000-0005-0000-0000-000046000000}"/>
    <cellStyle name="40% - Énfasis4 6" xfId="82" xr:uid="{00000000-0005-0000-0000-000047000000}"/>
    <cellStyle name="40% - Énfasis5 2" xfId="83" xr:uid="{00000000-0005-0000-0000-000048000000}"/>
    <cellStyle name="40% - Énfasis5 2 2" xfId="84" xr:uid="{00000000-0005-0000-0000-000049000000}"/>
    <cellStyle name="40% - Énfasis5 3" xfId="85" xr:uid="{00000000-0005-0000-0000-00004A000000}"/>
    <cellStyle name="40% - Énfasis5 4" xfId="86" xr:uid="{00000000-0005-0000-0000-00004B000000}"/>
    <cellStyle name="40% - Énfasis5 5" xfId="87" xr:uid="{00000000-0005-0000-0000-00004C000000}"/>
    <cellStyle name="40% - Énfasis5 6" xfId="88" xr:uid="{00000000-0005-0000-0000-00004D000000}"/>
    <cellStyle name="40% - Énfasis6 2" xfId="89" xr:uid="{00000000-0005-0000-0000-00004E000000}"/>
    <cellStyle name="40% - Énfasis6 2 2" xfId="90" xr:uid="{00000000-0005-0000-0000-00004F000000}"/>
    <cellStyle name="40% - Énfasis6 3" xfId="91" xr:uid="{00000000-0005-0000-0000-000050000000}"/>
    <cellStyle name="40% - Énfasis6 4" xfId="92" xr:uid="{00000000-0005-0000-0000-000051000000}"/>
    <cellStyle name="40% - Énfasis6 5" xfId="93" xr:uid="{00000000-0005-0000-0000-000052000000}"/>
    <cellStyle name="40% - Énfasis6 6" xfId="94" xr:uid="{00000000-0005-0000-0000-000053000000}"/>
    <cellStyle name="60% - Accent1 2" xfId="95" xr:uid="{00000000-0005-0000-0000-000054000000}"/>
    <cellStyle name="60% - Accent2 2" xfId="96" xr:uid="{00000000-0005-0000-0000-000055000000}"/>
    <cellStyle name="60% - Accent3 2" xfId="97" xr:uid="{00000000-0005-0000-0000-000056000000}"/>
    <cellStyle name="60% - Accent4 2" xfId="98" xr:uid="{00000000-0005-0000-0000-000057000000}"/>
    <cellStyle name="60% - Accent5 2" xfId="99" xr:uid="{00000000-0005-0000-0000-000058000000}"/>
    <cellStyle name="60% - Accent6 2" xfId="100" xr:uid="{00000000-0005-0000-0000-000059000000}"/>
    <cellStyle name="60% - Énfasis1 2" xfId="101" xr:uid="{00000000-0005-0000-0000-00005A000000}"/>
    <cellStyle name="60% - Énfasis1 2 2" xfId="102" xr:uid="{00000000-0005-0000-0000-00005B000000}"/>
    <cellStyle name="60% - Énfasis2 2" xfId="103" xr:uid="{00000000-0005-0000-0000-00005C000000}"/>
    <cellStyle name="60% - Énfasis2 2 2" xfId="104" xr:uid="{00000000-0005-0000-0000-00005D000000}"/>
    <cellStyle name="60% - Énfasis3 2" xfId="105" xr:uid="{00000000-0005-0000-0000-00005E000000}"/>
    <cellStyle name="60% - Énfasis3 2 2" xfId="106" xr:uid="{00000000-0005-0000-0000-00005F000000}"/>
    <cellStyle name="60% - Énfasis4 2" xfId="107" xr:uid="{00000000-0005-0000-0000-000060000000}"/>
    <cellStyle name="60% - Énfasis4 2 2" xfId="108" xr:uid="{00000000-0005-0000-0000-000061000000}"/>
    <cellStyle name="60% - Énfasis5 2" xfId="109" xr:uid="{00000000-0005-0000-0000-000062000000}"/>
    <cellStyle name="60% - Énfasis5 2 2" xfId="110" xr:uid="{00000000-0005-0000-0000-000063000000}"/>
    <cellStyle name="60% - Énfasis6 2" xfId="111" xr:uid="{00000000-0005-0000-0000-000064000000}"/>
    <cellStyle name="60% - Énfasis6 2 2" xfId="112" xr:uid="{00000000-0005-0000-0000-000065000000}"/>
    <cellStyle name="Accent1 2" xfId="113" xr:uid="{00000000-0005-0000-0000-000066000000}"/>
    <cellStyle name="Accent2 2" xfId="114" xr:uid="{00000000-0005-0000-0000-000067000000}"/>
    <cellStyle name="Accent3 2" xfId="115" xr:uid="{00000000-0005-0000-0000-000068000000}"/>
    <cellStyle name="Accent4 2" xfId="116" xr:uid="{00000000-0005-0000-0000-000069000000}"/>
    <cellStyle name="Accent5 2" xfId="117" xr:uid="{00000000-0005-0000-0000-00006A000000}"/>
    <cellStyle name="Accent6 2" xfId="118" xr:uid="{00000000-0005-0000-0000-00006B000000}"/>
    <cellStyle name="Array" xfId="119" xr:uid="{00000000-0005-0000-0000-00006C000000}"/>
    <cellStyle name="Array 2" xfId="120" xr:uid="{00000000-0005-0000-0000-00006D000000}"/>
    <cellStyle name="Array Enter" xfId="121" xr:uid="{00000000-0005-0000-0000-00006E000000}"/>
    <cellStyle name="Array Enter 2" xfId="122" xr:uid="{00000000-0005-0000-0000-00006F000000}"/>
    <cellStyle name="Array_Cuadro No. 1" xfId="123" xr:uid="{00000000-0005-0000-0000-000070000000}"/>
    <cellStyle name="Bad 2" xfId="124" xr:uid="{00000000-0005-0000-0000-000071000000}"/>
    <cellStyle name="base paren" xfId="125" xr:uid="{00000000-0005-0000-0000-000072000000}"/>
    <cellStyle name="Body: normal cell" xfId="126" xr:uid="{00000000-0005-0000-0000-000073000000}"/>
    <cellStyle name="Buena 2" xfId="127" xr:uid="{00000000-0005-0000-0000-000074000000}"/>
    <cellStyle name="Buena 2 2" xfId="128" xr:uid="{00000000-0005-0000-0000-000075000000}"/>
    <cellStyle name="Calculation 2" xfId="129" xr:uid="{00000000-0005-0000-0000-000076000000}"/>
    <cellStyle name="Cálculo 2" xfId="130" xr:uid="{00000000-0005-0000-0000-000077000000}"/>
    <cellStyle name="Cálculo 2 2" xfId="131" xr:uid="{00000000-0005-0000-0000-000078000000}"/>
    <cellStyle name="Celda de comprobación 2" xfId="132" xr:uid="{00000000-0005-0000-0000-000079000000}"/>
    <cellStyle name="Celda de comprobación 2 2" xfId="133" xr:uid="{00000000-0005-0000-0000-00007A000000}"/>
    <cellStyle name="Celda vinculada 2" xfId="134" xr:uid="{00000000-0005-0000-0000-00007B000000}"/>
    <cellStyle name="Celda vinculada 2 2" xfId="135" xr:uid="{00000000-0005-0000-0000-00007C000000}"/>
    <cellStyle name="Check Cell 2" xfId="136" xr:uid="{00000000-0005-0000-0000-00007D000000}"/>
    <cellStyle name="Comma 10" xfId="137" xr:uid="{00000000-0005-0000-0000-00007E000000}"/>
    <cellStyle name="Comma 10 2" xfId="138" xr:uid="{00000000-0005-0000-0000-00007F000000}"/>
    <cellStyle name="Comma 11" xfId="139" xr:uid="{00000000-0005-0000-0000-000080000000}"/>
    <cellStyle name="Comma 2" xfId="140" xr:uid="{00000000-0005-0000-0000-000081000000}"/>
    <cellStyle name="Comma 2 2" xfId="141" xr:uid="{00000000-0005-0000-0000-000082000000}"/>
    <cellStyle name="Comma 2 2 2" xfId="142" xr:uid="{00000000-0005-0000-0000-000083000000}"/>
    <cellStyle name="Comma 2 2 3" xfId="143" xr:uid="{00000000-0005-0000-0000-000084000000}"/>
    <cellStyle name="Comma 2 3" xfId="144" xr:uid="{00000000-0005-0000-0000-000085000000}"/>
    <cellStyle name="Comma 2 3 2" xfId="145" xr:uid="{00000000-0005-0000-0000-000086000000}"/>
    <cellStyle name="Comma 2 3 3" xfId="146" xr:uid="{00000000-0005-0000-0000-000087000000}"/>
    <cellStyle name="Comma 2 3 4" xfId="147" xr:uid="{00000000-0005-0000-0000-000088000000}"/>
    <cellStyle name="Comma 2 4" xfId="148" xr:uid="{00000000-0005-0000-0000-000089000000}"/>
    <cellStyle name="Comma 2 5" xfId="149" xr:uid="{00000000-0005-0000-0000-00008A000000}"/>
    <cellStyle name="Comma 2_Cuadro No. 1" xfId="150" xr:uid="{00000000-0005-0000-0000-00008B000000}"/>
    <cellStyle name="Comma 3" xfId="151" xr:uid="{00000000-0005-0000-0000-00008C000000}"/>
    <cellStyle name="Comma 3 2" xfId="152" xr:uid="{00000000-0005-0000-0000-00008D000000}"/>
    <cellStyle name="Comma 3 3" xfId="153" xr:uid="{00000000-0005-0000-0000-00008E000000}"/>
    <cellStyle name="Comma 3 4" xfId="154" xr:uid="{00000000-0005-0000-0000-00008F000000}"/>
    <cellStyle name="Comma 3 5" xfId="155" xr:uid="{00000000-0005-0000-0000-000090000000}"/>
    <cellStyle name="Comma 4" xfId="156" xr:uid="{00000000-0005-0000-0000-000091000000}"/>
    <cellStyle name="Comma 4 2" xfId="157" xr:uid="{00000000-0005-0000-0000-000092000000}"/>
    <cellStyle name="Comma 4 2 2" xfId="158" xr:uid="{00000000-0005-0000-0000-000093000000}"/>
    <cellStyle name="Comma 4 2 3" xfId="159" xr:uid="{00000000-0005-0000-0000-000094000000}"/>
    <cellStyle name="Comma 4 3" xfId="160" xr:uid="{00000000-0005-0000-0000-000095000000}"/>
    <cellStyle name="Comma 4 3 2" xfId="161" xr:uid="{00000000-0005-0000-0000-000096000000}"/>
    <cellStyle name="Comma 4 3 3" xfId="162" xr:uid="{00000000-0005-0000-0000-000097000000}"/>
    <cellStyle name="Comma 5" xfId="163" xr:uid="{00000000-0005-0000-0000-000098000000}"/>
    <cellStyle name="Comma 5 2" xfId="164" xr:uid="{00000000-0005-0000-0000-000099000000}"/>
    <cellStyle name="Comma 5 3" xfId="165" xr:uid="{00000000-0005-0000-0000-00009A000000}"/>
    <cellStyle name="Comma 6" xfId="166" xr:uid="{00000000-0005-0000-0000-00009B000000}"/>
    <cellStyle name="Comma 6 2" xfId="167" xr:uid="{00000000-0005-0000-0000-00009C000000}"/>
    <cellStyle name="Comma 6 3" xfId="168" xr:uid="{00000000-0005-0000-0000-00009D000000}"/>
    <cellStyle name="Comma 7" xfId="169" xr:uid="{00000000-0005-0000-0000-00009E000000}"/>
    <cellStyle name="Comma 7 2" xfId="170" xr:uid="{00000000-0005-0000-0000-00009F000000}"/>
    <cellStyle name="Comma 7 3" xfId="171" xr:uid="{00000000-0005-0000-0000-0000A0000000}"/>
    <cellStyle name="Comma 8" xfId="172" xr:uid="{00000000-0005-0000-0000-0000A1000000}"/>
    <cellStyle name="Comma 8 2" xfId="173" xr:uid="{00000000-0005-0000-0000-0000A2000000}"/>
    <cellStyle name="Comma 8 3" xfId="174" xr:uid="{00000000-0005-0000-0000-0000A3000000}"/>
    <cellStyle name="Comma 9" xfId="175" xr:uid="{00000000-0005-0000-0000-0000A4000000}"/>
    <cellStyle name="Comma 9 2" xfId="176" xr:uid="{00000000-0005-0000-0000-0000A5000000}"/>
    <cellStyle name="Comma 9 2 2" xfId="177" xr:uid="{00000000-0005-0000-0000-0000A6000000}"/>
    <cellStyle name="Comma 9 2 3" xfId="178" xr:uid="{00000000-0005-0000-0000-0000A7000000}"/>
    <cellStyle name="Comma 9 3" xfId="179" xr:uid="{00000000-0005-0000-0000-0000A8000000}"/>
    <cellStyle name="Comma 9 4" xfId="180" xr:uid="{00000000-0005-0000-0000-0000A9000000}"/>
    <cellStyle name="Currency 2" xfId="181" xr:uid="{00000000-0005-0000-0000-0000AA000000}"/>
    <cellStyle name="Currency 2 2" xfId="182" xr:uid="{00000000-0005-0000-0000-0000AB000000}"/>
    <cellStyle name="Encabezado 4 2" xfId="183" xr:uid="{00000000-0005-0000-0000-0000AC000000}"/>
    <cellStyle name="Encabezado 4 2 2" xfId="184" xr:uid="{00000000-0005-0000-0000-0000AD000000}"/>
    <cellStyle name="Énfasis1 2" xfId="185" xr:uid="{00000000-0005-0000-0000-0000AE000000}"/>
    <cellStyle name="Énfasis1 2 2" xfId="186" xr:uid="{00000000-0005-0000-0000-0000AF000000}"/>
    <cellStyle name="Énfasis2 2" xfId="187" xr:uid="{00000000-0005-0000-0000-0000B0000000}"/>
    <cellStyle name="Énfasis2 2 2" xfId="188" xr:uid="{00000000-0005-0000-0000-0000B1000000}"/>
    <cellStyle name="Énfasis3 2" xfId="189" xr:uid="{00000000-0005-0000-0000-0000B2000000}"/>
    <cellStyle name="Énfasis3 2 2" xfId="190" xr:uid="{00000000-0005-0000-0000-0000B3000000}"/>
    <cellStyle name="Énfasis4 2" xfId="191" xr:uid="{00000000-0005-0000-0000-0000B4000000}"/>
    <cellStyle name="Énfasis4 2 2" xfId="192" xr:uid="{00000000-0005-0000-0000-0000B5000000}"/>
    <cellStyle name="Énfasis5 2" xfId="193" xr:uid="{00000000-0005-0000-0000-0000B6000000}"/>
    <cellStyle name="Énfasis5 2 2" xfId="194" xr:uid="{00000000-0005-0000-0000-0000B7000000}"/>
    <cellStyle name="Énfasis6 2" xfId="195" xr:uid="{00000000-0005-0000-0000-0000B8000000}"/>
    <cellStyle name="Énfasis6 2 2" xfId="196" xr:uid="{00000000-0005-0000-0000-0000B9000000}"/>
    <cellStyle name="Entrada 2" xfId="197" xr:uid="{00000000-0005-0000-0000-0000BA000000}"/>
    <cellStyle name="Entrada 2 2" xfId="198" xr:uid="{00000000-0005-0000-0000-0000BB000000}"/>
    <cellStyle name="Entrada 3" xfId="199" xr:uid="{00000000-0005-0000-0000-0000BC000000}"/>
    <cellStyle name="Euro" xfId="200" xr:uid="{00000000-0005-0000-0000-0000BD000000}"/>
    <cellStyle name="Euro 2" xfId="201" xr:uid="{00000000-0005-0000-0000-0000BE000000}"/>
    <cellStyle name="Euro 3" xfId="202" xr:uid="{00000000-0005-0000-0000-0000BF000000}"/>
    <cellStyle name="Euro 4" xfId="203" xr:uid="{00000000-0005-0000-0000-0000C0000000}"/>
    <cellStyle name="Explanatory Text 2" xfId="204" xr:uid="{00000000-0005-0000-0000-0000C1000000}"/>
    <cellStyle name="Font: Calibri, 9pt regular" xfId="205" xr:uid="{00000000-0005-0000-0000-0000C2000000}"/>
    <cellStyle name="Footnotes: top row" xfId="206" xr:uid="{00000000-0005-0000-0000-0000C3000000}"/>
    <cellStyle name="Good 2" xfId="207" xr:uid="{00000000-0005-0000-0000-0000C4000000}"/>
    <cellStyle name="Header: bottom row" xfId="208" xr:uid="{00000000-0005-0000-0000-0000C5000000}"/>
    <cellStyle name="Heading 1 2" xfId="209" xr:uid="{00000000-0005-0000-0000-0000C6000000}"/>
    <cellStyle name="Heading 2 2" xfId="210" xr:uid="{00000000-0005-0000-0000-0000C7000000}"/>
    <cellStyle name="Heading 3 2" xfId="211" xr:uid="{00000000-0005-0000-0000-0000C8000000}"/>
    <cellStyle name="Heading 4 2" xfId="212" xr:uid="{00000000-0005-0000-0000-0000C9000000}"/>
    <cellStyle name="Hipervínculo 2" xfId="213" xr:uid="{00000000-0005-0000-0000-0000CA000000}"/>
    <cellStyle name="Hipervínculo 2 2" xfId="214" xr:uid="{00000000-0005-0000-0000-0000CB000000}"/>
    <cellStyle name="Hyperlink 2" xfId="215" xr:uid="{00000000-0005-0000-0000-0000CC000000}"/>
    <cellStyle name="Incorrecto 2" xfId="216" xr:uid="{00000000-0005-0000-0000-0000CD000000}"/>
    <cellStyle name="Incorrecto 2 2" xfId="217" xr:uid="{00000000-0005-0000-0000-0000CE000000}"/>
    <cellStyle name="Input 2" xfId="218" xr:uid="{00000000-0005-0000-0000-0000CF000000}"/>
    <cellStyle name="Linked Cell 2" xfId="219" xr:uid="{00000000-0005-0000-0000-0000D0000000}"/>
    <cellStyle name="MacroCode" xfId="220" xr:uid="{00000000-0005-0000-0000-0000D1000000}"/>
    <cellStyle name="MacroCode 2" xfId="221" xr:uid="{00000000-0005-0000-0000-0000D2000000}"/>
    <cellStyle name="Millares" xfId="1" builtinId="3"/>
    <cellStyle name="Millares 10" xfId="222" xr:uid="{00000000-0005-0000-0000-0000D4000000}"/>
    <cellStyle name="Millares 10 10" xfId="223" xr:uid="{00000000-0005-0000-0000-0000D5000000}"/>
    <cellStyle name="Millares 10 10 2" xfId="224" xr:uid="{00000000-0005-0000-0000-0000D6000000}"/>
    <cellStyle name="Millares 10 10 3" xfId="225" xr:uid="{00000000-0005-0000-0000-0000D7000000}"/>
    <cellStyle name="Millares 10 11" xfId="226" xr:uid="{00000000-0005-0000-0000-0000D8000000}"/>
    <cellStyle name="Millares 10 11 2" xfId="227" xr:uid="{00000000-0005-0000-0000-0000D9000000}"/>
    <cellStyle name="Millares 10 11 3" xfId="228" xr:uid="{00000000-0005-0000-0000-0000DA000000}"/>
    <cellStyle name="Millares 10 11 4" xfId="229" xr:uid="{00000000-0005-0000-0000-0000DB000000}"/>
    <cellStyle name="Millares 10 11 5" xfId="230" xr:uid="{00000000-0005-0000-0000-0000DC000000}"/>
    <cellStyle name="Millares 10 2" xfId="231" xr:uid="{00000000-0005-0000-0000-0000DD000000}"/>
    <cellStyle name="Millares 10 2 2" xfId="232" xr:uid="{00000000-0005-0000-0000-0000DE000000}"/>
    <cellStyle name="Millares 10 2 3" xfId="233" xr:uid="{00000000-0005-0000-0000-0000DF000000}"/>
    <cellStyle name="Millares 10 2 4" xfId="234" xr:uid="{00000000-0005-0000-0000-0000E0000000}"/>
    <cellStyle name="Millares 10 3" xfId="235" xr:uid="{00000000-0005-0000-0000-0000E1000000}"/>
    <cellStyle name="Millares 10 3 2" xfId="236" xr:uid="{00000000-0005-0000-0000-0000E2000000}"/>
    <cellStyle name="Millares 10 3 3" xfId="237" xr:uid="{00000000-0005-0000-0000-0000E3000000}"/>
    <cellStyle name="Millares 10 4" xfId="238" xr:uid="{00000000-0005-0000-0000-0000E4000000}"/>
    <cellStyle name="Millares 10 5" xfId="239" xr:uid="{00000000-0005-0000-0000-0000E5000000}"/>
    <cellStyle name="Millares 10 5 2" xfId="240" xr:uid="{00000000-0005-0000-0000-0000E6000000}"/>
    <cellStyle name="Millares 10 6" xfId="241" xr:uid="{00000000-0005-0000-0000-0000E7000000}"/>
    <cellStyle name="Millares 10 6 2" xfId="242" xr:uid="{00000000-0005-0000-0000-0000E8000000}"/>
    <cellStyle name="Millares 10 6 3" xfId="243" xr:uid="{00000000-0005-0000-0000-0000E9000000}"/>
    <cellStyle name="Millares 10 7" xfId="244" xr:uid="{00000000-0005-0000-0000-0000EA000000}"/>
    <cellStyle name="Millares 10 7 2" xfId="245" xr:uid="{00000000-0005-0000-0000-0000EB000000}"/>
    <cellStyle name="Millares 10 7 3" xfId="246" xr:uid="{00000000-0005-0000-0000-0000EC000000}"/>
    <cellStyle name="Millares 10 8" xfId="247" xr:uid="{00000000-0005-0000-0000-0000ED000000}"/>
    <cellStyle name="Millares 10 8 2" xfId="248" xr:uid="{00000000-0005-0000-0000-0000EE000000}"/>
    <cellStyle name="Millares 10 8 3" xfId="249" xr:uid="{00000000-0005-0000-0000-0000EF000000}"/>
    <cellStyle name="Millares 10 9" xfId="250" xr:uid="{00000000-0005-0000-0000-0000F0000000}"/>
    <cellStyle name="Millares 10 9 2" xfId="251" xr:uid="{00000000-0005-0000-0000-0000F1000000}"/>
    <cellStyle name="Millares 10 9 3" xfId="252" xr:uid="{00000000-0005-0000-0000-0000F2000000}"/>
    <cellStyle name="Millares 11" xfId="253" xr:uid="{00000000-0005-0000-0000-0000F3000000}"/>
    <cellStyle name="Millares 11 2" xfId="254" xr:uid="{00000000-0005-0000-0000-0000F4000000}"/>
    <cellStyle name="Millares 11 2 2" xfId="255" xr:uid="{00000000-0005-0000-0000-0000F5000000}"/>
    <cellStyle name="Millares 11 2 3" xfId="256" xr:uid="{00000000-0005-0000-0000-0000F6000000}"/>
    <cellStyle name="Millares 11 3" xfId="257" xr:uid="{00000000-0005-0000-0000-0000F7000000}"/>
    <cellStyle name="Millares 11 4" xfId="258" xr:uid="{00000000-0005-0000-0000-0000F8000000}"/>
    <cellStyle name="Millares 12" xfId="259" xr:uid="{00000000-0005-0000-0000-0000F9000000}"/>
    <cellStyle name="Millares 12 2" xfId="260" xr:uid="{00000000-0005-0000-0000-0000FA000000}"/>
    <cellStyle name="Millares 13" xfId="261" xr:uid="{00000000-0005-0000-0000-0000FB000000}"/>
    <cellStyle name="Millares 13 2" xfId="262" xr:uid="{00000000-0005-0000-0000-0000FC000000}"/>
    <cellStyle name="Millares 14" xfId="263" xr:uid="{00000000-0005-0000-0000-0000FD000000}"/>
    <cellStyle name="Millares 14 2" xfId="264" xr:uid="{00000000-0005-0000-0000-0000FE000000}"/>
    <cellStyle name="Millares 15" xfId="265" xr:uid="{00000000-0005-0000-0000-0000FF000000}"/>
    <cellStyle name="Millares 15 2" xfId="266" xr:uid="{00000000-0005-0000-0000-000000010000}"/>
    <cellStyle name="Millares 15 3" xfId="267" xr:uid="{00000000-0005-0000-0000-000001010000}"/>
    <cellStyle name="Millares 16" xfId="268" xr:uid="{00000000-0005-0000-0000-000002010000}"/>
    <cellStyle name="Millares 16 2" xfId="269" xr:uid="{00000000-0005-0000-0000-000003010000}"/>
    <cellStyle name="Millares 16 3" xfId="270" xr:uid="{00000000-0005-0000-0000-000004010000}"/>
    <cellStyle name="Millares 16 4" xfId="271" xr:uid="{00000000-0005-0000-0000-000005010000}"/>
    <cellStyle name="Millares 17" xfId="272" xr:uid="{00000000-0005-0000-0000-000006010000}"/>
    <cellStyle name="Millares 17 2" xfId="273" xr:uid="{00000000-0005-0000-0000-000007010000}"/>
    <cellStyle name="Millares 18" xfId="274" xr:uid="{00000000-0005-0000-0000-000008010000}"/>
    <cellStyle name="Millares 18 2" xfId="275" xr:uid="{00000000-0005-0000-0000-000009010000}"/>
    <cellStyle name="Millares 18 3" xfId="276" xr:uid="{00000000-0005-0000-0000-00000A010000}"/>
    <cellStyle name="Millares 19" xfId="277" xr:uid="{00000000-0005-0000-0000-00000B010000}"/>
    <cellStyle name="Millares 19 2" xfId="278" xr:uid="{00000000-0005-0000-0000-00000C010000}"/>
    <cellStyle name="Millares 19 3" xfId="279" xr:uid="{00000000-0005-0000-0000-00000D010000}"/>
    <cellStyle name="Millares 2" xfId="280" xr:uid="{00000000-0005-0000-0000-00000E010000}"/>
    <cellStyle name="Millares 2 2" xfId="281" xr:uid="{00000000-0005-0000-0000-00000F010000}"/>
    <cellStyle name="Millares 2 2 2" xfId="282" xr:uid="{00000000-0005-0000-0000-000010010000}"/>
    <cellStyle name="Millares 2 2 2 2" xfId="283" xr:uid="{00000000-0005-0000-0000-000011010000}"/>
    <cellStyle name="Millares 2 2 2 3" xfId="284" xr:uid="{00000000-0005-0000-0000-000012010000}"/>
    <cellStyle name="Millares 2 2 3" xfId="285" xr:uid="{00000000-0005-0000-0000-000013010000}"/>
    <cellStyle name="Millares 2 2 3 2" xfId="286" xr:uid="{00000000-0005-0000-0000-000014010000}"/>
    <cellStyle name="Millares 2 2 3 3" xfId="287" xr:uid="{00000000-0005-0000-0000-000015010000}"/>
    <cellStyle name="Millares 2 2 4" xfId="288" xr:uid="{00000000-0005-0000-0000-000016010000}"/>
    <cellStyle name="Millares 2 2 5" xfId="289" xr:uid="{00000000-0005-0000-0000-000017010000}"/>
    <cellStyle name="Millares 2 2_Cuadro No. 1" xfId="290" xr:uid="{00000000-0005-0000-0000-000018010000}"/>
    <cellStyle name="Millares 2 3" xfId="291" xr:uid="{00000000-0005-0000-0000-000019010000}"/>
    <cellStyle name="Millares 2 3 2" xfId="292" xr:uid="{00000000-0005-0000-0000-00001A010000}"/>
    <cellStyle name="Millares 2 4" xfId="293" xr:uid="{00000000-0005-0000-0000-00001B010000}"/>
    <cellStyle name="Millares 2 5" xfId="294" xr:uid="{00000000-0005-0000-0000-00001C010000}"/>
    <cellStyle name="Millares 2 5 2" xfId="295" xr:uid="{00000000-0005-0000-0000-00001D010000}"/>
    <cellStyle name="Millares 2 5 3" xfId="296" xr:uid="{00000000-0005-0000-0000-00001E010000}"/>
    <cellStyle name="Millares 2 6" xfId="297" xr:uid="{00000000-0005-0000-0000-00001F010000}"/>
    <cellStyle name="Millares 2_Cuadro No. 1" xfId="298" xr:uid="{00000000-0005-0000-0000-000020010000}"/>
    <cellStyle name="Millares 20" xfId="299" xr:uid="{00000000-0005-0000-0000-000021010000}"/>
    <cellStyle name="Millares 21" xfId="300" xr:uid="{00000000-0005-0000-0000-000022010000}"/>
    <cellStyle name="Millares 22" xfId="301" xr:uid="{00000000-0005-0000-0000-000023010000}"/>
    <cellStyle name="Millares 23" xfId="302" xr:uid="{00000000-0005-0000-0000-000024010000}"/>
    <cellStyle name="Millares 24" xfId="303" xr:uid="{00000000-0005-0000-0000-000025010000}"/>
    <cellStyle name="Millares 25" xfId="304" xr:uid="{00000000-0005-0000-0000-000026010000}"/>
    <cellStyle name="Millares 26" xfId="305" xr:uid="{00000000-0005-0000-0000-000027010000}"/>
    <cellStyle name="Millares 27" xfId="306" xr:uid="{00000000-0005-0000-0000-000028010000}"/>
    <cellStyle name="Millares 28" xfId="307" xr:uid="{00000000-0005-0000-0000-000029010000}"/>
    <cellStyle name="Millares 29" xfId="308" xr:uid="{00000000-0005-0000-0000-00002A010000}"/>
    <cellStyle name="Millares 3" xfId="309" xr:uid="{00000000-0005-0000-0000-00002B010000}"/>
    <cellStyle name="Millares 3 2" xfId="310" xr:uid="{00000000-0005-0000-0000-00002C010000}"/>
    <cellStyle name="Millares 3 2 2" xfId="311" xr:uid="{00000000-0005-0000-0000-00002D010000}"/>
    <cellStyle name="Millares 3 2 2 2" xfId="312" xr:uid="{00000000-0005-0000-0000-00002E010000}"/>
    <cellStyle name="Millares 3 2 3" xfId="313" xr:uid="{00000000-0005-0000-0000-00002F010000}"/>
    <cellStyle name="Millares 3 2 3 2" xfId="314" xr:uid="{00000000-0005-0000-0000-000030010000}"/>
    <cellStyle name="Millares 3 2 3 3" xfId="315" xr:uid="{00000000-0005-0000-0000-000031010000}"/>
    <cellStyle name="Millares 3 3" xfId="316" xr:uid="{00000000-0005-0000-0000-000032010000}"/>
    <cellStyle name="Millares 3 3 2" xfId="317" xr:uid="{00000000-0005-0000-0000-000033010000}"/>
    <cellStyle name="Millares 3 3 3" xfId="318" xr:uid="{00000000-0005-0000-0000-000034010000}"/>
    <cellStyle name="Millares 3 4" xfId="319" xr:uid="{00000000-0005-0000-0000-000035010000}"/>
    <cellStyle name="Millares 3 4 2" xfId="320" xr:uid="{00000000-0005-0000-0000-000036010000}"/>
    <cellStyle name="Millares 3 4 3" xfId="321" xr:uid="{00000000-0005-0000-0000-000037010000}"/>
    <cellStyle name="Millares 3 5" xfId="322" xr:uid="{00000000-0005-0000-0000-000038010000}"/>
    <cellStyle name="Millares 3 5 2" xfId="323" xr:uid="{00000000-0005-0000-0000-000039010000}"/>
    <cellStyle name="Millares 3 5 3" xfId="324" xr:uid="{00000000-0005-0000-0000-00003A010000}"/>
    <cellStyle name="Millares 3 6" xfId="325" xr:uid="{00000000-0005-0000-0000-00003B010000}"/>
    <cellStyle name="Millares 3_Cuadro No. 1" xfId="326" xr:uid="{00000000-0005-0000-0000-00003C010000}"/>
    <cellStyle name="Millares 30" xfId="327" xr:uid="{00000000-0005-0000-0000-00003D010000}"/>
    <cellStyle name="Millares 31" xfId="328" xr:uid="{00000000-0005-0000-0000-00003E010000}"/>
    <cellStyle name="Millares 32" xfId="329" xr:uid="{00000000-0005-0000-0000-00003F010000}"/>
    <cellStyle name="Millares 33" xfId="330" xr:uid="{00000000-0005-0000-0000-000040010000}"/>
    <cellStyle name="Millares 34" xfId="331" xr:uid="{00000000-0005-0000-0000-000041010000}"/>
    <cellStyle name="Millares 35" xfId="332" xr:uid="{00000000-0005-0000-0000-000042010000}"/>
    <cellStyle name="Millares 36" xfId="333" xr:uid="{00000000-0005-0000-0000-000043010000}"/>
    <cellStyle name="Millares 37" xfId="334" xr:uid="{00000000-0005-0000-0000-000044010000}"/>
    <cellStyle name="Millares 38" xfId="335" xr:uid="{00000000-0005-0000-0000-000045010000}"/>
    <cellStyle name="Millares 39" xfId="336" xr:uid="{00000000-0005-0000-0000-000046010000}"/>
    <cellStyle name="Millares 4" xfId="337" xr:uid="{00000000-0005-0000-0000-000047010000}"/>
    <cellStyle name="Millares 4 2" xfId="338" xr:uid="{00000000-0005-0000-0000-000048010000}"/>
    <cellStyle name="Millares 4 2 2" xfId="339" xr:uid="{00000000-0005-0000-0000-000049010000}"/>
    <cellStyle name="Millares 4 2 3" xfId="340" xr:uid="{00000000-0005-0000-0000-00004A010000}"/>
    <cellStyle name="Millares 4 3" xfId="341" xr:uid="{00000000-0005-0000-0000-00004B010000}"/>
    <cellStyle name="Millares 4 3 2" xfId="342" xr:uid="{00000000-0005-0000-0000-00004C010000}"/>
    <cellStyle name="Millares 4 3 3" xfId="343" xr:uid="{00000000-0005-0000-0000-00004D010000}"/>
    <cellStyle name="Millares 4 4" xfId="344" xr:uid="{00000000-0005-0000-0000-00004E010000}"/>
    <cellStyle name="Millares 4 4 2" xfId="345" xr:uid="{00000000-0005-0000-0000-00004F010000}"/>
    <cellStyle name="Millares 4 4 3" xfId="346" xr:uid="{00000000-0005-0000-0000-000050010000}"/>
    <cellStyle name="Millares 4 5" xfId="347" xr:uid="{00000000-0005-0000-0000-000051010000}"/>
    <cellStyle name="Millares 4 5 2" xfId="348" xr:uid="{00000000-0005-0000-0000-000052010000}"/>
    <cellStyle name="Millares 4 5 3" xfId="349" xr:uid="{00000000-0005-0000-0000-000053010000}"/>
    <cellStyle name="Millares 4 6" xfId="350" xr:uid="{00000000-0005-0000-0000-000054010000}"/>
    <cellStyle name="Millares 4 6 2" xfId="351" xr:uid="{00000000-0005-0000-0000-000055010000}"/>
    <cellStyle name="Millares 4 6 3" xfId="352" xr:uid="{00000000-0005-0000-0000-000056010000}"/>
    <cellStyle name="Millares 4 7" xfId="353" xr:uid="{00000000-0005-0000-0000-000057010000}"/>
    <cellStyle name="Millares 4 8" xfId="354" xr:uid="{00000000-0005-0000-0000-000058010000}"/>
    <cellStyle name="Millares 4_Cuadro No. 1" xfId="355" xr:uid="{00000000-0005-0000-0000-000059010000}"/>
    <cellStyle name="Millares 40" xfId="356" xr:uid="{00000000-0005-0000-0000-00005A010000}"/>
    <cellStyle name="Millares 41" xfId="357" xr:uid="{00000000-0005-0000-0000-00005B010000}"/>
    <cellStyle name="Millares 42" xfId="358" xr:uid="{00000000-0005-0000-0000-00005C010000}"/>
    <cellStyle name="Millares 43" xfId="359" xr:uid="{00000000-0005-0000-0000-00005D010000}"/>
    <cellStyle name="Millares 44" xfId="360" xr:uid="{00000000-0005-0000-0000-00005E010000}"/>
    <cellStyle name="Millares 45" xfId="361" xr:uid="{00000000-0005-0000-0000-00005F010000}"/>
    <cellStyle name="Millares 46" xfId="362" xr:uid="{00000000-0005-0000-0000-000060010000}"/>
    <cellStyle name="Millares 47" xfId="363" xr:uid="{00000000-0005-0000-0000-000061010000}"/>
    <cellStyle name="Millares 48" xfId="364" xr:uid="{00000000-0005-0000-0000-000062010000}"/>
    <cellStyle name="Millares 49" xfId="365" xr:uid="{00000000-0005-0000-0000-000063010000}"/>
    <cellStyle name="Millares 5" xfId="366" xr:uid="{00000000-0005-0000-0000-000064010000}"/>
    <cellStyle name="Millares 5 2" xfId="367" xr:uid="{00000000-0005-0000-0000-000065010000}"/>
    <cellStyle name="Millares 5 2 2" xfId="368" xr:uid="{00000000-0005-0000-0000-000066010000}"/>
    <cellStyle name="Millares 5 2 3" xfId="369" xr:uid="{00000000-0005-0000-0000-000067010000}"/>
    <cellStyle name="Millares 5 3" xfId="370" xr:uid="{00000000-0005-0000-0000-000068010000}"/>
    <cellStyle name="Millares 5 3 2" xfId="371" xr:uid="{00000000-0005-0000-0000-000069010000}"/>
    <cellStyle name="Millares 5 3 3" xfId="372" xr:uid="{00000000-0005-0000-0000-00006A010000}"/>
    <cellStyle name="Millares 5 4" xfId="373" xr:uid="{00000000-0005-0000-0000-00006B010000}"/>
    <cellStyle name="Millares 5 5" xfId="374" xr:uid="{00000000-0005-0000-0000-00006C010000}"/>
    <cellStyle name="Millares 5_Cuadro No. 1" xfId="375" xr:uid="{00000000-0005-0000-0000-00006D010000}"/>
    <cellStyle name="Millares 50" xfId="376" xr:uid="{00000000-0005-0000-0000-00006E010000}"/>
    <cellStyle name="Millares 51" xfId="377" xr:uid="{00000000-0005-0000-0000-00006F010000}"/>
    <cellStyle name="Millares 52" xfId="378" xr:uid="{00000000-0005-0000-0000-000070010000}"/>
    <cellStyle name="Millares 53" xfId="379" xr:uid="{00000000-0005-0000-0000-000071010000}"/>
    <cellStyle name="Millares 54" xfId="380" xr:uid="{00000000-0005-0000-0000-000072010000}"/>
    <cellStyle name="Millares 55" xfId="381" xr:uid="{00000000-0005-0000-0000-000073010000}"/>
    <cellStyle name="Millares 56" xfId="382" xr:uid="{00000000-0005-0000-0000-000074010000}"/>
    <cellStyle name="Millares 57" xfId="9" xr:uid="{00000000-0005-0000-0000-000075010000}"/>
    <cellStyle name="Millares 58" xfId="383" xr:uid="{00000000-0005-0000-0000-000076010000}"/>
    <cellStyle name="Millares 59" xfId="384" xr:uid="{00000000-0005-0000-0000-000077010000}"/>
    <cellStyle name="Millares 6" xfId="385" xr:uid="{00000000-0005-0000-0000-000078010000}"/>
    <cellStyle name="Millares 6 2" xfId="386" xr:uid="{00000000-0005-0000-0000-000079010000}"/>
    <cellStyle name="Millares 6 2 2" xfId="387" xr:uid="{00000000-0005-0000-0000-00007A010000}"/>
    <cellStyle name="Millares 6 3" xfId="388" xr:uid="{00000000-0005-0000-0000-00007B010000}"/>
    <cellStyle name="Millares 60" xfId="389" xr:uid="{00000000-0005-0000-0000-00007C010000}"/>
    <cellStyle name="Millares 61" xfId="390" xr:uid="{00000000-0005-0000-0000-00007D010000}"/>
    <cellStyle name="Millares 62" xfId="391" xr:uid="{00000000-0005-0000-0000-00007E010000}"/>
    <cellStyle name="Millares 63" xfId="392" xr:uid="{00000000-0005-0000-0000-00007F010000}"/>
    <cellStyle name="Millares 64" xfId="393" xr:uid="{00000000-0005-0000-0000-000080010000}"/>
    <cellStyle name="Millares 7" xfId="394" xr:uid="{00000000-0005-0000-0000-000081010000}"/>
    <cellStyle name="Millares 7 2" xfId="395" xr:uid="{00000000-0005-0000-0000-000082010000}"/>
    <cellStyle name="Millares 7 2 2" xfId="396" xr:uid="{00000000-0005-0000-0000-000083010000}"/>
    <cellStyle name="Millares 7 2 3" xfId="397" xr:uid="{00000000-0005-0000-0000-000084010000}"/>
    <cellStyle name="Millares 7 3" xfId="398" xr:uid="{00000000-0005-0000-0000-000085010000}"/>
    <cellStyle name="Millares 7 4" xfId="399" xr:uid="{00000000-0005-0000-0000-000086010000}"/>
    <cellStyle name="Millares 8" xfId="400" xr:uid="{00000000-0005-0000-0000-000087010000}"/>
    <cellStyle name="Millares 8 2" xfId="401" xr:uid="{00000000-0005-0000-0000-000088010000}"/>
    <cellStyle name="Millares 8 2 2" xfId="402" xr:uid="{00000000-0005-0000-0000-000089010000}"/>
    <cellStyle name="Millares 8 2 3" xfId="403" xr:uid="{00000000-0005-0000-0000-00008A010000}"/>
    <cellStyle name="Millares 8 3" xfId="404" xr:uid="{00000000-0005-0000-0000-00008B010000}"/>
    <cellStyle name="Millares 8 3 2" xfId="405" xr:uid="{00000000-0005-0000-0000-00008C010000}"/>
    <cellStyle name="Millares 8 3 3" xfId="406" xr:uid="{00000000-0005-0000-0000-00008D010000}"/>
    <cellStyle name="Millares 8 4" xfId="407" xr:uid="{00000000-0005-0000-0000-00008E010000}"/>
    <cellStyle name="Millares 9" xfId="408" xr:uid="{00000000-0005-0000-0000-00008F010000}"/>
    <cellStyle name="Millares 9 2" xfId="409" xr:uid="{00000000-0005-0000-0000-000090010000}"/>
    <cellStyle name="Millares 9 2 2" xfId="410" xr:uid="{00000000-0005-0000-0000-000091010000}"/>
    <cellStyle name="Millares 9 2 3" xfId="411" xr:uid="{00000000-0005-0000-0000-000092010000}"/>
    <cellStyle name="Millares 9 2 4" xfId="412" xr:uid="{00000000-0005-0000-0000-000093010000}"/>
    <cellStyle name="Millares 9 3" xfId="413" xr:uid="{00000000-0005-0000-0000-000094010000}"/>
    <cellStyle name="Millares 9 3 2" xfId="414" xr:uid="{00000000-0005-0000-0000-000095010000}"/>
    <cellStyle name="Millares 9 3 3" xfId="415" xr:uid="{00000000-0005-0000-0000-000096010000}"/>
    <cellStyle name="Millares 9 4" xfId="416" xr:uid="{00000000-0005-0000-0000-000097010000}"/>
    <cellStyle name="Millares 9 5" xfId="417" xr:uid="{00000000-0005-0000-0000-000098010000}"/>
    <cellStyle name="Millares 9 5 2" xfId="418" xr:uid="{00000000-0005-0000-0000-000099010000}"/>
    <cellStyle name="Millares 9 5 3" xfId="419" xr:uid="{00000000-0005-0000-0000-00009A010000}"/>
    <cellStyle name="Millares 9 6" xfId="420" xr:uid="{00000000-0005-0000-0000-00009B010000}"/>
    <cellStyle name="Millares 9 6 2" xfId="421" xr:uid="{00000000-0005-0000-0000-00009C010000}"/>
    <cellStyle name="Millares 9 6 3" xfId="422" xr:uid="{00000000-0005-0000-0000-00009D010000}"/>
    <cellStyle name="Millares 9 7" xfId="423" xr:uid="{00000000-0005-0000-0000-00009E010000}"/>
    <cellStyle name="Millares 9 8" xfId="424" xr:uid="{00000000-0005-0000-0000-00009F010000}"/>
    <cellStyle name="Moneda 2" xfId="425" xr:uid="{00000000-0005-0000-0000-0000A0010000}"/>
    <cellStyle name="Moneda 2 2" xfId="426" xr:uid="{00000000-0005-0000-0000-0000A1010000}"/>
    <cellStyle name="Moneda 3" xfId="427" xr:uid="{00000000-0005-0000-0000-0000A2010000}"/>
    <cellStyle name="Moneda 4" xfId="428" xr:uid="{00000000-0005-0000-0000-0000A3010000}"/>
    <cellStyle name="Moneda 4 2" xfId="429" xr:uid="{00000000-0005-0000-0000-0000A4010000}"/>
    <cellStyle name="Moneda 4 3" xfId="430" xr:uid="{00000000-0005-0000-0000-0000A5010000}"/>
    <cellStyle name="Moneda 5" xfId="431" xr:uid="{00000000-0005-0000-0000-0000A6010000}"/>
    <cellStyle name="Moneda 5 2" xfId="432" xr:uid="{00000000-0005-0000-0000-0000A7010000}"/>
    <cellStyle name="Moneda 5 3" xfId="433" xr:uid="{00000000-0005-0000-0000-0000A8010000}"/>
    <cellStyle name="Moneda 5 3 2" xfId="434" xr:uid="{00000000-0005-0000-0000-0000A9010000}"/>
    <cellStyle name="Neutral 2" xfId="435" xr:uid="{00000000-0005-0000-0000-0000AA010000}"/>
    <cellStyle name="Neutral 2 2" xfId="436" xr:uid="{00000000-0005-0000-0000-0000AB010000}"/>
    <cellStyle name="Normal" xfId="0" builtinId="0"/>
    <cellStyle name="Normal 10" xfId="437" xr:uid="{00000000-0005-0000-0000-0000AD010000}"/>
    <cellStyle name="Normal 10 2" xfId="438" xr:uid="{00000000-0005-0000-0000-0000AE010000}"/>
    <cellStyle name="Normal 10 2 2" xfId="439" xr:uid="{00000000-0005-0000-0000-0000AF010000}"/>
    <cellStyle name="Normal 10 2 2 2" xfId="440" xr:uid="{00000000-0005-0000-0000-0000B0010000}"/>
    <cellStyle name="Normal 10 2 3" xfId="441" xr:uid="{00000000-0005-0000-0000-0000B1010000}"/>
    <cellStyle name="Normal 10 3" xfId="8" xr:uid="{00000000-0005-0000-0000-0000B2010000}"/>
    <cellStyle name="Normal 10 3 2" xfId="442" xr:uid="{00000000-0005-0000-0000-0000B3010000}"/>
    <cellStyle name="Normal 10 4" xfId="443" xr:uid="{00000000-0005-0000-0000-0000B4010000}"/>
    <cellStyle name="Normal 10_Cuadro No. 1" xfId="444" xr:uid="{00000000-0005-0000-0000-0000B5010000}"/>
    <cellStyle name="Normal 11" xfId="445" xr:uid="{00000000-0005-0000-0000-0000B6010000}"/>
    <cellStyle name="Normal 11 2" xfId="4" xr:uid="{00000000-0005-0000-0000-0000B7010000}"/>
    <cellStyle name="Normal 11_Estimado Mensual" xfId="446" xr:uid="{00000000-0005-0000-0000-0000B8010000}"/>
    <cellStyle name="Normal 12" xfId="447" xr:uid="{00000000-0005-0000-0000-0000B9010000}"/>
    <cellStyle name="Normal 12 2" xfId="448" xr:uid="{00000000-0005-0000-0000-0000BA010000}"/>
    <cellStyle name="Normal 13" xfId="449" xr:uid="{00000000-0005-0000-0000-0000BB010000}"/>
    <cellStyle name="Normal 13 2" xfId="450" xr:uid="{00000000-0005-0000-0000-0000BC010000}"/>
    <cellStyle name="Normal 14" xfId="451" xr:uid="{00000000-0005-0000-0000-0000BD010000}"/>
    <cellStyle name="Normal 14 2" xfId="452" xr:uid="{00000000-0005-0000-0000-0000BE010000}"/>
    <cellStyle name="Normal 15" xfId="453" xr:uid="{00000000-0005-0000-0000-0000BF010000}"/>
    <cellStyle name="Normal 15 2" xfId="454" xr:uid="{00000000-0005-0000-0000-0000C0010000}"/>
    <cellStyle name="Normal 16" xfId="455" xr:uid="{00000000-0005-0000-0000-0000C1010000}"/>
    <cellStyle name="Normal 17" xfId="456" xr:uid="{00000000-0005-0000-0000-0000C2010000}"/>
    <cellStyle name="Normal 18" xfId="457" xr:uid="{00000000-0005-0000-0000-0000C3010000}"/>
    <cellStyle name="Normal 19" xfId="458" xr:uid="{00000000-0005-0000-0000-0000C4010000}"/>
    <cellStyle name="Normal 2" xfId="5" xr:uid="{00000000-0005-0000-0000-0000C5010000}"/>
    <cellStyle name="Normal 2 2" xfId="3" xr:uid="{00000000-0005-0000-0000-0000C6010000}"/>
    <cellStyle name="Normal 2 2 2" xfId="6" xr:uid="{00000000-0005-0000-0000-0000C7010000}"/>
    <cellStyle name="Normal 2 2 2 2" xfId="459" xr:uid="{00000000-0005-0000-0000-0000C8010000}"/>
    <cellStyle name="Normal 2 2 3" xfId="460" xr:uid="{00000000-0005-0000-0000-0000C9010000}"/>
    <cellStyle name="Normal 2 2 4" xfId="461" xr:uid="{00000000-0005-0000-0000-0000CA010000}"/>
    <cellStyle name="Normal 2 3" xfId="462" xr:uid="{00000000-0005-0000-0000-0000CB010000}"/>
    <cellStyle name="Normal 2 3 2" xfId="463" xr:uid="{00000000-0005-0000-0000-0000CC010000}"/>
    <cellStyle name="Normal 2 4" xfId="464" xr:uid="{00000000-0005-0000-0000-0000CD010000}"/>
    <cellStyle name="Normal 2 4 2" xfId="465" xr:uid="{00000000-0005-0000-0000-0000CE010000}"/>
    <cellStyle name="Normal 2 5" xfId="466" xr:uid="{00000000-0005-0000-0000-0000CF010000}"/>
    <cellStyle name="Normal 2 5 2" xfId="467" xr:uid="{00000000-0005-0000-0000-0000D0010000}"/>
    <cellStyle name="Normal 2 6" xfId="468" xr:uid="{00000000-0005-0000-0000-0000D1010000}"/>
    <cellStyle name="Normal 2 7" xfId="469" xr:uid="{00000000-0005-0000-0000-0000D2010000}"/>
    <cellStyle name="Normal 2_Cuadro No. 1" xfId="470" xr:uid="{00000000-0005-0000-0000-0000D3010000}"/>
    <cellStyle name="Normal 20" xfId="471" xr:uid="{00000000-0005-0000-0000-0000D4010000}"/>
    <cellStyle name="Normal 21" xfId="472" xr:uid="{00000000-0005-0000-0000-0000D5010000}"/>
    <cellStyle name="Normal 22" xfId="473" xr:uid="{00000000-0005-0000-0000-0000D6010000}"/>
    <cellStyle name="Normal 23" xfId="474" xr:uid="{00000000-0005-0000-0000-0000D7010000}"/>
    <cellStyle name="Normal 24" xfId="475" xr:uid="{00000000-0005-0000-0000-0000D8010000}"/>
    <cellStyle name="Normal 25" xfId="476" xr:uid="{00000000-0005-0000-0000-0000D9010000}"/>
    <cellStyle name="Normal 26" xfId="477" xr:uid="{00000000-0005-0000-0000-0000DA010000}"/>
    <cellStyle name="Normal 26 2" xfId="478" xr:uid="{00000000-0005-0000-0000-0000DB010000}"/>
    <cellStyle name="Normal 27" xfId="479" xr:uid="{00000000-0005-0000-0000-0000DC010000}"/>
    <cellStyle name="Normal 28" xfId="480" xr:uid="{00000000-0005-0000-0000-0000DD010000}"/>
    <cellStyle name="Normal 29" xfId="481" xr:uid="{00000000-0005-0000-0000-0000DE010000}"/>
    <cellStyle name="Normal 3" xfId="7" xr:uid="{00000000-0005-0000-0000-0000DF010000}"/>
    <cellStyle name="Normal 3 2" xfId="483" xr:uid="{00000000-0005-0000-0000-0000E0010000}"/>
    <cellStyle name="Normal 3 2 2" xfId="484" xr:uid="{00000000-0005-0000-0000-0000E1010000}"/>
    <cellStyle name="Normal 3 2 3" xfId="485" xr:uid="{00000000-0005-0000-0000-0000E2010000}"/>
    <cellStyle name="Normal 3 3" xfId="486" xr:uid="{00000000-0005-0000-0000-0000E3010000}"/>
    <cellStyle name="Normal 3 3 2" xfId="487" xr:uid="{00000000-0005-0000-0000-0000E4010000}"/>
    <cellStyle name="Normal 3 4" xfId="488" xr:uid="{00000000-0005-0000-0000-0000E5010000}"/>
    <cellStyle name="Normal 3 4 2" xfId="489" xr:uid="{00000000-0005-0000-0000-0000E6010000}"/>
    <cellStyle name="Normal 3 4 3" xfId="490" xr:uid="{00000000-0005-0000-0000-0000E7010000}"/>
    <cellStyle name="Normal 3 5" xfId="491" xr:uid="{00000000-0005-0000-0000-0000E8010000}"/>
    <cellStyle name="Normal 3 5 2" xfId="492" xr:uid="{00000000-0005-0000-0000-0000E9010000}"/>
    <cellStyle name="Normal 3 6" xfId="493" xr:uid="{00000000-0005-0000-0000-0000EA010000}"/>
    <cellStyle name="Normal 3 7" xfId="494" xr:uid="{00000000-0005-0000-0000-0000EB010000}"/>
    <cellStyle name="Normal 3 8" xfId="482" xr:uid="{00000000-0005-0000-0000-0000EC010000}"/>
    <cellStyle name="Normal 3_COMP.Febrero 2018" xfId="495" xr:uid="{00000000-0005-0000-0000-0000ED010000}"/>
    <cellStyle name="Normal 30" xfId="496" xr:uid="{00000000-0005-0000-0000-0000EE010000}"/>
    <cellStyle name="Normal 31" xfId="497" xr:uid="{00000000-0005-0000-0000-0000EF010000}"/>
    <cellStyle name="Normal 32" xfId="498" xr:uid="{00000000-0005-0000-0000-0000F0010000}"/>
    <cellStyle name="Normal 33" xfId="499" xr:uid="{00000000-0005-0000-0000-0000F1010000}"/>
    <cellStyle name="Normal 34" xfId="500" xr:uid="{00000000-0005-0000-0000-0000F2010000}"/>
    <cellStyle name="Normal 35" xfId="501" xr:uid="{00000000-0005-0000-0000-0000F3010000}"/>
    <cellStyle name="Normal 35 2" xfId="502" xr:uid="{00000000-0005-0000-0000-0000F4010000}"/>
    <cellStyle name="Normal 36" xfId="503" xr:uid="{00000000-0005-0000-0000-0000F5010000}"/>
    <cellStyle name="Normal 37" xfId="504" xr:uid="{00000000-0005-0000-0000-0000F6010000}"/>
    <cellStyle name="Normal 38" xfId="505" xr:uid="{00000000-0005-0000-0000-0000F7010000}"/>
    <cellStyle name="Normal 39" xfId="506" xr:uid="{00000000-0005-0000-0000-0000F8010000}"/>
    <cellStyle name="Normal 4" xfId="507" xr:uid="{00000000-0005-0000-0000-0000F9010000}"/>
    <cellStyle name="Normal 4 2" xfId="508" xr:uid="{00000000-0005-0000-0000-0000FA010000}"/>
    <cellStyle name="Normal 4 2 2" xfId="509" xr:uid="{00000000-0005-0000-0000-0000FB010000}"/>
    <cellStyle name="Normal 4 2 3" xfId="510" xr:uid="{00000000-0005-0000-0000-0000FC010000}"/>
    <cellStyle name="Normal 4 3" xfId="10" xr:uid="{00000000-0005-0000-0000-0000FD010000}"/>
    <cellStyle name="Normal 4_Cuadro No. 1" xfId="511" xr:uid="{00000000-0005-0000-0000-0000FE010000}"/>
    <cellStyle name="Normal 40" xfId="512" xr:uid="{00000000-0005-0000-0000-0000FF010000}"/>
    <cellStyle name="Normal 41" xfId="513" xr:uid="{00000000-0005-0000-0000-000000020000}"/>
    <cellStyle name="Normal 42" xfId="514" xr:uid="{00000000-0005-0000-0000-000001020000}"/>
    <cellStyle name="Normal 43" xfId="515" xr:uid="{00000000-0005-0000-0000-000002020000}"/>
    <cellStyle name="Normal 44" xfId="516" xr:uid="{00000000-0005-0000-0000-000003020000}"/>
    <cellStyle name="Normal 45" xfId="517" xr:uid="{00000000-0005-0000-0000-000004020000}"/>
    <cellStyle name="Normal 46" xfId="518" xr:uid="{00000000-0005-0000-0000-000005020000}"/>
    <cellStyle name="Normal 47" xfId="519" xr:uid="{00000000-0005-0000-0000-000006020000}"/>
    <cellStyle name="Normal 48" xfId="520" xr:uid="{00000000-0005-0000-0000-000007020000}"/>
    <cellStyle name="Normal 49" xfId="521" xr:uid="{00000000-0005-0000-0000-000008020000}"/>
    <cellStyle name="Normal 5" xfId="522" xr:uid="{00000000-0005-0000-0000-000009020000}"/>
    <cellStyle name="Normal 5 2" xfId="523" xr:uid="{00000000-0005-0000-0000-00000A020000}"/>
    <cellStyle name="Normal 5 2 2" xfId="524" xr:uid="{00000000-0005-0000-0000-00000B020000}"/>
    <cellStyle name="Normal 5 2 3" xfId="525" xr:uid="{00000000-0005-0000-0000-00000C020000}"/>
    <cellStyle name="Normal 5 3" xfId="526" xr:uid="{00000000-0005-0000-0000-00000D020000}"/>
    <cellStyle name="Normal 5 3 2" xfId="527" xr:uid="{00000000-0005-0000-0000-00000E020000}"/>
    <cellStyle name="Normal 5 3 3" xfId="528" xr:uid="{00000000-0005-0000-0000-00000F020000}"/>
    <cellStyle name="Normal 5 3 4" xfId="529" xr:uid="{00000000-0005-0000-0000-000010020000}"/>
    <cellStyle name="Normal 5 4" xfId="530" xr:uid="{00000000-0005-0000-0000-000011020000}"/>
    <cellStyle name="Normal 5 4 2" xfId="531" xr:uid="{00000000-0005-0000-0000-000012020000}"/>
    <cellStyle name="Normal 5 4 3" xfId="532" xr:uid="{00000000-0005-0000-0000-000013020000}"/>
    <cellStyle name="Normal 5 5" xfId="533" xr:uid="{00000000-0005-0000-0000-000014020000}"/>
    <cellStyle name="Normal 5 5 2" xfId="534" xr:uid="{00000000-0005-0000-0000-000015020000}"/>
    <cellStyle name="Normal 5 6" xfId="535" xr:uid="{00000000-0005-0000-0000-000016020000}"/>
    <cellStyle name="Normal 5 6 2" xfId="536" xr:uid="{00000000-0005-0000-0000-000017020000}"/>
    <cellStyle name="Normal 5_Cuadro No. 1" xfId="537" xr:uid="{00000000-0005-0000-0000-000018020000}"/>
    <cellStyle name="Normal 50" xfId="538" xr:uid="{00000000-0005-0000-0000-000019020000}"/>
    <cellStyle name="Normal 51" xfId="539" xr:uid="{00000000-0005-0000-0000-00001A020000}"/>
    <cellStyle name="Normal 52" xfId="540" xr:uid="{00000000-0005-0000-0000-00001B020000}"/>
    <cellStyle name="Normal 53" xfId="541" xr:uid="{00000000-0005-0000-0000-00001C020000}"/>
    <cellStyle name="Normal 54" xfId="542" xr:uid="{00000000-0005-0000-0000-00001D020000}"/>
    <cellStyle name="Normal 55" xfId="543" xr:uid="{00000000-0005-0000-0000-00001E020000}"/>
    <cellStyle name="Normal 56" xfId="544" xr:uid="{00000000-0005-0000-0000-00001F020000}"/>
    <cellStyle name="Normal 57" xfId="545" xr:uid="{00000000-0005-0000-0000-000020020000}"/>
    <cellStyle name="Normal 58" xfId="546" xr:uid="{00000000-0005-0000-0000-000021020000}"/>
    <cellStyle name="Normal 6" xfId="547" xr:uid="{00000000-0005-0000-0000-000022020000}"/>
    <cellStyle name="Normal 6 2" xfId="548" xr:uid="{00000000-0005-0000-0000-000023020000}"/>
    <cellStyle name="Normal 6 2 2" xfId="549" xr:uid="{00000000-0005-0000-0000-000024020000}"/>
    <cellStyle name="Normal 6 2 2 2" xfId="550" xr:uid="{00000000-0005-0000-0000-000025020000}"/>
    <cellStyle name="Normal 6 2 2 3" xfId="551" xr:uid="{00000000-0005-0000-0000-000026020000}"/>
    <cellStyle name="Normal 6 2 3" xfId="552" xr:uid="{00000000-0005-0000-0000-000027020000}"/>
    <cellStyle name="Normal 6 2 3 2" xfId="553" xr:uid="{00000000-0005-0000-0000-000028020000}"/>
    <cellStyle name="Normal 6 2 4" xfId="554" xr:uid="{00000000-0005-0000-0000-000029020000}"/>
    <cellStyle name="Normal 6 2 5" xfId="555" xr:uid="{00000000-0005-0000-0000-00002A020000}"/>
    <cellStyle name="Normal 6 2_Cuadro No. 1" xfId="556" xr:uid="{00000000-0005-0000-0000-00002B020000}"/>
    <cellStyle name="Normal 6 3" xfId="557" xr:uid="{00000000-0005-0000-0000-00002C020000}"/>
    <cellStyle name="Normal 6 3 2" xfId="558" xr:uid="{00000000-0005-0000-0000-00002D020000}"/>
    <cellStyle name="Normal 6 3 3" xfId="559" xr:uid="{00000000-0005-0000-0000-00002E020000}"/>
    <cellStyle name="Normal 6 4" xfId="560" xr:uid="{00000000-0005-0000-0000-00002F020000}"/>
    <cellStyle name="Normal 6 4 2" xfId="561" xr:uid="{00000000-0005-0000-0000-000030020000}"/>
    <cellStyle name="Normal 6 5" xfId="562" xr:uid="{00000000-0005-0000-0000-000031020000}"/>
    <cellStyle name="Normal 6 5 2" xfId="563" xr:uid="{00000000-0005-0000-0000-000032020000}"/>
    <cellStyle name="Normal 6 6" xfId="564" xr:uid="{00000000-0005-0000-0000-000033020000}"/>
    <cellStyle name="Normal 6 6 2" xfId="565" xr:uid="{00000000-0005-0000-0000-000034020000}"/>
    <cellStyle name="Normal 6 7" xfId="566" xr:uid="{00000000-0005-0000-0000-000035020000}"/>
    <cellStyle name="Normal 6_Cuadro No. 1" xfId="567" xr:uid="{00000000-0005-0000-0000-000036020000}"/>
    <cellStyle name="Normal 7" xfId="568" xr:uid="{00000000-0005-0000-0000-000037020000}"/>
    <cellStyle name="Normal 7 2" xfId="569" xr:uid="{00000000-0005-0000-0000-000038020000}"/>
    <cellStyle name="Normal 7 2 2" xfId="570" xr:uid="{00000000-0005-0000-0000-000039020000}"/>
    <cellStyle name="Normal 7 2 2 2" xfId="571" xr:uid="{00000000-0005-0000-0000-00003A020000}"/>
    <cellStyle name="Normal 7 2 3" xfId="572" xr:uid="{00000000-0005-0000-0000-00003B020000}"/>
    <cellStyle name="Normal 7 2 4" xfId="573" xr:uid="{00000000-0005-0000-0000-00003C020000}"/>
    <cellStyle name="Normal 7 3" xfId="574" xr:uid="{00000000-0005-0000-0000-00003D020000}"/>
    <cellStyle name="Normal 7 3 2" xfId="575" xr:uid="{00000000-0005-0000-0000-00003E020000}"/>
    <cellStyle name="Normal 7 3 3" xfId="576" xr:uid="{00000000-0005-0000-0000-00003F020000}"/>
    <cellStyle name="Normal 7 4" xfId="577" xr:uid="{00000000-0005-0000-0000-000040020000}"/>
    <cellStyle name="Normal 7 4 2" xfId="578" xr:uid="{00000000-0005-0000-0000-000041020000}"/>
    <cellStyle name="Normal 7 4 3" xfId="579" xr:uid="{00000000-0005-0000-0000-000042020000}"/>
    <cellStyle name="Normal 7 5" xfId="580" xr:uid="{00000000-0005-0000-0000-000043020000}"/>
    <cellStyle name="Normal 7 5 2" xfId="581" xr:uid="{00000000-0005-0000-0000-000044020000}"/>
    <cellStyle name="Normal 7 6" xfId="582" xr:uid="{00000000-0005-0000-0000-000045020000}"/>
    <cellStyle name="Normal 7 6 2" xfId="583" xr:uid="{00000000-0005-0000-0000-000046020000}"/>
    <cellStyle name="Normal 7 7" xfId="584" xr:uid="{00000000-0005-0000-0000-000047020000}"/>
    <cellStyle name="Normal 8" xfId="585" xr:uid="{00000000-0005-0000-0000-000048020000}"/>
    <cellStyle name="Normal 8 2" xfId="586" xr:uid="{00000000-0005-0000-0000-000049020000}"/>
    <cellStyle name="Normal 8 2 2" xfId="587" xr:uid="{00000000-0005-0000-0000-00004A020000}"/>
    <cellStyle name="Normal 8 2 3" xfId="588" xr:uid="{00000000-0005-0000-0000-00004B020000}"/>
    <cellStyle name="Normal 8 3" xfId="589" xr:uid="{00000000-0005-0000-0000-00004C020000}"/>
    <cellStyle name="Normal 8 3 2" xfId="590" xr:uid="{00000000-0005-0000-0000-00004D020000}"/>
    <cellStyle name="Normal 8 3 3" xfId="591" xr:uid="{00000000-0005-0000-0000-00004E020000}"/>
    <cellStyle name="Normal 8 4" xfId="592" xr:uid="{00000000-0005-0000-0000-00004F020000}"/>
    <cellStyle name="Normal 8 5" xfId="593" xr:uid="{00000000-0005-0000-0000-000050020000}"/>
    <cellStyle name="Normal 8_Cuadro No. 1" xfId="594" xr:uid="{00000000-0005-0000-0000-000051020000}"/>
    <cellStyle name="Normal 9" xfId="595" xr:uid="{00000000-0005-0000-0000-000052020000}"/>
    <cellStyle name="Normal 9 2" xfId="596" xr:uid="{00000000-0005-0000-0000-000053020000}"/>
    <cellStyle name="Normal 9 2 2" xfId="597" xr:uid="{00000000-0005-0000-0000-000054020000}"/>
    <cellStyle name="Normal 9 2 3" xfId="598" xr:uid="{00000000-0005-0000-0000-000055020000}"/>
    <cellStyle name="Normal 9 3" xfId="599" xr:uid="{00000000-0005-0000-0000-000056020000}"/>
    <cellStyle name="Normal 9 3 2" xfId="600" xr:uid="{00000000-0005-0000-0000-000057020000}"/>
    <cellStyle name="Normal 9 3 3" xfId="601" xr:uid="{00000000-0005-0000-0000-000058020000}"/>
    <cellStyle name="Normal 9 4" xfId="602" xr:uid="{00000000-0005-0000-0000-000059020000}"/>
    <cellStyle name="Normal 9 4 2" xfId="603" xr:uid="{00000000-0005-0000-0000-00005A020000}"/>
    <cellStyle name="Normal 9 5" xfId="604" xr:uid="{00000000-0005-0000-0000-00005B020000}"/>
    <cellStyle name="Normal 9_Cuadro No. 1" xfId="605" xr:uid="{00000000-0005-0000-0000-00005C020000}"/>
    <cellStyle name="Notas 2" xfId="606" xr:uid="{00000000-0005-0000-0000-00005D020000}"/>
    <cellStyle name="Notas 2 2" xfId="607" xr:uid="{00000000-0005-0000-0000-00005E020000}"/>
    <cellStyle name="Notas 2 2 2" xfId="608" xr:uid="{00000000-0005-0000-0000-00005F020000}"/>
    <cellStyle name="Notas 2 2 3" xfId="609" xr:uid="{00000000-0005-0000-0000-000060020000}"/>
    <cellStyle name="Notas 2 3" xfId="610" xr:uid="{00000000-0005-0000-0000-000061020000}"/>
    <cellStyle name="Notas 2 4" xfId="611" xr:uid="{00000000-0005-0000-0000-000062020000}"/>
    <cellStyle name="Notas 2_Cuadro No. 1" xfId="612" xr:uid="{00000000-0005-0000-0000-000063020000}"/>
    <cellStyle name="Notas 3" xfId="613" xr:uid="{00000000-0005-0000-0000-000064020000}"/>
    <cellStyle name="Notas 4" xfId="614" xr:uid="{00000000-0005-0000-0000-000065020000}"/>
    <cellStyle name="Notas 5" xfId="615" xr:uid="{00000000-0005-0000-0000-000066020000}"/>
    <cellStyle name="Notas 6" xfId="616" xr:uid="{00000000-0005-0000-0000-000067020000}"/>
    <cellStyle name="Notas 7" xfId="617" xr:uid="{00000000-0005-0000-0000-000068020000}"/>
    <cellStyle name="Note 2" xfId="618" xr:uid="{00000000-0005-0000-0000-000069020000}"/>
    <cellStyle name="Output 2" xfId="619" xr:uid="{00000000-0005-0000-0000-00006A020000}"/>
    <cellStyle name="Parent row" xfId="620" xr:uid="{00000000-0005-0000-0000-00006B020000}"/>
    <cellStyle name="Percent 2" xfId="621" xr:uid="{00000000-0005-0000-0000-00006C020000}"/>
    <cellStyle name="Percent 2 2" xfId="622" xr:uid="{00000000-0005-0000-0000-00006D020000}"/>
    <cellStyle name="Percent 2 2 2" xfId="623" xr:uid="{00000000-0005-0000-0000-00006E020000}"/>
    <cellStyle name="Percent 2 2 3" xfId="624" xr:uid="{00000000-0005-0000-0000-00006F020000}"/>
    <cellStyle name="Percent 2 3" xfId="625" xr:uid="{00000000-0005-0000-0000-000070020000}"/>
    <cellStyle name="Percent 2 4" xfId="626" xr:uid="{00000000-0005-0000-0000-000071020000}"/>
    <cellStyle name="Percent 3" xfId="627" xr:uid="{00000000-0005-0000-0000-000072020000}"/>
    <cellStyle name="Percent 3 2" xfId="628" xr:uid="{00000000-0005-0000-0000-000073020000}"/>
    <cellStyle name="Percent 3 3" xfId="629" xr:uid="{00000000-0005-0000-0000-000074020000}"/>
    <cellStyle name="Percent 4" xfId="630" xr:uid="{00000000-0005-0000-0000-000075020000}"/>
    <cellStyle name="Percent 4 2" xfId="631" xr:uid="{00000000-0005-0000-0000-000076020000}"/>
    <cellStyle name="Percent 4 3" xfId="632" xr:uid="{00000000-0005-0000-0000-000077020000}"/>
    <cellStyle name="Percent 5" xfId="633" xr:uid="{00000000-0005-0000-0000-000078020000}"/>
    <cellStyle name="Percent 5 2" xfId="634" xr:uid="{00000000-0005-0000-0000-000079020000}"/>
    <cellStyle name="Percent 5 3" xfId="635" xr:uid="{00000000-0005-0000-0000-00007A020000}"/>
    <cellStyle name="Percent 6" xfId="636" xr:uid="{00000000-0005-0000-0000-00007B020000}"/>
    <cellStyle name="Percent 6 2" xfId="637" xr:uid="{00000000-0005-0000-0000-00007C020000}"/>
    <cellStyle name="Percent 6 3" xfId="638" xr:uid="{00000000-0005-0000-0000-00007D020000}"/>
    <cellStyle name="Percent 7" xfId="639" xr:uid="{00000000-0005-0000-0000-00007E020000}"/>
    <cellStyle name="Percent 7 2" xfId="640" xr:uid="{00000000-0005-0000-0000-00007F020000}"/>
    <cellStyle name="Percent 7 2 2" xfId="641" xr:uid="{00000000-0005-0000-0000-000080020000}"/>
    <cellStyle name="Percent 7 2 3" xfId="642" xr:uid="{00000000-0005-0000-0000-000081020000}"/>
    <cellStyle name="Percent 7 3" xfId="643" xr:uid="{00000000-0005-0000-0000-000082020000}"/>
    <cellStyle name="Percent 7 4" xfId="644" xr:uid="{00000000-0005-0000-0000-000083020000}"/>
    <cellStyle name="Percent 8" xfId="645" xr:uid="{00000000-0005-0000-0000-000084020000}"/>
    <cellStyle name="Percent 8 2" xfId="646" xr:uid="{00000000-0005-0000-0000-000085020000}"/>
    <cellStyle name="Porcentaje" xfId="2" builtinId="5"/>
    <cellStyle name="Porcentaje 2" xfId="647" xr:uid="{00000000-0005-0000-0000-000087020000}"/>
    <cellStyle name="Porcentaje 3" xfId="648" xr:uid="{00000000-0005-0000-0000-000088020000}"/>
    <cellStyle name="Porcentual 2" xfId="649" xr:uid="{00000000-0005-0000-0000-000089020000}"/>
    <cellStyle name="Porcentual 2 2" xfId="650" xr:uid="{00000000-0005-0000-0000-00008A020000}"/>
    <cellStyle name="Porcentual 2 2 2" xfId="651" xr:uid="{00000000-0005-0000-0000-00008B020000}"/>
    <cellStyle name="Porcentual 2 2 3" xfId="652" xr:uid="{00000000-0005-0000-0000-00008C020000}"/>
    <cellStyle name="Porcentual 2 3" xfId="653" xr:uid="{00000000-0005-0000-0000-00008D020000}"/>
    <cellStyle name="Porcentual 2 4" xfId="654" xr:uid="{00000000-0005-0000-0000-00008E020000}"/>
    <cellStyle name="Porcentual 2 5" xfId="655" xr:uid="{00000000-0005-0000-0000-00008F020000}"/>
    <cellStyle name="Porcentual 3" xfId="656" xr:uid="{00000000-0005-0000-0000-000090020000}"/>
    <cellStyle name="Porcentual 3 2" xfId="657" xr:uid="{00000000-0005-0000-0000-000091020000}"/>
    <cellStyle name="Porcentual 3 2 2" xfId="658" xr:uid="{00000000-0005-0000-0000-000092020000}"/>
    <cellStyle name="Porcentual 3 2 3" xfId="659" xr:uid="{00000000-0005-0000-0000-000093020000}"/>
    <cellStyle name="Porcentual 3 3" xfId="660" xr:uid="{00000000-0005-0000-0000-000094020000}"/>
    <cellStyle name="Porcentual 4" xfId="661" xr:uid="{00000000-0005-0000-0000-000095020000}"/>
    <cellStyle name="Porcentual 4 2" xfId="662" xr:uid="{00000000-0005-0000-0000-000096020000}"/>
    <cellStyle name="Porcentual 4 3" xfId="663" xr:uid="{00000000-0005-0000-0000-000097020000}"/>
    <cellStyle name="Porcentual 4 4" xfId="664" xr:uid="{00000000-0005-0000-0000-000098020000}"/>
    <cellStyle name="Porcentual 4 5" xfId="665" xr:uid="{00000000-0005-0000-0000-000099020000}"/>
    <cellStyle name="Porcentual 5" xfId="666" xr:uid="{00000000-0005-0000-0000-00009A020000}"/>
    <cellStyle name="Porcentual 6" xfId="667" xr:uid="{00000000-0005-0000-0000-00009B020000}"/>
    <cellStyle name="Porcentual 6 2" xfId="668" xr:uid="{00000000-0005-0000-0000-00009C020000}"/>
    <cellStyle name="Porcentual 7" xfId="669" xr:uid="{00000000-0005-0000-0000-00009D020000}"/>
    <cellStyle name="Porcentual 7 2" xfId="670" xr:uid="{00000000-0005-0000-0000-00009E020000}"/>
    <cellStyle name="Porcentual 8" xfId="671" xr:uid="{00000000-0005-0000-0000-00009F020000}"/>
    <cellStyle name="Porcentual 8 2" xfId="672" xr:uid="{00000000-0005-0000-0000-0000A0020000}"/>
    <cellStyle name="Porcentual 9" xfId="673" xr:uid="{00000000-0005-0000-0000-0000A1020000}"/>
    <cellStyle name="Red Text" xfId="674" xr:uid="{00000000-0005-0000-0000-0000A2020000}"/>
    <cellStyle name="Red Text 2" xfId="675" xr:uid="{00000000-0005-0000-0000-0000A3020000}"/>
    <cellStyle name="Salida 2" xfId="676" xr:uid="{00000000-0005-0000-0000-0000A4020000}"/>
    <cellStyle name="Salida 2 2" xfId="677" xr:uid="{00000000-0005-0000-0000-0000A5020000}"/>
    <cellStyle name="Table title" xfId="678" xr:uid="{00000000-0005-0000-0000-0000A6020000}"/>
    <cellStyle name="Texto de advertencia 2" xfId="679" xr:uid="{00000000-0005-0000-0000-0000A7020000}"/>
    <cellStyle name="Texto de advertencia 2 2" xfId="680" xr:uid="{00000000-0005-0000-0000-0000A8020000}"/>
    <cellStyle name="Texto explicativo 2" xfId="681" xr:uid="{00000000-0005-0000-0000-0000A9020000}"/>
    <cellStyle name="Texto explicativo 2 2" xfId="682" xr:uid="{00000000-0005-0000-0000-0000AA020000}"/>
    <cellStyle name="Title 2" xfId="683" xr:uid="{00000000-0005-0000-0000-0000AB020000}"/>
    <cellStyle name="Título 1 2" xfId="684" xr:uid="{00000000-0005-0000-0000-0000AC020000}"/>
    <cellStyle name="Título 1 2 2" xfId="685" xr:uid="{00000000-0005-0000-0000-0000AD020000}"/>
    <cellStyle name="Título 2 2" xfId="686" xr:uid="{00000000-0005-0000-0000-0000AE020000}"/>
    <cellStyle name="Título 2 2 2" xfId="687" xr:uid="{00000000-0005-0000-0000-0000AF020000}"/>
    <cellStyle name="Título 3 2" xfId="688" xr:uid="{00000000-0005-0000-0000-0000B0020000}"/>
    <cellStyle name="Título 3 2 2" xfId="689" xr:uid="{00000000-0005-0000-0000-0000B1020000}"/>
    <cellStyle name="Título 4" xfId="690" xr:uid="{00000000-0005-0000-0000-0000B2020000}"/>
    <cellStyle name="Título 4 2" xfId="691" xr:uid="{00000000-0005-0000-0000-0000B3020000}"/>
    <cellStyle name="Título 5" xfId="692" xr:uid="{00000000-0005-0000-0000-0000B4020000}"/>
    <cellStyle name="Título 6" xfId="693" xr:uid="{00000000-0005-0000-0000-0000B5020000}"/>
    <cellStyle name="TopGrey" xfId="694" xr:uid="{00000000-0005-0000-0000-0000B6020000}"/>
    <cellStyle name="TopGrey 2" xfId="695" xr:uid="{00000000-0005-0000-0000-0000B7020000}"/>
    <cellStyle name="Total 2" xfId="696" xr:uid="{00000000-0005-0000-0000-0000B8020000}"/>
    <cellStyle name="Total 2 2" xfId="697" xr:uid="{00000000-0005-0000-0000-0000B9020000}"/>
    <cellStyle name="Total 2_COMP.Febrero 2018" xfId="698" xr:uid="{00000000-0005-0000-0000-0000BA020000}"/>
    <cellStyle name="Total 3" xfId="699" xr:uid="{00000000-0005-0000-0000-0000BB020000}"/>
    <cellStyle name="Warning Text 2" xfId="700" xr:uid="{00000000-0005-0000-0000-0000BC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317500</xdr:colOff>
      <xdr:row>4</xdr:row>
      <xdr:rowOff>118569</xdr:rowOff>
    </xdr:to>
    <xdr:pic>
      <xdr:nvPicPr>
        <xdr:cNvPr id="23" name="Imagen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1"/>
        <a:stretch>
          <a:fillRect/>
        </a:stretch>
      </xdr:blipFill>
      <xdr:spPr>
        <a:xfrm>
          <a:off x="0" y="9525"/>
          <a:ext cx="314325" cy="1333500"/>
        </a:xfrm>
        <a:prstGeom prst="rect">
          <a:avLst/>
        </a:prstGeom>
      </xdr:spPr>
    </xdr:pic>
    <xdr:clientData/>
  </xdr:twoCellAnchor>
  <xdr:twoCellAnchor editAs="oneCell">
    <xdr:from>
      <xdr:col>4</xdr:col>
      <xdr:colOff>1143000</xdr:colOff>
      <xdr:row>0</xdr:row>
      <xdr:rowOff>127000</xdr:rowOff>
    </xdr:from>
    <xdr:to>
      <xdr:col>5</xdr:col>
      <xdr:colOff>1324650</xdr:colOff>
      <xdr:row>2</xdr:row>
      <xdr:rowOff>349250</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6515100" y="127000"/>
          <a:ext cx="1562775" cy="850900"/>
        </a:xfrm>
        <a:prstGeom prst="rect">
          <a:avLst/>
        </a:prstGeom>
      </xdr:spPr>
    </xdr:pic>
    <xdr:clientData/>
  </xdr:twoCellAnchor>
  <xdr:twoCellAnchor editAs="oneCell">
    <xdr:from>
      <xdr:col>0</xdr:col>
      <xdr:colOff>685801</xdr:colOff>
      <xdr:row>0</xdr:row>
      <xdr:rowOff>131763</xdr:rowOff>
    </xdr:from>
    <xdr:to>
      <xdr:col>2</xdr:col>
      <xdr:colOff>591041</xdr:colOff>
      <xdr:row>2</xdr:row>
      <xdr:rowOff>295275</xdr:rowOff>
    </xdr:to>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a:stretch>
          <a:fillRect/>
        </a:stretch>
      </xdr:blipFill>
      <xdr:spPr>
        <a:xfrm>
          <a:off x="685801" y="131763"/>
          <a:ext cx="1600690" cy="7921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723900</xdr:colOff>
      <xdr:row>0</xdr:row>
      <xdr:rowOff>114301</xdr:rowOff>
    </xdr:from>
    <xdr:to>
      <xdr:col>4</xdr:col>
      <xdr:colOff>1185432</xdr:colOff>
      <xdr:row>4</xdr:row>
      <xdr:rowOff>19051</xdr:rowOff>
    </xdr:to>
    <xdr:pic>
      <xdr:nvPicPr>
        <xdr:cNvPr id="5" name="Imagen 3">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6877050" y="114301"/>
          <a:ext cx="1842657" cy="914400"/>
        </a:xfrm>
        <a:prstGeom prst="rect">
          <a:avLst/>
        </a:prstGeom>
      </xdr:spPr>
    </xdr:pic>
    <xdr:clientData/>
  </xdr:twoCellAnchor>
  <xdr:twoCellAnchor editAs="oneCell">
    <xdr:from>
      <xdr:col>0</xdr:col>
      <xdr:colOff>400050</xdr:colOff>
      <xdr:row>0</xdr:row>
      <xdr:rowOff>180976</xdr:rowOff>
    </xdr:from>
    <xdr:to>
      <xdr:col>1</xdr:col>
      <xdr:colOff>1070367</xdr:colOff>
      <xdr:row>3</xdr:row>
      <xdr:rowOff>180976</xdr:rowOff>
    </xdr:to>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stretch>
          <a:fillRect/>
        </a:stretch>
      </xdr:blipFill>
      <xdr:spPr>
        <a:xfrm>
          <a:off x="400050" y="180976"/>
          <a:ext cx="1851417" cy="819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10" name="Imagen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1181100</xdr:colOff>
      <xdr:row>0</xdr:row>
      <xdr:rowOff>76201</xdr:rowOff>
    </xdr:from>
    <xdr:to>
      <xdr:col>5</xdr:col>
      <xdr:colOff>14146</xdr:colOff>
      <xdr:row>4</xdr:row>
      <xdr:rowOff>1</xdr:rowOff>
    </xdr:to>
    <xdr:pic>
      <xdr:nvPicPr>
        <xdr:cNvPr id="5" name="Imagen 3">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7924800" y="76201"/>
          <a:ext cx="1881046" cy="933450"/>
        </a:xfrm>
        <a:prstGeom prst="rect">
          <a:avLst/>
        </a:prstGeom>
      </xdr:spPr>
    </xdr:pic>
    <xdr:clientData/>
  </xdr:twoCellAnchor>
  <xdr:twoCellAnchor editAs="oneCell">
    <xdr:from>
      <xdr:col>0</xdr:col>
      <xdr:colOff>647700</xdr:colOff>
      <xdr:row>0</xdr:row>
      <xdr:rowOff>104776</xdr:rowOff>
    </xdr:from>
    <xdr:to>
      <xdr:col>1</xdr:col>
      <xdr:colOff>771525</xdr:colOff>
      <xdr:row>3</xdr:row>
      <xdr:rowOff>65471</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a:stretch>
          <a:fillRect/>
        </a:stretch>
      </xdr:blipFill>
      <xdr:spPr>
        <a:xfrm>
          <a:off x="647700" y="104776"/>
          <a:ext cx="1771650" cy="7798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266701</xdr:colOff>
      <xdr:row>5</xdr:row>
      <xdr:rowOff>85725</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1" y="0"/>
          <a:ext cx="266700" cy="1333500"/>
        </a:xfrm>
        <a:prstGeom prst="rect">
          <a:avLst/>
        </a:prstGeom>
      </xdr:spPr>
    </xdr:pic>
    <xdr:clientData/>
  </xdr:twoCellAnchor>
  <xdr:twoCellAnchor editAs="oneCell">
    <xdr:from>
      <xdr:col>3</xdr:col>
      <xdr:colOff>19050</xdr:colOff>
      <xdr:row>0</xdr:row>
      <xdr:rowOff>190501</xdr:rowOff>
    </xdr:from>
    <xdr:to>
      <xdr:col>4</xdr:col>
      <xdr:colOff>202335</xdr:colOff>
      <xdr:row>3</xdr:row>
      <xdr:rowOff>152400</xdr:rowOff>
    </xdr:to>
    <xdr:pic>
      <xdr:nvPicPr>
        <xdr:cNvPr id="5" name="Imagen 3">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8382000" y="190501"/>
          <a:ext cx="1564410" cy="781049"/>
        </a:xfrm>
        <a:prstGeom prst="rect">
          <a:avLst/>
        </a:prstGeom>
      </xdr:spPr>
    </xdr:pic>
    <xdr:clientData/>
  </xdr:twoCellAnchor>
  <xdr:twoCellAnchor editAs="oneCell">
    <xdr:from>
      <xdr:col>0</xdr:col>
      <xdr:colOff>866775</xdr:colOff>
      <xdr:row>0</xdr:row>
      <xdr:rowOff>238125</xdr:rowOff>
    </xdr:from>
    <xdr:to>
      <xdr:col>1</xdr:col>
      <xdr:colOff>1538020</xdr:colOff>
      <xdr:row>3</xdr:row>
      <xdr:rowOff>171450</xdr:rowOff>
    </xdr:to>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a:stretch>
          <a:fillRect/>
        </a:stretch>
      </xdr:blipFill>
      <xdr:spPr>
        <a:xfrm>
          <a:off x="866775" y="238125"/>
          <a:ext cx="1709470" cy="752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0</xdr:col>
      <xdr:colOff>704850</xdr:colOff>
      <xdr:row>0</xdr:row>
      <xdr:rowOff>276226</xdr:rowOff>
    </xdr:from>
    <xdr:to>
      <xdr:col>1</xdr:col>
      <xdr:colOff>1292959</xdr:colOff>
      <xdr:row>4</xdr:row>
      <xdr:rowOff>28576</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stretch>
          <a:fillRect/>
        </a:stretch>
      </xdr:blipFill>
      <xdr:spPr>
        <a:xfrm>
          <a:off x="704850" y="276226"/>
          <a:ext cx="1731109" cy="762000"/>
        </a:xfrm>
        <a:prstGeom prst="rect">
          <a:avLst/>
        </a:prstGeom>
      </xdr:spPr>
    </xdr:pic>
    <xdr:clientData/>
  </xdr:twoCellAnchor>
  <xdr:twoCellAnchor editAs="oneCell">
    <xdr:from>
      <xdr:col>2</xdr:col>
      <xdr:colOff>1352891</xdr:colOff>
      <xdr:row>0</xdr:row>
      <xdr:rowOff>152401</xdr:rowOff>
    </xdr:from>
    <xdr:to>
      <xdr:col>4</xdr:col>
      <xdr:colOff>536772</xdr:colOff>
      <xdr:row>3</xdr:row>
      <xdr:rowOff>161925</xdr:rowOff>
    </xdr:to>
    <xdr:pic>
      <xdr:nvPicPr>
        <xdr:cNvPr id="6" name="Imagen 3">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stretch>
          <a:fillRect/>
        </a:stretch>
      </xdr:blipFill>
      <xdr:spPr>
        <a:xfrm>
          <a:off x="7344116" y="152401"/>
          <a:ext cx="1669906" cy="8286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1</xdr:rowOff>
    </xdr:from>
    <xdr:ext cx="257175" cy="1333500"/>
    <xdr:pic>
      <xdr:nvPicPr>
        <xdr:cNvPr id="2" name="Imagen 1">
          <a:extLst>
            <a:ext uri="{FF2B5EF4-FFF2-40B4-BE49-F238E27FC236}">
              <a16:creationId xmlns:a16="http://schemas.microsoft.com/office/drawing/2014/main" id="{7A5F6990-5A7C-4A43-BDE7-A1A408335AB5}"/>
            </a:ext>
          </a:extLst>
        </xdr:cNvPr>
        <xdr:cNvPicPr>
          <a:picLocks noChangeAspect="1"/>
        </xdr:cNvPicPr>
      </xdr:nvPicPr>
      <xdr:blipFill>
        <a:blip xmlns:r="http://schemas.openxmlformats.org/officeDocument/2006/relationships" r:embed="rId1"/>
        <a:stretch>
          <a:fillRect/>
        </a:stretch>
      </xdr:blipFill>
      <xdr:spPr>
        <a:xfrm>
          <a:off x="0" y="1"/>
          <a:ext cx="257175" cy="1333500"/>
        </a:xfrm>
        <a:prstGeom prst="rect">
          <a:avLst/>
        </a:prstGeom>
      </xdr:spPr>
    </xdr:pic>
    <xdr:clientData/>
  </xdr:oneCellAnchor>
  <xdr:oneCellAnchor>
    <xdr:from>
      <xdr:col>6</xdr:col>
      <xdr:colOff>711776</xdr:colOff>
      <xdr:row>0</xdr:row>
      <xdr:rowOff>169362</xdr:rowOff>
    </xdr:from>
    <xdr:ext cx="1486031" cy="878388"/>
    <xdr:pic>
      <xdr:nvPicPr>
        <xdr:cNvPr id="3" name="Imagen 2">
          <a:extLst>
            <a:ext uri="{FF2B5EF4-FFF2-40B4-BE49-F238E27FC236}">
              <a16:creationId xmlns:a16="http://schemas.microsoft.com/office/drawing/2014/main" id="{1A8401EB-2A4D-4839-A29B-1C9EA184BCA9}"/>
            </a:ext>
          </a:extLst>
        </xdr:cNvPr>
        <xdr:cNvPicPr>
          <a:picLocks noChangeAspect="1"/>
        </xdr:cNvPicPr>
      </xdr:nvPicPr>
      <xdr:blipFill>
        <a:blip xmlns:r="http://schemas.openxmlformats.org/officeDocument/2006/relationships" r:embed="rId2"/>
        <a:stretch>
          <a:fillRect/>
        </a:stretch>
      </xdr:blipFill>
      <xdr:spPr>
        <a:xfrm>
          <a:off x="6946321" y="169362"/>
          <a:ext cx="1486031" cy="878388"/>
        </a:xfrm>
        <a:prstGeom prst="rect">
          <a:avLst/>
        </a:prstGeom>
      </xdr:spPr>
    </xdr:pic>
    <xdr:clientData/>
  </xdr:oneCellAnchor>
  <xdr:oneCellAnchor>
    <xdr:from>
      <xdr:col>1</xdr:col>
      <xdr:colOff>641205</xdr:colOff>
      <xdr:row>1</xdr:row>
      <xdr:rowOff>16165</xdr:rowOff>
    </xdr:from>
    <xdr:ext cx="1377567" cy="728517"/>
    <xdr:pic>
      <xdr:nvPicPr>
        <xdr:cNvPr id="4" name="Imagen 1">
          <a:extLst>
            <a:ext uri="{FF2B5EF4-FFF2-40B4-BE49-F238E27FC236}">
              <a16:creationId xmlns:a16="http://schemas.microsoft.com/office/drawing/2014/main" id="{6BD0DE22-9D0F-4A22-836F-271FEA3F4F55}"/>
            </a:ext>
          </a:extLst>
        </xdr:cNvPr>
        <xdr:cNvPicPr>
          <a:picLocks noChangeAspect="1"/>
        </xdr:cNvPicPr>
      </xdr:nvPicPr>
      <xdr:blipFill>
        <a:blip xmlns:r="http://schemas.openxmlformats.org/officeDocument/2006/relationships" r:embed="rId3"/>
        <a:stretch>
          <a:fillRect/>
        </a:stretch>
      </xdr:blipFill>
      <xdr:spPr>
        <a:xfrm>
          <a:off x="1204046" y="379847"/>
          <a:ext cx="1377567" cy="728517"/>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0</xdr:rowOff>
    </xdr:from>
    <xdr:ext cx="238125" cy="1676399"/>
    <xdr:pic>
      <xdr:nvPicPr>
        <xdr:cNvPr id="2" name="Imagen 1">
          <a:extLst>
            <a:ext uri="{FF2B5EF4-FFF2-40B4-BE49-F238E27FC236}">
              <a16:creationId xmlns:a16="http://schemas.microsoft.com/office/drawing/2014/main" id="{0C89FBB5-1928-4195-97C8-9A323A215BDF}"/>
            </a:ext>
          </a:extLst>
        </xdr:cNvPr>
        <xdr:cNvPicPr>
          <a:picLocks noChangeAspect="1"/>
        </xdr:cNvPicPr>
      </xdr:nvPicPr>
      <xdr:blipFill>
        <a:blip xmlns:r="http://schemas.openxmlformats.org/officeDocument/2006/relationships" r:embed="rId1"/>
        <a:stretch>
          <a:fillRect/>
        </a:stretch>
      </xdr:blipFill>
      <xdr:spPr>
        <a:xfrm>
          <a:off x="0" y="0"/>
          <a:ext cx="238125" cy="1676399"/>
        </a:xfrm>
        <a:prstGeom prst="rect">
          <a:avLst/>
        </a:prstGeom>
      </xdr:spPr>
    </xdr:pic>
    <xdr:clientData/>
  </xdr:oneCellAnchor>
  <xdr:oneCellAnchor>
    <xdr:from>
      <xdr:col>0</xdr:col>
      <xdr:colOff>591609</xdr:colOff>
      <xdr:row>2</xdr:row>
      <xdr:rowOff>25786</xdr:rowOff>
    </xdr:from>
    <xdr:ext cx="1753980" cy="787545"/>
    <xdr:pic>
      <xdr:nvPicPr>
        <xdr:cNvPr id="3" name="Imagen 2">
          <a:extLst>
            <a:ext uri="{FF2B5EF4-FFF2-40B4-BE49-F238E27FC236}">
              <a16:creationId xmlns:a16="http://schemas.microsoft.com/office/drawing/2014/main" id="{CDCA10C8-FD45-46A3-AC71-064F28F962A0}"/>
            </a:ext>
          </a:extLst>
        </xdr:cNvPr>
        <xdr:cNvPicPr>
          <a:picLocks noChangeAspect="1"/>
        </xdr:cNvPicPr>
      </xdr:nvPicPr>
      <xdr:blipFill>
        <a:blip xmlns:r="http://schemas.openxmlformats.org/officeDocument/2006/relationships" r:embed="rId2"/>
        <a:stretch>
          <a:fillRect/>
        </a:stretch>
      </xdr:blipFill>
      <xdr:spPr>
        <a:xfrm>
          <a:off x="591609" y="654436"/>
          <a:ext cx="1753980" cy="787545"/>
        </a:xfrm>
        <a:prstGeom prst="rect">
          <a:avLst/>
        </a:prstGeom>
      </xdr:spPr>
    </xdr:pic>
    <xdr:clientData/>
  </xdr:oneCellAnchor>
  <xdr:oneCellAnchor>
    <xdr:from>
      <xdr:col>7</xdr:col>
      <xdr:colOff>762000</xdr:colOff>
      <xdr:row>1</xdr:row>
      <xdr:rowOff>209550</xdr:rowOff>
    </xdr:from>
    <xdr:ext cx="1668319" cy="870479"/>
    <xdr:pic>
      <xdr:nvPicPr>
        <xdr:cNvPr id="4" name="Imagen 3">
          <a:extLst>
            <a:ext uri="{FF2B5EF4-FFF2-40B4-BE49-F238E27FC236}">
              <a16:creationId xmlns:a16="http://schemas.microsoft.com/office/drawing/2014/main" id="{0A5A9EAA-DD80-4468-B46F-4AEDFEC4D763}"/>
            </a:ext>
          </a:extLst>
        </xdr:cNvPr>
        <xdr:cNvPicPr>
          <a:picLocks noChangeAspect="1"/>
        </xdr:cNvPicPr>
      </xdr:nvPicPr>
      <xdr:blipFill>
        <a:blip xmlns:r="http://schemas.openxmlformats.org/officeDocument/2006/relationships" r:embed="rId3"/>
        <a:stretch>
          <a:fillRect/>
        </a:stretch>
      </xdr:blipFill>
      <xdr:spPr>
        <a:xfrm>
          <a:off x="11877675" y="571500"/>
          <a:ext cx="1668319" cy="870479"/>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v2kp-47212/FISCAL/Cuadros%20Comparativos/CUADROS%20FISC.COMPARA902001-1er%20trimest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
      <sheetName val="TCYN"/>
      <sheetName val="TCG"/>
      <sheetName val="DIF"/>
      <sheetName val="Gcap"/>
      <sheetName val="GCK"/>
      <sheetName val="Pretrib"/>
      <sheetName val="Ytotal"/>
      <sheetName val="Gastot"/>
      <sheetName val="gastotri"/>
      <sheetName val="Chart2"/>
      <sheetName val="datos graf."/>
      <sheetName val="FINANCIAMIENTO"/>
      <sheetName val="OPE-FINA"/>
      <sheetName val="Gasto "/>
      <sheetName val="ING SIN DIF "/>
      <sheetName val="ING SIN DIF NI COMISION"/>
      <sheetName val="FLUJO"/>
      <sheetName val="ING "/>
      <sheetName val="FINANCIAMIENTO (2)"/>
      <sheetName val="Ingresos Tributarios"/>
      <sheetName val="Ponderación Impuestos"/>
      <sheetName val="ING COMBUS"/>
      <sheetName val="LIST GASTOS"/>
      <sheetName val="LIST INGRESOS"/>
      <sheetName val="CUADROS FISC.COMPARA902001-1er "/>
      <sheetName val="Año 20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autoPageBreaks="0"/>
  </sheetPr>
  <dimension ref="A1:M33"/>
  <sheetViews>
    <sheetView showGridLines="0" tabSelected="1" zoomScaleNormal="100" workbookViewId="0">
      <selection activeCell="L28" sqref="L28"/>
    </sheetView>
  </sheetViews>
  <sheetFormatPr baseColWidth="10" defaultColWidth="11.42578125" defaultRowHeight="15"/>
  <cols>
    <col min="1" max="1" width="12.42578125" customWidth="1"/>
    <col min="2" max="2" width="13" customWidth="1"/>
    <col min="3" max="3" width="34.42578125" customWidth="1"/>
    <col min="4" max="5" width="20.7109375" customWidth="1"/>
    <col min="6" max="6" width="27" customWidth="1"/>
    <col min="7" max="7" width="15" customWidth="1"/>
    <col min="8" max="8" width="16.85546875" bestFit="1" customWidth="1"/>
    <col min="9" max="9" width="15.140625" bestFit="1" customWidth="1"/>
    <col min="10" max="10" width="14.140625" bestFit="1" customWidth="1"/>
  </cols>
  <sheetData>
    <row r="1" spans="1:13" ht="28.5" customHeight="1">
      <c r="A1" s="105" t="s">
        <v>0</v>
      </c>
      <c r="B1" s="105"/>
      <c r="C1" s="105"/>
      <c r="D1" s="105"/>
      <c r="E1" s="105"/>
      <c r="F1" s="105"/>
      <c r="G1" s="16"/>
      <c r="H1" s="16"/>
      <c r="I1" s="16"/>
      <c r="J1" s="16"/>
      <c r="K1" s="1"/>
      <c r="L1" s="1"/>
    </row>
    <row r="2" spans="1:13" ht="21" customHeight="1">
      <c r="A2" s="113" t="s">
        <v>1</v>
      </c>
      <c r="B2" s="113"/>
      <c r="C2" s="113"/>
      <c r="D2" s="113"/>
      <c r="E2" s="113"/>
      <c r="F2" s="113"/>
      <c r="G2" s="15"/>
      <c r="H2" s="15"/>
      <c r="I2" s="15"/>
      <c r="K2" s="1"/>
      <c r="L2" s="1"/>
    </row>
    <row r="3" spans="1:13" s="71" customFormat="1" ht="28.5" customHeight="1">
      <c r="A3" s="112" t="s">
        <v>2</v>
      </c>
      <c r="B3" s="112"/>
      <c r="C3" s="112"/>
      <c r="D3" s="112"/>
      <c r="E3" s="112"/>
      <c r="F3" s="112"/>
      <c r="G3" s="70"/>
      <c r="H3" s="70"/>
      <c r="I3" s="70"/>
      <c r="J3" s="11"/>
      <c r="K3" s="11"/>
      <c r="L3" s="11"/>
      <c r="M3" s="11"/>
    </row>
    <row r="4" spans="1:13" ht="18.75" customHeight="1">
      <c r="A4" s="111" t="s">
        <v>3</v>
      </c>
      <c r="B4" s="111"/>
      <c r="C4" s="111"/>
      <c r="D4" s="111"/>
      <c r="E4" s="111"/>
      <c r="F4" s="111"/>
      <c r="G4" s="82"/>
      <c r="H4" s="17"/>
      <c r="I4" s="17"/>
      <c r="J4" s="12"/>
      <c r="K4" s="12"/>
      <c r="L4" s="12"/>
      <c r="M4" s="12"/>
    </row>
    <row r="5" spans="1:13" ht="18.75" customHeight="1">
      <c r="A5" s="111" t="s">
        <v>4</v>
      </c>
      <c r="B5" s="111"/>
      <c r="C5" s="111"/>
      <c r="D5" s="111"/>
      <c r="E5" s="111"/>
      <c r="F5" s="111"/>
      <c r="G5" s="82"/>
      <c r="H5" s="17"/>
      <c r="I5" s="17"/>
      <c r="J5" s="12"/>
      <c r="K5" s="12"/>
      <c r="L5" s="12"/>
      <c r="M5" s="12"/>
    </row>
    <row r="6" spans="1:13" ht="18.75">
      <c r="A6" s="109" t="s">
        <v>5</v>
      </c>
      <c r="B6" s="109"/>
      <c r="C6" s="109"/>
      <c r="D6" s="109"/>
      <c r="E6" s="109"/>
      <c r="F6" s="109"/>
      <c r="G6" s="73"/>
      <c r="H6" s="44"/>
      <c r="I6" s="18"/>
      <c r="J6" s="13"/>
      <c r="K6" s="13"/>
      <c r="L6" s="13"/>
      <c r="M6" s="13"/>
    </row>
    <row r="7" spans="1:13" ht="15.75">
      <c r="A7" s="110" t="s">
        <v>6</v>
      </c>
      <c r="B7" s="110"/>
      <c r="C7" s="110"/>
      <c r="D7" s="110"/>
      <c r="E7" s="110"/>
      <c r="F7" s="110"/>
      <c r="G7" s="81"/>
      <c r="H7" s="19"/>
      <c r="I7" s="19"/>
      <c r="K7" s="1"/>
      <c r="L7" s="1"/>
    </row>
    <row r="8" spans="1:13" ht="15.75">
      <c r="A8" s="102"/>
      <c r="B8" s="102"/>
      <c r="C8" s="102"/>
      <c r="D8" s="102"/>
      <c r="E8" s="102"/>
      <c r="F8" s="102"/>
      <c r="G8" s="102"/>
      <c r="H8" s="19"/>
      <c r="I8" s="19"/>
      <c r="K8" s="1"/>
      <c r="L8" s="1"/>
    </row>
    <row r="9" spans="1:13" ht="15" customHeight="1">
      <c r="C9" s="107" t="s">
        <v>7</v>
      </c>
      <c r="D9" s="107" t="s">
        <v>8</v>
      </c>
      <c r="E9" s="107" t="s">
        <v>9</v>
      </c>
    </row>
    <row r="10" spans="1:13">
      <c r="C10" s="107"/>
      <c r="D10" s="107"/>
      <c r="E10" s="107"/>
    </row>
    <row r="12" spans="1:13">
      <c r="C12" s="38" t="s">
        <v>10</v>
      </c>
      <c r="D12" s="41">
        <f>SUM(D13:D14)</f>
        <v>746313.83555099997</v>
      </c>
      <c r="E12" s="53">
        <f>SUM(E13:E14)</f>
        <v>486417.7</v>
      </c>
      <c r="F12" s="94"/>
      <c r="J12" s="25"/>
    </row>
    <row r="13" spans="1:13">
      <c r="C13" s="39" t="s">
        <v>11</v>
      </c>
      <c r="D13" s="42">
        <v>657166.22935799998</v>
      </c>
      <c r="E13" s="42">
        <v>480261.5</v>
      </c>
      <c r="G13" s="99"/>
      <c r="I13" s="94"/>
    </row>
    <row r="14" spans="1:13">
      <c r="C14" s="39" t="s">
        <v>12</v>
      </c>
      <c r="D14" s="42">
        <v>89147.606193</v>
      </c>
      <c r="E14" s="42">
        <v>6156.2</v>
      </c>
      <c r="F14" s="94"/>
      <c r="G14" s="99"/>
      <c r="I14" s="95"/>
    </row>
    <row r="15" spans="1:13">
      <c r="C15" s="38" t="s">
        <v>13</v>
      </c>
      <c r="D15" s="41">
        <f>D16+D18</f>
        <v>891378.80090500007</v>
      </c>
      <c r="E15" s="41">
        <f>E16+E18</f>
        <v>467083.82588457974</v>
      </c>
      <c r="H15" s="25"/>
    </row>
    <row r="16" spans="1:13">
      <c r="C16" s="39" t="s">
        <v>14</v>
      </c>
      <c r="D16" s="42">
        <v>768220.84493400005</v>
      </c>
      <c r="E16" s="42">
        <v>436531.50200917973</v>
      </c>
      <c r="I16" s="24"/>
    </row>
    <row r="17" spans="3:9">
      <c r="C17" s="40" t="s">
        <v>15</v>
      </c>
      <c r="D17" s="42">
        <v>184836.13</v>
      </c>
      <c r="E17" s="42">
        <v>99843.308019970005</v>
      </c>
      <c r="I17" s="24"/>
    </row>
    <row r="18" spans="3:9">
      <c r="C18" s="39" t="s">
        <v>16</v>
      </c>
      <c r="D18" s="42">
        <v>123157.955971</v>
      </c>
      <c r="E18" s="42">
        <v>30552.323875399994</v>
      </c>
    </row>
    <row r="19" spans="3:9">
      <c r="C19" s="33" t="s">
        <v>17</v>
      </c>
      <c r="D19" s="33"/>
      <c r="E19" s="34"/>
    </row>
    <row r="20" spans="3:9">
      <c r="C20" s="65" t="s">
        <v>18</v>
      </c>
      <c r="D20" s="7">
        <f>D13-D16</f>
        <v>-111054.61557600007</v>
      </c>
      <c r="E20" s="7">
        <f>E13-E16</f>
        <v>43729.997990820266</v>
      </c>
    </row>
    <row r="21" spans="3:9">
      <c r="C21" s="65" t="s">
        <v>19</v>
      </c>
      <c r="D21" s="7">
        <f>D14-D18</f>
        <v>-34010.349778000003</v>
      </c>
      <c r="E21" s="7">
        <f>E14-E18</f>
        <v>-24396.123875399993</v>
      </c>
    </row>
    <row r="22" spans="3:9">
      <c r="C22" s="65" t="s">
        <v>20</v>
      </c>
      <c r="D22" s="7">
        <f>D12-D15</f>
        <v>-145064.9653540001</v>
      </c>
      <c r="E22" s="7">
        <f>E12-E15</f>
        <v>19333.874115420273</v>
      </c>
      <c r="H22" s="25"/>
    </row>
    <row r="23" spans="3:9">
      <c r="C23" s="65" t="s">
        <v>21</v>
      </c>
      <c r="D23" s="7">
        <f>(D12-(D15-D17))</f>
        <v>39771.164645999903</v>
      </c>
      <c r="E23" s="7">
        <f>(E12-(E15-E17))</f>
        <v>119177.18213539029</v>
      </c>
    </row>
    <row r="24" spans="3:9">
      <c r="C24" s="33" t="s">
        <v>22</v>
      </c>
      <c r="D24" s="68">
        <f>D26-D28</f>
        <v>145064.96535400001</v>
      </c>
      <c r="E24" s="84">
        <f t="shared" ref="E24" si="0">E26-E28</f>
        <v>129281.65155186004</v>
      </c>
      <c r="H24" s="25"/>
      <c r="I24" s="25"/>
    </row>
    <row r="25" spans="3:9">
      <c r="C25" s="35"/>
      <c r="D25" s="35"/>
      <c r="E25" s="36"/>
    </row>
    <row r="26" spans="3:9">
      <c r="C26" s="38" t="s">
        <v>23</v>
      </c>
      <c r="D26" s="41">
        <v>291528.48715300002</v>
      </c>
      <c r="E26" s="41">
        <v>180384.25097857002</v>
      </c>
      <c r="I26" s="25"/>
    </row>
    <row r="27" spans="3:9">
      <c r="C27" s="37"/>
      <c r="D27" s="43"/>
      <c r="E27" s="83"/>
      <c r="H27" s="25"/>
    </row>
    <row r="28" spans="3:9">
      <c r="C28" s="38" t="s">
        <v>24</v>
      </c>
      <c r="D28" s="41">
        <v>146463.52179900001</v>
      </c>
      <c r="E28" s="53">
        <v>51102.599426709989</v>
      </c>
    </row>
    <row r="29" spans="3:9">
      <c r="C29" s="30" t="s">
        <v>25</v>
      </c>
      <c r="D29" s="2"/>
      <c r="E29" s="2"/>
      <c r="F29" s="20"/>
    </row>
    <row r="30" spans="3:9" ht="31.5" customHeight="1">
      <c r="C30" s="108" t="s">
        <v>26</v>
      </c>
      <c r="D30" s="108"/>
      <c r="E30" s="108"/>
      <c r="F30" s="20"/>
    </row>
    <row r="31" spans="3:9">
      <c r="C31" s="108" t="s">
        <v>27</v>
      </c>
      <c r="D31" s="108"/>
      <c r="E31" s="108"/>
      <c r="F31" s="20"/>
    </row>
    <row r="32" spans="3:9">
      <c r="C32" s="106" t="s">
        <v>28</v>
      </c>
      <c r="D32" s="106"/>
      <c r="E32" s="106"/>
      <c r="F32" s="20"/>
    </row>
    <row r="33" spans="3:3">
      <c r="C33" s="30"/>
    </row>
  </sheetData>
  <mergeCells count="13">
    <mergeCell ref="A1:F1"/>
    <mergeCell ref="C32:E32"/>
    <mergeCell ref="C9:C10"/>
    <mergeCell ref="D9:D10"/>
    <mergeCell ref="C31:E31"/>
    <mergeCell ref="A6:F6"/>
    <mergeCell ref="A7:F7"/>
    <mergeCell ref="A5:F5"/>
    <mergeCell ref="A4:F4"/>
    <mergeCell ref="A3:F3"/>
    <mergeCell ref="A2:F2"/>
    <mergeCell ref="C30:E30"/>
    <mergeCell ref="E9:E10"/>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S46"/>
  <sheetViews>
    <sheetView showGridLines="0" workbookViewId="0">
      <selection activeCell="E23" sqref="E23"/>
    </sheetView>
  </sheetViews>
  <sheetFormatPr baseColWidth="10" defaultColWidth="11.42578125" defaultRowHeight="15"/>
  <cols>
    <col min="1" max="1" width="17.7109375" customWidth="1"/>
    <col min="2" max="2" width="53.85546875" customWidth="1"/>
    <col min="3" max="4" width="20.7109375" customWidth="1"/>
    <col min="5" max="5" width="18.42578125" customWidth="1"/>
    <col min="6" max="6" width="18.85546875" customWidth="1"/>
    <col min="7" max="7" width="16.85546875" bestFit="1" customWidth="1"/>
    <col min="9" max="9" width="21.85546875" bestFit="1" customWidth="1"/>
    <col min="10" max="11" width="20.42578125" bestFit="1" customWidth="1"/>
  </cols>
  <sheetData>
    <row r="1" spans="1:9" ht="28.5" customHeight="1">
      <c r="A1" s="105" t="s">
        <v>0</v>
      </c>
      <c r="B1" s="105"/>
      <c r="C1" s="105"/>
      <c r="D1" s="105"/>
      <c r="E1" s="105"/>
      <c r="F1" s="16"/>
      <c r="G1" s="16"/>
    </row>
    <row r="2" spans="1:9" ht="21" customHeight="1">
      <c r="A2" s="113" t="s">
        <v>1</v>
      </c>
      <c r="B2" s="113"/>
      <c r="C2" s="113"/>
      <c r="D2" s="113"/>
      <c r="E2" s="113"/>
      <c r="F2" s="15"/>
      <c r="G2" s="15"/>
    </row>
    <row r="3" spans="1:9" ht="15" customHeight="1">
      <c r="A3" s="115" t="s">
        <v>2</v>
      </c>
      <c r="B3" s="115"/>
      <c r="C3" s="115"/>
      <c r="D3" s="115"/>
      <c r="E3" s="115"/>
      <c r="F3" s="14"/>
      <c r="G3" s="14"/>
    </row>
    <row r="5" spans="1:9" ht="18.75" customHeight="1">
      <c r="A5" s="114" t="s">
        <v>29</v>
      </c>
      <c r="B5" s="114"/>
      <c r="C5" s="114"/>
      <c r="D5" s="114"/>
      <c r="E5" s="114"/>
      <c r="F5" s="17"/>
      <c r="G5" s="17"/>
    </row>
    <row r="6" spans="1:9" ht="18.75" customHeight="1">
      <c r="A6" s="114" t="s">
        <v>30</v>
      </c>
      <c r="B6" s="114"/>
      <c r="C6" s="114"/>
      <c r="D6" s="114"/>
      <c r="E6" s="114"/>
      <c r="F6" s="17"/>
      <c r="G6" s="17"/>
    </row>
    <row r="7" spans="1:9" ht="18.75">
      <c r="A7" s="109" t="s">
        <v>5</v>
      </c>
      <c r="B7" s="109"/>
      <c r="C7" s="109"/>
      <c r="D7" s="109"/>
      <c r="E7" s="109"/>
      <c r="F7" s="73"/>
      <c r="G7" s="73"/>
    </row>
    <row r="8" spans="1:9" ht="15.75">
      <c r="A8" s="118" t="s">
        <v>6</v>
      </c>
      <c r="B8" s="118"/>
      <c r="C8" s="118"/>
      <c r="D8" s="118"/>
      <c r="E8" s="118"/>
      <c r="F8" s="19"/>
      <c r="G8" s="19"/>
    </row>
    <row r="11" spans="1:9" ht="15" customHeight="1">
      <c r="B11" s="116" t="s">
        <v>7</v>
      </c>
      <c r="C11" s="117" t="s">
        <v>8</v>
      </c>
      <c r="D11" s="107" t="s">
        <v>9</v>
      </c>
    </row>
    <row r="12" spans="1:9" ht="15" customHeight="1">
      <c r="B12" s="116"/>
      <c r="C12" s="117"/>
      <c r="D12" s="107"/>
      <c r="H12" s="25"/>
    </row>
    <row r="13" spans="1:9">
      <c r="B13" s="47" t="s">
        <v>13</v>
      </c>
      <c r="C13" s="45">
        <f>+C14+C21</f>
        <v>891378.80090500007</v>
      </c>
      <c r="D13" s="45">
        <f>D14+D21</f>
        <v>467083.82588457986</v>
      </c>
    </row>
    <row r="14" spans="1:9">
      <c r="B14" s="48" t="s">
        <v>14</v>
      </c>
      <c r="C14" s="69">
        <f>SUM(C15:C20)</f>
        <v>768220.84493400005</v>
      </c>
      <c r="D14" s="69">
        <f>SUM(D15:D20)</f>
        <v>436531.50200917985</v>
      </c>
    </row>
    <row r="15" spans="1:9" ht="12.75" customHeight="1">
      <c r="B15" s="49" t="s">
        <v>31</v>
      </c>
      <c r="C15" s="46">
        <v>313475.53906699998</v>
      </c>
      <c r="D15" s="46">
        <v>179045.13461008985</v>
      </c>
      <c r="I15" s="96"/>
    </row>
    <row r="16" spans="1:9">
      <c r="B16" s="49" t="s">
        <v>32</v>
      </c>
      <c r="C16" s="46">
        <v>45951.048903000003</v>
      </c>
      <c r="D16" s="46">
        <v>24979.534434059999</v>
      </c>
      <c r="I16" s="97"/>
    </row>
    <row r="17" spans="2:18">
      <c r="B17" s="49" t="s">
        <v>15</v>
      </c>
      <c r="C17" s="46">
        <v>184836.13</v>
      </c>
      <c r="D17" s="46">
        <v>99843.308019970005</v>
      </c>
      <c r="G17" s="25"/>
      <c r="I17" s="97"/>
    </row>
    <row r="18" spans="2:18">
      <c r="B18" s="49" t="s">
        <v>33</v>
      </c>
      <c r="C18" s="46">
        <v>0</v>
      </c>
      <c r="D18" s="46">
        <v>1291.2373144400001</v>
      </c>
      <c r="I18" s="97"/>
    </row>
    <row r="19" spans="2:18">
      <c r="B19" s="49" t="s">
        <v>34</v>
      </c>
      <c r="C19" s="46">
        <v>223692.31142300001</v>
      </c>
      <c r="D19" s="46">
        <v>131240.91755920992</v>
      </c>
      <c r="G19" s="25"/>
      <c r="H19" s="80"/>
      <c r="I19" s="96"/>
      <c r="J19" s="80"/>
    </row>
    <row r="20" spans="2:18">
      <c r="B20" s="49" t="s">
        <v>35</v>
      </c>
      <c r="C20" s="46">
        <v>265.815541</v>
      </c>
      <c r="D20" s="46">
        <v>131.37007140999998</v>
      </c>
      <c r="H20" s="80"/>
      <c r="I20" s="96"/>
      <c r="J20" s="80"/>
    </row>
    <row r="21" spans="2:18">
      <c r="B21" s="48" t="s">
        <v>16</v>
      </c>
      <c r="C21" s="69">
        <f>SUM(C22:C27)</f>
        <v>123157.955971</v>
      </c>
      <c r="D21" s="69">
        <f>SUM(D22:D27)</f>
        <v>30552.323875399998</v>
      </c>
      <c r="H21" s="80"/>
      <c r="I21" s="96"/>
      <c r="J21" s="80"/>
    </row>
    <row r="22" spans="2:18">
      <c r="B22" s="49" t="s">
        <v>36</v>
      </c>
      <c r="C22" s="46">
        <v>30479.010985000001</v>
      </c>
      <c r="D22" s="46">
        <v>5690.5979177899999</v>
      </c>
      <c r="H22" s="80"/>
      <c r="I22" s="80"/>
      <c r="J22" s="80"/>
    </row>
    <row r="23" spans="2:18">
      <c r="B23" s="49" t="s">
        <v>37</v>
      </c>
      <c r="C23" s="46">
        <v>44127.092095</v>
      </c>
      <c r="D23" s="46">
        <v>8647.1307108000001</v>
      </c>
    </row>
    <row r="24" spans="2:18">
      <c r="B24" s="49" t="s">
        <v>38</v>
      </c>
      <c r="C24" s="46">
        <v>15.70552</v>
      </c>
      <c r="D24" s="46">
        <v>1.0738000000000001</v>
      </c>
    </row>
    <row r="25" spans="2:18">
      <c r="B25" s="49" t="s">
        <v>39</v>
      </c>
      <c r="C25" s="46">
        <v>1196.1647559999999</v>
      </c>
      <c r="D25" s="46">
        <v>497.76240253000003</v>
      </c>
    </row>
    <row r="26" spans="2:18">
      <c r="B26" s="49" t="s">
        <v>40</v>
      </c>
      <c r="C26" s="46">
        <v>45893.698340000003</v>
      </c>
      <c r="D26" s="46">
        <v>15715.759044279997</v>
      </c>
    </row>
    <row r="27" spans="2:18">
      <c r="B27" s="49" t="s">
        <v>41</v>
      </c>
      <c r="C27" s="46">
        <v>1446.284275</v>
      </c>
      <c r="D27" s="46">
        <v>0</v>
      </c>
    </row>
    <row r="28" spans="2:18">
      <c r="B28" s="47" t="s">
        <v>42</v>
      </c>
      <c r="C28" s="45">
        <f>C29</f>
        <v>146463.52179899998</v>
      </c>
      <c r="D28" s="53">
        <f t="shared" ref="D28" si="0">D29</f>
        <v>51102.599426709989</v>
      </c>
    </row>
    <row r="29" spans="2:18">
      <c r="B29" s="48" t="s">
        <v>24</v>
      </c>
      <c r="C29" s="69">
        <f>SUM(C30:C31)</f>
        <v>146463.52179899998</v>
      </c>
      <c r="D29" s="62">
        <f>SUM(D30:D31)</f>
        <v>51102.599426709989</v>
      </c>
      <c r="G29" s="25"/>
    </row>
    <row r="30" spans="2:18">
      <c r="B30" s="49" t="s">
        <v>43</v>
      </c>
      <c r="C30" s="46">
        <v>23000</v>
      </c>
      <c r="D30" s="46">
        <v>1212.4933309999999</v>
      </c>
    </row>
    <row r="31" spans="2:18">
      <c r="B31" s="40" t="s">
        <v>44</v>
      </c>
      <c r="C31" s="46">
        <v>123463.52179899999</v>
      </c>
      <c r="D31" s="46">
        <v>49890.106095709991</v>
      </c>
    </row>
    <row r="32" spans="2:18" ht="15" customHeight="1">
      <c r="B32" s="59" t="s">
        <v>45</v>
      </c>
      <c r="C32" s="55">
        <f>C13+C28</f>
        <v>1037842.322704</v>
      </c>
      <c r="D32" s="55">
        <f>D13+D28</f>
        <v>518186.42531128984</v>
      </c>
      <c r="E32" s="21"/>
      <c r="F32" s="21"/>
      <c r="G32" s="21"/>
      <c r="H32" s="21"/>
      <c r="I32" s="21"/>
      <c r="J32" s="21"/>
      <c r="K32" s="21"/>
      <c r="L32" s="21"/>
      <c r="M32" s="21"/>
      <c r="N32" s="21"/>
      <c r="O32" s="21"/>
      <c r="P32" s="21"/>
      <c r="Q32" s="21"/>
      <c r="R32" s="21"/>
    </row>
    <row r="33" spans="2:19" ht="15" customHeight="1">
      <c r="B33" s="30" t="s">
        <v>25</v>
      </c>
      <c r="C33" s="30"/>
      <c r="D33" s="101"/>
      <c r="E33" s="21"/>
      <c r="F33" s="21"/>
      <c r="G33" s="21"/>
      <c r="H33" s="21"/>
      <c r="I33" s="21"/>
      <c r="J33" s="21"/>
      <c r="K33" s="21"/>
      <c r="L33" s="21"/>
      <c r="M33" s="21"/>
      <c r="N33" s="21"/>
      <c r="O33" s="21"/>
      <c r="P33" s="21"/>
      <c r="Q33" s="21"/>
      <c r="R33" s="21"/>
    </row>
    <row r="34" spans="2:19" ht="22.5" customHeight="1">
      <c r="B34" s="108" t="s">
        <v>26</v>
      </c>
      <c r="C34" s="108"/>
      <c r="D34" s="108"/>
      <c r="E34" s="21"/>
      <c r="F34" s="21"/>
      <c r="G34" s="21"/>
      <c r="H34" s="21"/>
      <c r="I34" s="21"/>
      <c r="J34" s="21"/>
      <c r="K34" s="21"/>
      <c r="L34" s="21"/>
      <c r="M34" s="21"/>
      <c r="N34" s="21"/>
      <c r="O34" s="21"/>
      <c r="P34" s="21"/>
      <c r="Q34" s="21"/>
      <c r="R34" s="21"/>
      <c r="S34" s="21"/>
    </row>
    <row r="35" spans="2:19">
      <c r="B35" s="108" t="s">
        <v>46</v>
      </c>
      <c r="C35" s="108"/>
      <c r="D35" s="108"/>
      <c r="E35" s="21"/>
      <c r="F35" s="21"/>
      <c r="G35" s="21"/>
      <c r="H35" s="21"/>
      <c r="I35" s="21"/>
      <c r="J35" s="21"/>
      <c r="K35" s="21"/>
      <c r="L35" s="21"/>
      <c r="M35" s="21"/>
      <c r="N35" s="21"/>
      <c r="O35" s="21"/>
      <c r="P35" s="21"/>
      <c r="Q35" s="21"/>
      <c r="R35" s="21"/>
      <c r="S35" s="21"/>
    </row>
    <row r="36" spans="2:19">
      <c r="B36" s="30"/>
      <c r="C36" s="30"/>
      <c r="D36" s="101"/>
      <c r="E36" s="21"/>
      <c r="F36" s="21"/>
      <c r="G36" s="21"/>
      <c r="H36" s="21"/>
      <c r="I36" s="21"/>
      <c r="J36" s="21"/>
      <c r="K36" s="21"/>
      <c r="L36" s="21"/>
      <c r="M36" s="21"/>
      <c r="N36" s="21"/>
      <c r="O36" s="21"/>
      <c r="P36" s="21"/>
      <c r="Q36" s="21"/>
      <c r="R36" s="21"/>
      <c r="S36" s="21"/>
    </row>
    <row r="37" spans="2:19">
      <c r="C37" s="30"/>
      <c r="D37" s="101"/>
      <c r="E37" s="21"/>
    </row>
    <row r="38" spans="2:19">
      <c r="E38" s="21"/>
    </row>
    <row r="46" spans="2:19">
      <c r="B46" s="25"/>
    </row>
  </sheetData>
  <mergeCells count="12">
    <mergeCell ref="B35:D35"/>
    <mergeCell ref="B11:B12"/>
    <mergeCell ref="C11:C12"/>
    <mergeCell ref="A8:E8"/>
    <mergeCell ref="B34:D34"/>
    <mergeCell ref="D11:D12"/>
    <mergeCell ref="A5:E5"/>
    <mergeCell ref="A3:E3"/>
    <mergeCell ref="A2:E2"/>
    <mergeCell ref="A1:E1"/>
    <mergeCell ref="A7:E7"/>
    <mergeCell ref="A6:E6"/>
  </mergeCells>
  <pageMargins left="0.7" right="0.7" top="0.75" bottom="0.75" header="0.3" footer="0.3"/>
  <pageSetup orientation="portrait" horizontalDpi="4294967295" verticalDpi="4294967295" r:id="rId1"/>
  <ignoredErrors>
    <ignoredError sqref="D21"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I77"/>
  <sheetViews>
    <sheetView showGridLines="0" zoomScaleNormal="100" workbookViewId="0">
      <selection activeCell="F19" sqref="F19"/>
    </sheetView>
  </sheetViews>
  <sheetFormatPr baseColWidth="10" defaultColWidth="11.42578125" defaultRowHeight="15"/>
  <cols>
    <col min="1" max="1" width="24.7109375" customWidth="1"/>
    <col min="2" max="2" width="59.140625" customWidth="1"/>
    <col min="3" max="3" width="20.7109375" customWidth="1"/>
    <col min="4" max="4" width="20.85546875" customWidth="1"/>
    <col min="5" max="5" width="24.85546875" customWidth="1"/>
    <col min="6" max="6" width="18.85546875" bestFit="1" customWidth="1"/>
  </cols>
  <sheetData>
    <row r="1" spans="1:9" ht="28.5" customHeight="1">
      <c r="A1" s="105" t="s">
        <v>0</v>
      </c>
      <c r="B1" s="105"/>
      <c r="C1" s="105"/>
      <c r="D1" s="105"/>
      <c r="E1" s="105"/>
      <c r="F1" s="16"/>
      <c r="G1" s="16"/>
      <c r="H1" s="16"/>
      <c r="I1" s="16"/>
    </row>
    <row r="2" spans="1:9" ht="21" customHeight="1">
      <c r="A2" s="113" t="s">
        <v>1</v>
      </c>
      <c r="B2" s="113"/>
      <c r="C2" s="113"/>
      <c r="D2" s="113"/>
      <c r="E2" s="113"/>
      <c r="F2" s="15"/>
      <c r="G2" s="15"/>
      <c r="H2" s="15"/>
      <c r="I2" s="15"/>
    </row>
    <row r="3" spans="1:9" ht="15" customHeight="1">
      <c r="A3" s="115" t="s">
        <v>2</v>
      </c>
      <c r="B3" s="115"/>
      <c r="C3" s="115"/>
      <c r="D3" s="115"/>
      <c r="E3" s="115"/>
      <c r="F3" s="14"/>
      <c r="G3" s="14"/>
      <c r="H3" s="14"/>
      <c r="I3" s="14"/>
    </row>
    <row r="5" spans="1:9" ht="18.75" customHeight="1">
      <c r="A5" s="114" t="s">
        <v>29</v>
      </c>
      <c r="B5" s="114"/>
      <c r="C5" s="114"/>
      <c r="D5" s="114"/>
      <c r="E5" s="114"/>
      <c r="F5" s="17"/>
      <c r="G5" s="17"/>
      <c r="H5" s="17"/>
      <c r="I5" s="17"/>
    </row>
    <row r="6" spans="1:9" ht="18.75" customHeight="1">
      <c r="A6" s="114" t="s">
        <v>47</v>
      </c>
      <c r="B6" s="114"/>
      <c r="C6" s="114"/>
      <c r="D6" s="114"/>
      <c r="E6" s="114"/>
      <c r="F6" s="17"/>
      <c r="G6" s="17"/>
      <c r="H6" s="17"/>
      <c r="I6" s="17"/>
    </row>
    <row r="7" spans="1:9" ht="18.75">
      <c r="A7" s="119" t="s">
        <v>5</v>
      </c>
      <c r="B7" s="119"/>
      <c r="C7" s="119"/>
      <c r="D7" s="119"/>
      <c r="E7" s="119"/>
      <c r="F7" s="18"/>
      <c r="G7" s="18"/>
      <c r="H7" s="18"/>
      <c r="I7" s="18"/>
    </row>
    <row r="8" spans="1:9" ht="15.75">
      <c r="A8" s="118" t="s">
        <v>6</v>
      </c>
      <c r="B8" s="118"/>
      <c r="C8" s="118"/>
      <c r="D8" s="118"/>
      <c r="E8" s="118"/>
      <c r="F8" s="19"/>
      <c r="G8" s="19"/>
      <c r="H8" s="19"/>
      <c r="I8" s="19"/>
    </row>
    <row r="11" spans="1:9" ht="15" customHeight="1">
      <c r="B11" s="116" t="s">
        <v>7</v>
      </c>
      <c r="C11" s="117" t="s">
        <v>8</v>
      </c>
      <c r="D11" s="117" t="s">
        <v>9</v>
      </c>
    </row>
    <row r="12" spans="1:9">
      <c r="B12" s="116"/>
      <c r="C12" s="117"/>
      <c r="D12" s="117"/>
    </row>
    <row r="13" spans="1:9">
      <c r="B13" s="50" t="s">
        <v>13</v>
      </c>
      <c r="C13" s="51">
        <f>C14+C17+C42+C44+C46+C48+C50+C52</f>
        <v>891378.80090499995</v>
      </c>
      <c r="D13" s="52">
        <f>D14+D17+D42+D44+D46+D48+D50+D52</f>
        <v>467083.82588457997</v>
      </c>
      <c r="E13" s="29"/>
    </row>
    <row r="14" spans="1:9">
      <c r="B14" s="56" t="s">
        <v>48</v>
      </c>
      <c r="C14" s="53">
        <f>SUM(C15:C16)</f>
        <v>7818.7198360000002</v>
      </c>
      <c r="D14" s="53">
        <f>SUM(D15:D16)</f>
        <v>4560.91982646</v>
      </c>
      <c r="E14" s="29"/>
    </row>
    <row r="15" spans="1:9">
      <c r="B15" s="57" t="s">
        <v>49</v>
      </c>
      <c r="C15" s="54">
        <v>2635.7791240000001</v>
      </c>
      <c r="D15" s="54">
        <v>1537.5377920000001</v>
      </c>
    </row>
    <row r="16" spans="1:9">
      <c r="B16" s="57" t="s">
        <v>50</v>
      </c>
      <c r="C16" s="54">
        <v>5182.9407119999996</v>
      </c>
      <c r="D16" s="54">
        <v>3023.3820344600003</v>
      </c>
    </row>
    <row r="17" spans="2:4">
      <c r="B17" s="56" t="s">
        <v>51</v>
      </c>
      <c r="C17" s="53">
        <f>SUM(C18:C41)</f>
        <v>867394.59404</v>
      </c>
      <c r="D17" s="53">
        <f>SUM(D18:D41)</f>
        <v>453206.85873701994</v>
      </c>
    </row>
    <row r="18" spans="2:4">
      <c r="B18" s="57" t="s">
        <v>52</v>
      </c>
      <c r="C18" s="54">
        <v>67976.353801000005</v>
      </c>
      <c r="D18" s="54">
        <v>38235.665650780014</v>
      </c>
    </row>
    <row r="19" spans="2:4">
      <c r="B19" s="57" t="s">
        <v>53</v>
      </c>
      <c r="C19" s="54">
        <v>43276.034668</v>
      </c>
      <c r="D19" s="54">
        <v>22800.255475499998</v>
      </c>
    </row>
    <row r="20" spans="2:4">
      <c r="B20" s="57" t="s">
        <v>54</v>
      </c>
      <c r="C20" s="54">
        <v>33199.958316999997</v>
      </c>
      <c r="D20" s="54">
        <v>17260.41283954</v>
      </c>
    </row>
    <row r="21" spans="2:4">
      <c r="B21" s="57" t="s">
        <v>55</v>
      </c>
      <c r="C21" s="54">
        <v>10207.45131</v>
      </c>
      <c r="D21" s="54">
        <v>3831.9116284599982</v>
      </c>
    </row>
    <row r="22" spans="2:4">
      <c r="B22" s="57" t="s">
        <v>56</v>
      </c>
      <c r="C22" s="54">
        <v>21532.543437</v>
      </c>
      <c r="D22" s="54">
        <v>9794.2167029100001</v>
      </c>
    </row>
    <row r="23" spans="2:4">
      <c r="B23" s="57" t="s">
        <v>57</v>
      </c>
      <c r="C23" s="54">
        <v>194510.2</v>
      </c>
      <c r="D23" s="54">
        <v>98205.923596460038</v>
      </c>
    </row>
    <row r="24" spans="2:4">
      <c r="B24" s="57" t="s">
        <v>58</v>
      </c>
      <c r="C24" s="54">
        <v>107449.06131200001</v>
      </c>
      <c r="D24" s="54">
        <v>75899.656500109995</v>
      </c>
    </row>
    <row r="25" spans="2:4">
      <c r="B25" s="58" t="s">
        <v>59</v>
      </c>
      <c r="C25" s="54">
        <v>2833.7266970000001</v>
      </c>
      <c r="D25" s="54">
        <v>1155.7379596800004</v>
      </c>
    </row>
    <row r="26" spans="2:4">
      <c r="B26" s="58" t="s">
        <v>60</v>
      </c>
      <c r="C26" s="54">
        <v>2031.641613</v>
      </c>
      <c r="D26" s="54">
        <v>997.9584403199998</v>
      </c>
    </row>
    <row r="27" spans="2:4">
      <c r="B27" s="58" t="s">
        <v>61</v>
      </c>
      <c r="C27" s="54">
        <v>13835.081458000001</v>
      </c>
      <c r="D27" s="54">
        <v>7118.2030424099994</v>
      </c>
    </row>
    <row r="28" spans="2:4">
      <c r="B28" s="58" t="s">
        <v>62</v>
      </c>
      <c r="C28" s="54">
        <v>48788.599383000001</v>
      </c>
      <c r="D28" s="54">
        <v>14021.43626662</v>
      </c>
    </row>
    <row r="29" spans="2:4">
      <c r="B29" s="58" t="s">
        <v>63</v>
      </c>
      <c r="C29" s="54">
        <v>7108.3583760000001</v>
      </c>
      <c r="D29" s="54">
        <v>2891.02820436</v>
      </c>
    </row>
    <row r="30" spans="2:4">
      <c r="B30" s="58" t="s">
        <v>64</v>
      </c>
      <c r="C30" s="54">
        <v>5989.2639559999998</v>
      </c>
      <c r="D30" s="54">
        <v>1394.9955074799998</v>
      </c>
    </row>
    <row r="31" spans="2:4">
      <c r="B31" s="58" t="s">
        <v>65</v>
      </c>
      <c r="C31" s="54">
        <v>7005.5593010000002</v>
      </c>
      <c r="D31" s="54">
        <v>4926.8906016400006</v>
      </c>
    </row>
    <row r="32" spans="2:4">
      <c r="B32" s="58" t="s">
        <v>66</v>
      </c>
      <c r="C32" s="54">
        <v>1090.5878210000001</v>
      </c>
      <c r="D32" s="54">
        <v>540.91245412000001</v>
      </c>
    </row>
    <row r="33" spans="2:4">
      <c r="B33" s="58" t="s">
        <v>67</v>
      </c>
      <c r="C33" s="54">
        <v>2587.8885329999998</v>
      </c>
      <c r="D33" s="54">
        <v>1436.0706586699998</v>
      </c>
    </row>
    <row r="34" spans="2:4">
      <c r="B34" s="58" t="s">
        <v>68</v>
      </c>
      <c r="C34" s="54">
        <v>660.71190899999999</v>
      </c>
      <c r="D34" s="54">
        <v>279.39468770999997</v>
      </c>
    </row>
    <row r="35" spans="2:4">
      <c r="B35" s="58" t="s">
        <v>69</v>
      </c>
      <c r="C35" s="54">
        <v>12790.477309</v>
      </c>
      <c r="D35" s="54">
        <v>4837.7959010099994</v>
      </c>
    </row>
    <row r="36" spans="2:4">
      <c r="B36" s="58" t="s">
        <v>70</v>
      </c>
      <c r="C36" s="54">
        <v>15363.014394</v>
      </c>
      <c r="D36" s="54">
        <v>7501.6683085200002</v>
      </c>
    </row>
    <row r="37" spans="2:4">
      <c r="B37" s="58" t="s">
        <v>71</v>
      </c>
      <c r="C37" s="54">
        <v>2970.2999989999998</v>
      </c>
      <c r="D37" s="54">
        <v>1005.6662389100003</v>
      </c>
    </row>
    <row r="38" spans="2:4">
      <c r="B38" s="58" t="s">
        <v>72</v>
      </c>
      <c r="C38" s="54">
        <v>1014.0514899999999</v>
      </c>
      <c r="D38" s="54">
        <v>389.30698897999997</v>
      </c>
    </row>
    <row r="39" spans="2:4">
      <c r="B39" s="58" t="s">
        <v>73</v>
      </c>
      <c r="C39" s="54">
        <v>1363.03433</v>
      </c>
      <c r="D39" s="54">
        <v>647.98307676000002</v>
      </c>
    </row>
    <row r="40" spans="2:4">
      <c r="B40" s="58" t="s">
        <v>74</v>
      </c>
      <c r="C40" s="54">
        <v>184836.13</v>
      </c>
      <c r="D40" s="54">
        <v>99764.141353299987</v>
      </c>
    </row>
    <row r="41" spans="2:4">
      <c r="B41" s="58" t="s">
        <v>75</v>
      </c>
      <c r="C41" s="54">
        <v>78974.564626000007</v>
      </c>
      <c r="D41" s="54">
        <v>38269.626652769999</v>
      </c>
    </row>
    <row r="42" spans="2:4">
      <c r="B42" s="56" t="s">
        <v>76</v>
      </c>
      <c r="C42" s="53">
        <f>C43</f>
        <v>8737.8652129999991</v>
      </c>
      <c r="D42" s="53">
        <f t="shared" ref="D42" si="0">D43</f>
        <v>5087.9869511799998</v>
      </c>
    </row>
    <row r="43" spans="2:4">
      <c r="B43" s="57" t="s">
        <v>77</v>
      </c>
      <c r="C43" s="54">
        <v>8737.8652129999991</v>
      </c>
      <c r="D43" s="54">
        <v>5087.9869511799998</v>
      </c>
    </row>
    <row r="44" spans="2:4">
      <c r="B44" s="56" t="s">
        <v>78</v>
      </c>
      <c r="C44" s="53">
        <f>C45</f>
        <v>4511.2919570000004</v>
      </c>
      <c r="D44" s="53">
        <f t="shared" ref="D44" si="1">D45</f>
        <v>2526.5536367299992</v>
      </c>
    </row>
    <row r="45" spans="2:4">
      <c r="B45" s="57" t="s">
        <v>79</v>
      </c>
      <c r="C45" s="54">
        <v>4511.2919570000004</v>
      </c>
      <c r="D45" s="54">
        <v>2526.5536367299992</v>
      </c>
    </row>
    <row r="46" spans="2:4">
      <c r="B46" s="56" t="s">
        <v>80</v>
      </c>
      <c r="C46" s="53">
        <f>C47</f>
        <v>974.24808700000006</v>
      </c>
      <c r="D46" s="53">
        <f t="shared" ref="D46" si="2">D47</f>
        <v>565.5811927000002</v>
      </c>
    </row>
    <row r="47" spans="2:4">
      <c r="B47" s="57" t="s">
        <v>81</v>
      </c>
      <c r="C47" s="54">
        <v>974.24808700000006</v>
      </c>
      <c r="D47" s="54">
        <v>565.5811927000002</v>
      </c>
    </row>
    <row r="48" spans="2:4">
      <c r="B48" s="56" t="s">
        <v>82</v>
      </c>
      <c r="C48" s="53">
        <f>C49</f>
        <v>1175.371875</v>
      </c>
      <c r="D48" s="53">
        <f t="shared" ref="D48" si="3">D49</f>
        <v>685.63347300000009</v>
      </c>
    </row>
    <row r="49" spans="2:5">
      <c r="B49" s="57" t="s">
        <v>83</v>
      </c>
      <c r="C49" s="54">
        <v>1175.371875</v>
      </c>
      <c r="D49" s="54">
        <v>685.63347300000009</v>
      </c>
    </row>
    <row r="50" spans="2:5">
      <c r="B50" s="56" t="s">
        <v>84</v>
      </c>
      <c r="C50" s="53">
        <f>C51</f>
        <v>165.328228</v>
      </c>
      <c r="D50" s="53">
        <f t="shared" ref="D50" si="4">D51</f>
        <v>99.486093999999994</v>
      </c>
    </row>
    <row r="51" spans="2:5">
      <c r="B51" s="57" t="s">
        <v>85</v>
      </c>
      <c r="C51" s="54">
        <v>165.328228</v>
      </c>
      <c r="D51" s="54">
        <v>99.486093999999994</v>
      </c>
    </row>
    <row r="52" spans="2:5">
      <c r="B52" s="56" t="s">
        <v>86</v>
      </c>
      <c r="C52" s="53">
        <f>C53</f>
        <v>601.38166899999999</v>
      </c>
      <c r="D52" s="53">
        <f t="shared" ref="D52" si="5">D53</f>
        <v>350.80597349000004</v>
      </c>
    </row>
    <row r="53" spans="2:5">
      <c r="B53" s="57" t="s">
        <v>87</v>
      </c>
      <c r="C53" s="54">
        <v>601.38166899999999</v>
      </c>
      <c r="D53" s="54">
        <v>350.80597349000004</v>
      </c>
    </row>
    <row r="54" spans="2:5">
      <c r="B54" s="50" t="s">
        <v>42</v>
      </c>
      <c r="C54" s="52">
        <f>C55+C57</f>
        <v>146463.52179900001</v>
      </c>
      <c r="D54" s="52">
        <f>D55+D57</f>
        <v>51102.599426709996</v>
      </c>
    </row>
    <row r="55" spans="2:5">
      <c r="B55" s="56" t="s">
        <v>48</v>
      </c>
      <c r="C55" s="53">
        <f>C56</f>
        <v>0.38600000000000001</v>
      </c>
      <c r="D55" s="53">
        <f t="shared" ref="D55" si="6">D56</f>
        <v>0.38600000000000001</v>
      </c>
    </row>
    <row r="56" spans="2:5">
      <c r="B56" s="57" t="s">
        <v>50</v>
      </c>
      <c r="C56" s="54">
        <v>0.38600000000000001</v>
      </c>
      <c r="D56" s="54">
        <v>0.38600000000000001</v>
      </c>
    </row>
    <row r="57" spans="2:5">
      <c r="B57" s="56" t="s">
        <v>51</v>
      </c>
      <c r="C57" s="53">
        <f>SUM(C58:C62)</f>
        <v>146463.13579900001</v>
      </c>
      <c r="D57" s="53">
        <f>SUM(D58:D62)</f>
        <v>51102.213426709997</v>
      </c>
    </row>
    <row r="58" spans="2:5">
      <c r="B58" s="57" t="s">
        <v>60</v>
      </c>
      <c r="C58" s="54">
        <v>2000</v>
      </c>
      <c r="D58" s="54">
        <v>0</v>
      </c>
    </row>
    <row r="59" spans="2:5">
      <c r="B59" s="57" t="s">
        <v>61</v>
      </c>
      <c r="C59" s="54">
        <v>3204.35079</v>
      </c>
      <c r="D59" s="54">
        <v>1112.4933309999999</v>
      </c>
    </row>
    <row r="60" spans="2:5">
      <c r="B60" s="57" t="s">
        <v>62</v>
      </c>
      <c r="C60" s="54">
        <v>0.35</v>
      </c>
      <c r="D60" s="54">
        <v>2022.5959151900001</v>
      </c>
    </row>
    <row r="61" spans="2:5">
      <c r="B61" s="57" t="s">
        <v>74</v>
      </c>
      <c r="C61" s="54">
        <v>95430.2</v>
      </c>
      <c r="D61" s="54">
        <v>41785.460740499999</v>
      </c>
      <c r="E61" s="28"/>
    </row>
    <row r="62" spans="2:5">
      <c r="B62" s="57" t="s">
        <v>75</v>
      </c>
      <c r="C62" s="54">
        <v>45828.235009000004</v>
      </c>
      <c r="D62" s="54">
        <v>6181.6634400199991</v>
      </c>
      <c r="E62" s="28"/>
    </row>
    <row r="63" spans="2:5">
      <c r="B63" s="59" t="s">
        <v>88</v>
      </c>
      <c r="C63" s="55">
        <f>C13+C54</f>
        <v>1037842.3227039999</v>
      </c>
      <c r="D63" s="55">
        <f>D13+D54</f>
        <v>518186.42531128996</v>
      </c>
      <c r="E63" s="28"/>
    </row>
    <row r="64" spans="2:5">
      <c r="B64" s="30" t="s">
        <v>25</v>
      </c>
      <c r="C64" s="30"/>
      <c r="D64" s="31"/>
    </row>
    <row r="65" spans="2:5" ht="22.5" customHeight="1">
      <c r="B65" s="108" t="s">
        <v>26</v>
      </c>
      <c r="C65" s="108"/>
      <c r="D65" s="108"/>
    </row>
    <row r="66" spans="2:5">
      <c r="B66" s="30" t="s">
        <v>46</v>
      </c>
      <c r="C66" s="101"/>
      <c r="D66" s="101"/>
    </row>
    <row r="67" spans="2:5">
      <c r="B67" s="30"/>
      <c r="C67" s="30"/>
      <c r="D67" s="31"/>
    </row>
    <row r="68" spans="2:5">
      <c r="C68" s="30"/>
      <c r="D68" s="32"/>
    </row>
    <row r="69" spans="2:5">
      <c r="B69" s="72"/>
      <c r="C69" s="72"/>
      <c r="D69" s="72"/>
    </row>
    <row r="70" spans="2:5">
      <c r="B70" s="72"/>
      <c r="C70" s="72"/>
      <c r="D70" s="72"/>
    </row>
    <row r="71" spans="2:5">
      <c r="B71" s="72"/>
      <c r="C71" s="72"/>
      <c r="D71" s="72"/>
    </row>
    <row r="76" spans="2:5">
      <c r="E76" s="26"/>
    </row>
    <row r="77" spans="2:5">
      <c r="E77" s="27"/>
    </row>
  </sheetData>
  <mergeCells count="11">
    <mergeCell ref="B65:D65"/>
    <mergeCell ref="A1:E1"/>
    <mergeCell ref="A2:E2"/>
    <mergeCell ref="B11:B12"/>
    <mergeCell ref="C11:C12"/>
    <mergeCell ref="A6:E6"/>
    <mergeCell ref="A3:E3"/>
    <mergeCell ref="A5:E5"/>
    <mergeCell ref="A7:E7"/>
    <mergeCell ref="A8:E8"/>
    <mergeCell ref="D11:D12"/>
  </mergeCells>
  <pageMargins left="0.7" right="0.7" top="0.75" bottom="0.75" header="0.3" footer="0.3"/>
  <pageSetup orientation="portrait" r:id="rId1"/>
  <ignoredErrors>
    <ignoredError sqref="C44 C46 C48 C50 C52 D42 D57 D17 D52 D50 D48 D46 D44" formula="1"/>
    <ignoredError sqref="C57"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8"/>
  <dimension ref="A1:F130"/>
  <sheetViews>
    <sheetView showGridLines="0" zoomScaleNormal="100" workbookViewId="0">
      <selection activeCell="G18" sqref="G18"/>
    </sheetView>
  </sheetViews>
  <sheetFormatPr baseColWidth="10" defaultColWidth="11.42578125" defaultRowHeight="15"/>
  <cols>
    <col min="1" max="1" width="15.5703125" customWidth="1"/>
    <col min="2" max="2" width="78.42578125" customWidth="1"/>
    <col min="3" max="3" width="15.85546875" customWidth="1"/>
    <col min="4" max="4" width="20.7109375" customWidth="1"/>
    <col min="6" max="6" width="13.140625" bestFit="1" customWidth="1"/>
  </cols>
  <sheetData>
    <row r="1" spans="1:6" ht="28.5" customHeight="1">
      <c r="A1" s="105" t="s">
        <v>0</v>
      </c>
      <c r="B1" s="105"/>
      <c r="C1" s="105"/>
      <c r="D1" s="105"/>
      <c r="E1" s="105"/>
      <c r="F1" s="16"/>
    </row>
    <row r="2" spans="1:6" ht="21" customHeight="1">
      <c r="A2" s="113" t="s">
        <v>1</v>
      </c>
      <c r="B2" s="113"/>
      <c r="C2" s="113"/>
      <c r="D2" s="113"/>
      <c r="E2" s="113"/>
      <c r="F2" s="15"/>
    </row>
    <row r="3" spans="1:6" ht="15" customHeight="1">
      <c r="A3" s="115" t="s">
        <v>2</v>
      </c>
      <c r="B3" s="115"/>
      <c r="C3" s="115"/>
      <c r="D3" s="115"/>
      <c r="E3" s="115"/>
      <c r="F3" s="14"/>
    </row>
    <row r="5" spans="1:6" ht="18.75" customHeight="1">
      <c r="A5" s="114" t="s">
        <v>29</v>
      </c>
      <c r="B5" s="114"/>
      <c r="C5" s="114"/>
      <c r="D5" s="114"/>
      <c r="E5" s="114"/>
      <c r="F5" s="17"/>
    </row>
    <row r="6" spans="1:6" ht="18.75" customHeight="1">
      <c r="A6" s="114" t="s">
        <v>89</v>
      </c>
      <c r="B6" s="114"/>
      <c r="C6" s="114"/>
      <c r="D6" s="114"/>
      <c r="E6" s="114"/>
      <c r="F6" s="18"/>
    </row>
    <row r="7" spans="1:6" ht="18.75">
      <c r="A7" s="120" t="s">
        <v>5</v>
      </c>
      <c r="B7" s="120"/>
      <c r="C7" s="120"/>
      <c r="D7" s="120"/>
      <c r="E7" s="120"/>
      <c r="F7" s="18"/>
    </row>
    <row r="8" spans="1:6" ht="15.75">
      <c r="A8" s="118" t="s">
        <v>6</v>
      </c>
      <c r="B8" s="118"/>
      <c r="C8" s="118"/>
      <c r="D8" s="118"/>
      <c r="E8" s="118"/>
      <c r="F8" s="19"/>
    </row>
    <row r="11" spans="1:6" ht="15" customHeight="1">
      <c r="B11" s="116" t="s">
        <v>7</v>
      </c>
      <c r="C11" s="117" t="s">
        <v>8</v>
      </c>
      <c r="D11" s="117" t="s">
        <v>9</v>
      </c>
    </row>
    <row r="12" spans="1:6">
      <c r="B12" s="116"/>
      <c r="C12" s="117"/>
      <c r="D12" s="117"/>
    </row>
    <row r="13" spans="1:6">
      <c r="B13" s="47" t="s">
        <v>13</v>
      </c>
      <c r="C13" s="41">
        <f>C14+C34+C63+C71+C111</f>
        <v>891378.80090500007</v>
      </c>
      <c r="D13" s="41">
        <f>D14+D34+D63+D71+D111</f>
        <v>467083.82588458009</v>
      </c>
    </row>
    <row r="14" spans="1:6" s="20" customFormat="1">
      <c r="B14" s="74" t="s">
        <v>90</v>
      </c>
      <c r="C14" s="60">
        <f>C15+C20+C23+C27</f>
        <v>153374.82924300001</v>
      </c>
      <c r="D14" s="60">
        <f t="shared" ref="D14" si="0">D15+D20+D23+D27</f>
        <v>76014.423619150024</v>
      </c>
    </row>
    <row r="15" spans="1:6" s="20" customFormat="1">
      <c r="B15" s="48" t="s">
        <v>91</v>
      </c>
      <c r="C15" s="62">
        <f>SUM(C16:C19)</f>
        <v>74961.398519000009</v>
      </c>
      <c r="D15" s="62">
        <f>SUM(D16:D19)</f>
        <v>35912.356525400013</v>
      </c>
    </row>
    <row r="16" spans="1:6" s="20" customFormat="1">
      <c r="B16" s="49" t="s">
        <v>92</v>
      </c>
      <c r="C16" s="54">
        <v>7127.8035559999998</v>
      </c>
      <c r="D16" s="54">
        <v>4157.8853385900011</v>
      </c>
    </row>
    <row r="17" spans="2:6" s="20" customFormat="1">
      <c r="B17" s="49" t="s">
        <v>93</v>
      </c>
      <c r="C17" s="54">
        <v>41484.824016999999</v>
      </c>
      <c r="D17" s="54">
        <v>16943.197859970009</v>
      </c>
    </row>
    <row r="18" spans="2:6" s="20" customFormat="1">
      <c r="B18" s="49" t="s">
        <v>94</v>
      </c>
      <c r="C18" s="54">
        <v>21236.097320000001</v>
      </c>
      <c r="D18" s="54">
        <v>11933.91371662</v>
      </c>
    </row>
    <row r="19" spans="2:6" s="20" customFormat="1">
      <c r="B19" s="49" t="s">
        <v>95</v>
      </c>
      <c r="C19" s="54">
        <v>5112.6736259999998</v>
      </c>
      <c r="D19" s="54">
        <v>2877.3596102199995</v>
      </c>
    </row>
    <row r="20" spans="2:6" s="20" customFormat="1">
      <c r="B20" s="48" t="s">
        <v>96</v>
      </c>
      <c r="C20" s="62">
        <f>SUM(C21:C22)</f>
        <v>10180.523553999999</v>
      </c>
      <c r="D20" s="62">
        <f>SUM(D21:D22)</f>
        <v>3835.8927906599997</v>
      </c>
    </row>
    <row r="21" spans="2:6" s="20" customFormat="1">
      <c r="B21" s="49" t="s">
        <v>97</v>
      </c>
      <c r="C21" s="54">
        <v>3697.1493329999998</v>
      </c>
      <c r="D21" s="54">
        <v>1188.74074006</v>
      </c>
    </row>
    <row r="22" spans="2:6" s="20" customFormat="1">
      <c r="B22" s="49" t="s">
        <v>98</v>
      </c>
      <c r="C22" s="54">
        <v>6483.374221</v>
      </c>
      <c r="D22" s="54">
        <v>2647.1520505999997</v>
      </c>
      <c r="F22" s="79"/>
    </row>
    <row r="23" spans="2:6" s="20" customFormat="1">
      <c r="B23" s="48" t="s">
        <v>99</v>
      </c>
      <c r="C23" s="62">
        <f>SUM(C24:C26)</f>
        <v>29730.961942999998</v>
      </c>
      <c r="D23" s="62">
        <f>SUM(D24:D26)</f>
        <v>14023.805493120004</v>
      </c>
    </row>
    <row r="24" spans="2:6" s="20" customFormat="1">
      <c r="B24" s="49" t="s">
        <v>100</v>
      </c>
      <c r="C24" s="54">
        <v>24850.58294</v>
      </c>
      <c r="D24" s="54">
        <v>13152.795091440003</v>
      </c>
    </row>
    <row r="25" spans="2:6" s="20" customFormat="1">
      <c r="B25" s="49" t="s">
        <v>101</v>
      </c>
      <c r="C25" s="54">
        <v>4818.8647979999996</v>
      </c>
      <c r="D25" s="54">
        <v>839.15127743000005</v>
      </c>
    </row>
    <row r="26" spans="2:6" s="20" customFormat="1">
      <c r="B26" s="49" t="s">
        <v>102</v>
      </c>
      <c r="C26" s="54">
        <v>61.514204999999997</v>
      </c>
      <c r="D26" s="54">
        <v>31.859124250000008</v>
      </c>
    </row>
    <row r="27" spans="2:6" s="20" customFormat="1">
      <c r="B27" s="48" t="s">
        <v>103</v>
      </c>
      <c r="C27" s="62">
        <f>SUM(C28:C33)</f>
        <v>38501.945226999997</v>
      </c>
      <c r="D27" s="62">
        <f>SUM(D28:D33)</f>
        <v>22242.368809970005</v>
      </c>
    </row>
    <row r="28" spans="2:6" s="20" customFormat="1">
      <c r="B28" s="49" t="s">
        <v>104</v>
      </c>
      <c r="C28" s="54">
        <v>16814.267257</v>
      </c>
      <c r="D28" s="54">
        <v>8615.0667569199995</v>
      </c>
    </row>
    <row r="29" spans="2:6" s="20" customFormat="1">
      <c r="B29" s="49" t="s">
        <v>105</v>
      </c>
      <c r="C29" s="54">
        <v>632.69422999999995</v>
      </c>
      <c r="D29" s="54">
        <v>343.95857705999998</v>
      </c>
    </row>
    <row r="30" spans="2:6" s="20" customFormat="1">
      <c r="B30" s="49" t="s">
        <v>106</v>
      </c>
      <c r="C30" s="54">
        <v>14503.934375999999</v>
      </c>
      <c r="D30" s="54">
        <v>9259.8797870200015</v>
      </c>
    </row>
    <row r="31" spans="2:6" s="20" customFormat="1">
      <c r="B31" s="49" t="s">
        <v>107</v>
      </c>
      <c r="C31" s="54">
        <v>1822.7063639999999</v>
      </c>
      <c r="D31" s="54">
        <v>1144.6064897700001</v>
      </c>
    </row>
    <row r="32" spans="2:6" s="20" customFormat="1">
      <c r="B32" s="49" t="s">
        <v>108</v>
      </c>
      <c r="C32" s="54">
        <v>1379.739928</v>
      </c>
      <c r="D32" s="54">
        <v>684.51141620999999</v>
      </c>
    </row>
    <row r="33" spans="2:4" s="20" customFormat="1">
      <c r="B33" s="49" t="s">
        <v>109</v>
      </c>
      <c r="C33" s="54">
        <v>3348.6030719999999</v>
      </c>
      <c r="D33" s="54">
        <v>2194.3457829900003</v>
      </c>
    </row>
    <row r="34" spans="2:4" s="20" customFormat="1">
      <c r="B34" s="74" t="s">
        <v>110</v>
      </c>
      <c r="C34" s="62">
        <f>C35+C38+C41+C43+C45+C48+C54+C56+C58</f>
        <v>129938.826397</v>
      </c>
      <c r="D34" s="62">
        <f t="shared" ref="D34" si="1">D35+D38+D41+D43+D45+D48+D54+D56+D58</f>
        <v>48358.529623660004</v>
      </c>
    </row>
    <row r="35" spans="2:4" s="20" customFormat="1">
      <c r="B35" s="75" t="s">
        <v>111</v>
      </c>
      <c r="C35" s="62">
        <f>SUM(C36:C37)</f>
        <v>7878.6273500000007</v>
      </c>
      <c r="D35" s="62">
        <f t="shared" ref="D35" si="2">SUM(D36:D37)</f>
        <v>4270.6072071300005</v>
      </c>
    </row>
    <row r="36" spans="2:4" s="20" customFormat="1">
      <c r="B36" s="40" t="s">
        <v>112</v>
      </c>
      <c r="C36" s="54">
        <v>6834.8547980000003</v>
      </c>
      <c r="D36" s="54">
        <v>3782.2321353300003</v>
      </c>
    </row>
    <row r="37" spans="2:4">
      <c r="B37" s="40" t="s">
        <v>113</v>
      </c>
      <c r="C37" s="54">
        <v>1043.7725519999999</v>
      </c>
      <c r="D37" s="54">
        <v>488.37507179999994</v>
      </c>
    </row>
    <row r="38" spans="2:4">
      <c r="B38" s="75" t="s">
        <v>114</v>
      </c>
      <c r="C38" s="62">
        <f>SUM(C39:C40)</f>
        <v>13630.854023</v>
      </c>
      <c r="D38" s="62">
        <f t="shared" ref="D38" si="3">SUM(D39:D40)</f>
        <v>7001.9370815899993</v>
      </c>
    </row>
    <row r="39" spans="2:4">
      <c r="B39" s="40" t="s">
        <v>115</v>
      </c>
      <c r="C39" s="54">
        <v>13487.232459999999</v>
      </c>
      <c r="D39" s="54">
        <v>6950.6114565899989</v>
      </c>
    </row>
    <row r="40" spans="2:4">
      <c r="B40" s="40" t="s">
        <v>116</v>
      </c>
      <c r="C40" s="54">
        <v>143.62156300000001</v>
      </c>
      <c r="D40" s="54">
        <v>51.325625000000002</v>
      </c>
    </row>
    <row r="41" spans="2:4">
      <c r="B41" s="75" t="s">
        <v>117</v>
      </c>
      <c r="C41" s="62">
        <f>C42</f>
        <v>7731.5610239999996</v>
      </c>
      <c r="D41" s="62">
        <f t="shared" ref="D41" si="4">D42</f>
        <v>2823.1108214600004</v>
      </c>
    </row>
    <row r="42" spans="2:4">
      <c r="B42" s="40" t="s">
        <v>118</v>
      </c>
      <c r="C42" s="54">
        <v>7731.5610239999996</v>
      </c>
      <c r="D42" s="54">
        <v>2823.1108214600004</v>
      </c>
    </row>
    <row r="43" spans="2:4">
      <c r="B43" s="75" t="s">
        <v>119</v>
      </c>
      <c r="C43" s="62">
        <f>C44</f>
        <v>52046.074129000001</v>
      </c>
      <c r="D43" s="62">
        <f t="shared" ref="D43" si="5">D44</f>
        <v>20657.31331505</v>
      </c>
    </row>
    <row r="44" spans="2:4">
      <c r="B44" s="40" t="s">
        <v>120</v>
      </c>
      <c r="C44" s="54">
        <v>52046.074129000001</v>
      </c>
      <c r="D44" s="54">
        <v>20657.31331505</v>
      </c>
    </row>
    <row r="45" spans="2:4">
      <c r="B45" s="75" t="s">
        <v>121</v>
      </c>
      <c r="C45" s="62">
        <f>SUM(C46:C47)</f>
        <v>890.78787399999999</v>
      </c>
      <c r="D45" s="62">
        <f t="shared" ref="D45" si="6">SUM(D46:D47)</f>
        <v>111.52357975999999</v>
      </c>
    </row>
    <row r="46" spans="2:4">
      <c r="B46" s="40" t="s">
        <v>122</v>
      </c>
      <c r="C46" s="54">
        <v>244.76877099999999</v>
      </c>
      <c r="D46" s="54">
        <v>111.52357975999999</v>
      </c>
    </row>
    <row r="47" spans="2:4">
      <c r="B47" s="40" t="s">
        <v>123</v>
      </c>
      <c r="C47" s="54">
        <v>646.01910299999997</v>
      </c>
      <c r="D47" s="54">
        <v>0</v>
      </c>
    </row>
    <row r="48" spans="2:4">
      <c r="B48" s="75" t="s">
        <v>124</v>
      </c>
      <c r="C48" s="62">
        <f>SUM(C49:C53)</f>
        <v>39775.378019999996</v>
      </c>
      <c r="D48" s="62">
        <f>SUM(D49:D53)</f>
        <v>11165.862095760001</v>
      </c>
    </row>
    <row r="49" spans="2:4">
      <c r="B49" s="40" t="s">
        <v>125</v>
      </c>
      <c r="C49" s="54">
        <v>30220.221567000001</v>
      </c>
      <c r="D49" s="54">
        <v>7895.8469905500024</v>
      </c>
    </row>
    <row r="50" spans="2:4">
      <c r="B50" s="40" t="s">
        <v>126</v>
      </c>
      <c r="C50" s="54">
        <v>54.864887000000003</v>
      </c>
      <c r="D50" s="54">
        <v>193.59564176000001</v>
      </c>
    </row>
    <row r="51" spans="2:4">
      <c r="B51" s="40" t="s">
        <v>127</v>
      </c>
      <c r="C51" s="54">
        <v>5434.7756149999996</v>
      </c>
      <c r="D51" s="54">
        <v>1816.7642420299997</v>
      </c>
    </row>
    <row r="52" spans="2:4">
      <c r="B52" s="40" t="s">
        <v>128</v>
      </c>
      <c r="C52" s="54">
        <v>240.2</v>
      </c>
      <c r="D52" s="54">
        <v>324.24832934999995</v>
      </c>
    </row>
    <row r="53" spans="2:4">
      <c r="B53" s="40" t="s">
        <v>129</v>
      </c>
      <c r="C53" s="54">
        <v>3825.315951</v>
      </c>
      <c r="D53" s="54">
        <v>935.40689207000003</v>
      </c>
    </row>
    <row r="54" spans="2:4">
      <c r="B54" s="75" t="s">
        <v>130</v>
      </c>
      <c r="C54" s="62">
        <f>C55</f>
        <v>1528.821197</v>
      </c>
      <c r="D54" s="62">
        <f t="shared" ref="D54" si="7">D55</f>
        <v>827.31475592000004</v>
      </c>
    </row>
    <row r="55" spans="2:4">
      <c r="B55" s="40" t="s">
        <v>131</v>
      </c>
      <c r="C55" s="54">
        <v>1528.821197</v>
      </c>
      <c r="D55" s="54">
        <v>827.31475592000004</v>
      </c>
    </row>
    <row r="56" spans="2:4">
      <c r="B56" s="75" t="s">
        <v>132</v>
      </c>
      <c r="C56" s="62">
        <f>C57</f>
        <v>182.20302000000001</v>
      </c>
      <c r="D56" s="62">
        <f>D57</f>
        <v>105.06372569</v>
      </c>
    </row>
    <row r="57" spans="2:4">
      <c r="B57" s="40" t="s">
        <v>133</v>
      </c>
      <c r="C57" s="54">
        <v>182.20302000000001</v>
      </c>
      <c r="D57" s="54">
        <v>105.06372569</v>
      </c>
    </row>
    <row r="58" spans="2:4">
      <c r="B58" s="75" t="s">
        <v>134</v>
      </c>
      <c r="C58" s="62">
        <f>SUM(C59:C62)</f>
        <v>6274.5197600000001</v>
      </c>
      <c r="D58" s="62">
        <f>SUM(D59:D62)</f>
        <v>1395.7970412999998</v>
      </c>
    </row>
    <row r="59" spans="2:4">
      <c r="B59" s="40" t="s">
        <v>135</v>
      </c>
      <c r="C59" s="54">
        <v>75</v>
      </c>
      <c r="D59" s="54">
        <v>0</v>
      </c>
    </row>
    <row r="60" spans="2:4">
      <c r="B60" s="40" t="s">
        <v>136</v>
      </c>
      <c r="C60" s="54">
        <v>10.255803999999999</v>
      </c>
      <c r="D60" s="54">
        <v>0.80153381999999995</v>
      </c>
    </row>
    <row r="61" spans="2:4">
      <c r="B61" s="40" t="s">
        <v>137</v>
      </c>
      <c r="C61" s="54">
        <v>5989.2639559999998</v>
      </c>
      <c r="D61" s="54">
        <v>1394.9955074799998</v>
      </c>
    </row>
    <row r="62" spans="2:4">
      <c r="B62" s="40" t="s">
        <v>138</v>
      </c>
      <c r="C62" s="54">
        <v>200</v>
      </c>
      <c r="D62" s="54">
        <v>0</v>
      </c>
    </row>
    <row r="63" spans="2:4">
      <c r="B63" s="74" t="s">
        <v>139</v>
      </c>
      <c r="C63" s="62">
        <f>C64+C67</f>
        <v>6755.3592440000002</v>
      </c>
      <c r="D63" s="62">
        <f>D64+D67</f>
        <v>2165.82720285</v>
      </c>
    </row>
    <row r="64" spans="2:4">
      <c r="B64" s="75" t="s">
        <v>140</v>
      </c>
      <c r="C64" s="62">
        <f>SUM(C65:C66)</f>
        <v>1477.19696</v>
      </c>
      <c r="D64" s="62">
        <f>SUM(D65:D66)</f>
        <v>866.6837706099999</v>
      </c>
    </row>
    <row r="65" spans="2:4">
      <c r="B65" s="40" t="s">
        <v>141</v>
      </c>
      <c r="C65" s="54">
        <v>968.56846099999996</v>
      </c>
      <c r="D65" s="54">
        <v>545.74341316999983</v>
      </c>
    </row>
    <row r="66" spans="2:4">
      <c r="B66" s="40" t="s">
        <v>142</v>
      </c>
      <c r="C66" s="54">
        <v>508.62849899999998</v>
      </c>
      <c r="D66" s="54">
        <v>320.94035744000007</v>
      </c>
    </row>
    <row r="67" spans="2:4">
      <c r="B67" s="75" t="s">
        <v>143</v>
      </c>
      <c r="C67" s="62">
        <f>SUM(C68:C70)</f>
        <v>5278.162284</v>
      </c>
      <c r="D67" s="62">
        <f t="shared" ref="D67" si="8">SUM(D68:D70)</f>
        <v>1299.1434322400003</v>
      </c>
    </row>
    <row r="68" spans="2:4">
      <c r="B68" s="40" t="s">
        <v>144</v>
      </c>
      <c r="C68" s="54">
        <v>4924.5275270000002</v>
      </c>
      <c r="D68" s="54">
        <v>1069.8246389300002</v>
      </c>
    </row>
    <row r="69" spans="2:4">
      <c r="B69" s="40" t="s">
        <v>145</v>
      </c>
      <c r="C69" s="54">
        <v>0</v>
      </c>
      <c r="D69" s="54">
        <v>23.511049829999997</v>
      </c>
    </row>
    <row r="70" spans="2:4">
      <c r="B70" s="40" t="s">
        <v>146</v>
      </c>
      <c r="C70" s="54">
        <v>353.63475699999998</v>
      </c>
      <c r="D70" s="54">
        <v>205.80774348</v>
      </c>
    </row>
    <row r="71" spans="2:4">
      <c r="B71" s="74" t="s">
        <v>147</v>
      </c>
      <c r="C71" s="62">
        <f>C72+C77+C82+C90+C102</f>
        <v>416473.656021</v>
      </c>
      <c r="D71" s="62">
        <f t="shared" ref="D71" si="9">D72+D77+D82+D90+D102</f>
        <v>240701.73741895001</v>
      </c>
    </row>
    <row r="72" spans="2:4">
      <c r="B72" s="75" t="s">
        <v>148</v>
      </c>
      <c r="C72" s="62">
        <f>SUM(C73:C76)</f>
        <v>17669.577548000001</v>
      </c>
      <c r="D72" s="62">
        <f t="shared" ref="D72" si="10">SUM(D73:D76)</f>
        <v>8786.5273905000013</v>
      </c>
    </row>
    <row r="73" spans="2:4">
      <c r="B73" s="40" t="s">
        <v>149</v>
      </c>
      <c r="C73" s="54">
        <v>843.05658000000005</v>
      </c>
      <c r="D73" s="54">
        <v>395.47886448000003</v>
      </c>
    </row>
    <row r="74" spans="2:4">
      <c r="B74" s="40" t="s">
        <v>150</v>
      </c>
      <c r="C74" s="54">
        <v>591.23098200000004</v>
      </c>
      <c r="D74" s="54">
        <v>18.638128939999998</v>
      </c>
    </row>
    <row r="75" spans="2:4">
      <c r="B75" s="40" t="s">
        <v>151</v>
      </c>
      <c r="C75" s="54">
        <v>16234.423879</v>
      </c>
      <c r="D75" s="54">
        <v>8369.3723594000003</v>
      </c>
    </row>
    <row r="76" spans="2:4">
      <c r="B76" s="40" t="s">
        <v>152</v>
      </c>
      <c r="C76" s="54">
        <v>0.86610699999999996</v>
      </c>
      <c r="D76" s="54">
        <v>3.03803768</v>
      </c>
    </row>
    <row r="77" spans="2:4">
      <c r="B77" s="75" t="s">
        <v>153</v>
      </c>
      <c r="C77" s="62">
        <f>SUM(C78:C81)</f>
        <v>97744.003634000008</v>
      </c>
      <c r="D77" s="62">
        <f t="shared" ref="D77" si="11">SUM(D78:D81)</f>
        <v>69387.491303329996</v>
      </c>
    </row>
    <row r="78" spans="2:4">
      <c r="B78" s="40" t="s">
        <v>154</v>
      </c>
      <c r="C78" s="54">
        <v>2905.4655750000002</v>
      </c>
      <c r="D78" s="54">
        <v>1069.5159030499999</v>
      </c>
    </row>
    <row r="79" spans="2:4">
      <c r="B79" s="40" t="s">
        <v>155</v>
      </c>
      <c r="C79" s="54">
        <v>10265.590881</v>
      </c>
      <c r="D79" s="54">
        <v>2274.8772844400005</v>
      </c>
    </row>
    <row r="80" spans="2:4">
      <c r="B80" s="40" t="s">
        <v>156</v>
      </c>
      <c r="C80" s="54">
        <v>5.1309199999999997</v>
      </c>
      <c r="D80" s="54">
        <v>2.9930319999999999</v>
      </c>
    </row>
    <row r="81" spans="2:4">
      <c r="B81" s="40" t="s">
        <v>157</v>
      </c>
      <c r="C81" s="54">
        <v>84567.816258000006</v>
      </c>
      <c r="D81" s="54">
        <v>66040.105083839997</v>
      </c>
    </row>
    <row r="82" spans="2:4">
      <c r="B82" s="75" t="s">
        <v>158</v>
      </c>
      <c r="C82" s="62">
        <f>SUM(C83:C89)</f>
        <v>6205.3114810000006</v>
      </c>
      <c r="D82" s="62">
        <f t="shared" ref="D82" si="12">SUM(D83:D89)</f>
        <v>3047.5266969899999</v>
      </c>
    </row>
    <row r="83" spans="2:4">
      <c r="B83" s="40" t="s">
        <v>159</v>
      </c>
      <c r="C83" s="54">
        <v>990.84199899999999</v>
      </c>
      <c r="D83" s="54">
        <v>433.69121164000001</v>
      </c>
    </row>
    <row r="84" spans="2:4">
      <c r="B84" s="40" t="s">
        <v>160</v>
      </c>
      <c r="C84" s="54">
        <v>1127.6551770000001</v>
      </c>
      <c r="D84" s="54">
        <v>190.77570928000003</v>
      </c>
    </row>
    <row r="85" spans="2:4">
      <c r="B85" s="40" t="s">
        <v>161</v>
      </c>
      <c r="C85" s="54">
        <v>2783.0242469999998</v>
      </c>
      <c r="D85" s="54">
        <v>1519.0758475599998</v>
      </c>
    </row>
    <row r="86" spans="2:4">
      <c r="B86" s="40" t="s">
        <v>162</v>
      </c>
      <c r="C86" s="54">
        <v>1.511069</v>
      </c>
      <c r="D86" s="54">
        <v>0</v>
      </c>
    </row>
    <row r="87" spans="2:4">
      <c r="B87" s="40" t="s">
        <v>163</v>
      </c>
      <c r="C87" s="54">
        <v>156.68683999999999</v>
      </c>
      <c r="D87" s="54">
        <v>284.71404027999995</v>
      </c>
    </row>
    <row r="88" spans="2:4">
      <c r="B88" s="40" t="s">
        <v>164</v>
      </c>
      <c r="C88" s="54">
        <v>10.696979000000001</v>
      </c>
      <c r="D88" s="54">
        <v>6.7676766400000004</v>
      </c>
    </row>
    <row r="89" spans="2:4">
      <c r="B89" s="40" t="s">
        <v>165</v>
      </c>
      <c r="C89" s="54">
        <v>1134.89517</v>
      </c>
      <c r="D89" s="54">
        <v>612.50221159</v>
      </c>
    </row>
    <row r="90" spans="2:4">
      <c r="B90" s="75" t="s">
        <v>166</v>
      </c>
      <c r="C90" s="62">
        <f>SUM(C91:C101)</f>
        <v>199017.51170600002</v>
      </c>
      <c r="D90" s="62">
        <f>SUM(D91:D101)</f>
        <v>99951.547156560002</v>
      </c>
    </row>
    <row r="91" spans="2:4">
      <c r="B91" s="40" t="s">
        <v>167</v>
      </c>
      <c r="C91" s="54">
        <v>10666.485562</v>
      </c>
      <c r="D91" s="54">
        <v>2583.90213098</v>
      </c>
    </row>
    <row r="92" spans="2:4">
      <c r="B92" s="40" t="s">
        <v>168</v>
      </c>
      <c r="C92" s="54">
        <v>71983.864574000007</v>
      </c>
      <c r="D92" s="54">
        <v>40635.288419289995</v>
      </c>
    </row>
    <row r="93" spans="2:4">
      <c r="B93" s="40" t="s">
        <v>169</v>
      </c>
      <c r="C93" s="54">
        <v>26339.522879</v>
      </c>
      <c r="D93" s="54">
        <v>13655.534919029998</v>
      </c>
    </row>
    <row r="94" spans="2:4">
      <c r="B94" s="40" t="s">
        <v>170</v>
      </c>
      <c r="C94" s="54">
        <v>18105.183989000001</v>
      </c>
      <c r="D94" s="54">
        <v>8538.3947343999989</v>
      </c>
    </row>
    <row r="95" spans="2:4">
      <c r="B95" s="40" t="s">
        <v>171</v>
      </c>
      <c r="C95" s="54">
        <v>6501.3807129999996</v>
      </c>
      <c r="D95" s="54">
        <v>2237.7690807199997</v>
      </c>
    </row>
    <row r="96" spans="2:4">
      <c r="B96" s="40" t="s">
        <v>172</v>
      </c>
      <c r="C96" s="54">
        <v>9470.3357739999992</v>
      </c>
      <c r="D96" s="54">
        <v>4259.465698349999</v>
      </c>
    </row>
    <row r="97" spans="2:4">
      <c r="B97" s="40" t="s">
        <v>173</v>
      </c>
      <c r="C97" s="54">
        <v>1435.178872</v>
      </c>
      <c r="D97" s="54">
        <v>575.73712890999991</v>
      </c>
    </row>
    <row r="98" spans="2:4">
      <c r="B98" s="40" t="s">
        <v>174</v>
      </c>
      <c r="C98" s="54">
        <v>369.04296900000003</v>
      </c>
      <c r="D98" s="54">
        <v>195.09253283999996</v>
      </c>
    </row>
    <row r="99" spans="2:4">
      <c r="B99" s="40" t="s">
        <v>175</v>
      </c>
      <c r="C99" s="54">
        <v>146.29268999999999</v>
      </c>
      <c r="D99" s="54">
        <v>68.592440580000016</v>
      </c>
    </row>
    <row r="100" spans="2:4">
      <c r="B100" s="40" t="s">
        <v>176</v>
      </c>
      <c r="C100" s="54">
        <v>263.77060299999999</v>
      </c>
      <c r="D100" s="54">
        <v>106.1814425</v>
      </c>
    </row>
    <row r="101" spans="2:4">
      <c r="B101" s="40" t="s">
        <v>177</v>
      </c>
      <c r="C101" s="54">
        <v>53736.453081</v>
      </c>
      <c r="D101" s="54">
        <v>27095.588628960006</v>
      </c>
    </row>
    <row r="102" spans="2:4">
      <c r="B102" s="75" t="s">
        <v>178</v>
      </c>
      <c r="C102" s="62">
        <f>SUM(C103:C110)</f>
        <v>95837.251651999992</v>
      </c>
      <c r="D102" s="62">
        <f>SUM(D103:D110)</f>
        <v>59528.644871569995</v>
      </c>
    </row>
    <row r="103" spans="2:4">
      <c r="B103" s="40" t="s">
        <v>179</v>
      </c>
      <c r="C103" s="54">
        <v>47176.721219999999</v>
      </c>
      <c r="D103" s="54">
        <v>25042.876332889995</v>
      </c>
    </row>
    <row r="104" spans="2:4">
      <c r="B104" s="40" t="s">
        <v>180</v>
      </c>
      <c r="C104" s="54">
        <v>1352.7034410000001</v>
      </c>
      <c r="D104" s="54">
        <v>774.32171148999998</v>
      </c>
    </row>
    <row r="105" spans="2:4">
      <c r="B105" s="40" t="s">
        <v>181</v>
      </c>
      <c r="C105" s="54">
        <v>3124.3381079999999</v>
      </c>
      <c r="D105" s="54">
        <v>616.4750751900001</v>
      </c>
    </row>
    <row r="106" spans="2:4">
      <c r="B106" s="40" t="s">
        <v>182</v>
      </c>
      <c r="C106" s="54">
        <v>5442.4521020000002</v>
      </c>
      <c r="D106" s="54">
        <v>2744.5984735799998</v>
      </c>
    </row>
    <row r="107" spans="2:4">
      <c r="B107" s="40" t="s">
        <v>183</v>
      </c>
      <c r="C107" s="54">
        <v>547.01583200000005</v>
      </c>
      <c r="D107" s="54">
        <v>164.80617524999997</v>
      </c>
    </row>
    <row r="108" spans="2:4">
      <c r="B108" s="40" t="s">
        <v>184</v>
      </c>
      <c r="C108" s="54">
        <v>1665.9870820000001</v>
      </c>
      <c r="D108" s="54">
        <v>316.91782553000002</v>
      </c>
    </row>
    <row r="109" spans="2:4">
      <c r="B109" s="40" t="s">
        <v>185</v>
      </c>
      <c r="C109" s="54">
        <v>34934.937624999999</v>
      </c>
      <c r="D109" s="54">
        <v>28463.037932130006</v>
      </c>
    </row>
    <row r="110" spans="2:4">
      <c r="B110" s="40" t="s">
        <v>186</v>
      </c>
      <c r="C110" s="54">
        <v>1593.0962420000001</v>
      </c>
      <c r="D110" s="54">
        <v>1405.6113455099999</v>
      </c>
    </row>
    <row r="111" spans="2:4" ht="15" customHeight="1">
      <c r="B111" s="74" t="s">
        <v>187</v>
      </c>
      <c r="C111" s="62">
        <f>C112</f>
        <v>184836.13</v>
      </c>
      <c r="D111" s="62">
        <f>D112</f>
        <v>99843.308019970005</v>
      </c>
    </row>
    <row r="112" spans="2:4">
      <c r="B112" s="39" t="s">
        <v>188</v>
      </c>
      <c r="C112" s="54">
        <f>C113</f>
        <v>184836.13</v>
      </c>
      <c r="D112" s="54">
        <f>D113</f>
        <v>99843.308019970005</v>
      </c>
    </row>
    <row r="113" spans="2:6">
      <c r="B113" s="40" t="s">
        <v>189</v>
      </c>
      <c r="C113" s="54">
        <v>184836.13</v>
      </c>
      <c r="D113" s="54">
        <v>99843.308019970005</v>
      </c>
    </row>
    <row r="114" spans="2:6">
      <c r="B114" s="47" t="s">
        <v>42</v>
      </c>
      <c r="C114" s="41">
        <f t="shared" ref="C114:D115" si="13">C115</f>
        <v>146463.52179900001</v>
      </c>
      <c r="D114" s="41">
        <f t="shared" si="13"/>
        <v>51102.599426709989</v>
      </c>
    </row>
    <row r="115" spans="2:6">
      <c r="B115" s="76" t="s">
        <v>190</v>
      </c>
      <c r="C115" s="60">
        <f t="shared" si="13"/>
        <v>146463.52179900001</v>
      </c>
      <c r="D115" s="60">
        <f t="shared" si="13"/>
        <v>51102.599426709989</v>
      </c>
    </row>
    <row r="116" spans="2:6">
      <c r="B116" s="39" t="s">
        <v>191</v>
      </c>
      <c r="C116" s="61">
        <f>C117</f>
        <v>146463.52179900001</v>
      </c>
      <c r="D116" s="61">
        <f>D117</f>
        <v>51102.599426709989</v>
      </c>
    </row>
    <row r="117" spans="2:6">
      <c r="B117" s="40" t="s">
        <v>192</v>
      </c>
      <c r="C117" s="61">
        <v>146463.52179900001</v>
      </c>
      <c r="D117" s="54">
        <v>51102.599426709989</v>
      </c>
    </row>
    <row r="118" spans="2:6">
      <c r="B118" s="59" t="s">
        <v>45</v>
      </c>
      <c r="C118" s="55">
        <f>C13+C114</f>
        <v>1037842.322704</v>
      </c>
      <c r="D118" s="55">
        <f>D13+D114</f>
        <v>518186.42531129008</v>
      </c>
    </row>
    <row r="119" spans="2:6">
      <c r="B119" s="30" t="s">
        <v>25</v>
      </c>
      <c r="C119" s="31"/>
      <c r="D119" s="31"/>
      <c r="F119" s="24"/>
    </row>
    <row r="120" spans="2:6" ht="21.75" customHeight="1">
      <c r="B120" s="108" t="s">
        <v>26</v>
      </c>
      <c r="C120" s="108"/>
      <c r="D120" s="108"/>
    </row>
    <row r="121" spans="2:6">
      <c r="B121" s="30" t="s">
        <v>46</v>
      </c>
      <c r="C121" s="31"/>
      <c r="D121" s="31"/>
    </row>
    <row r="122" spans="2:6">
      <c r="C122" s="66"/>
      <c r="D122" s="66"/>
    </row>
    <row r="123" spans="2:6">
      <c r="B123" s="67"/>
      <c r="C123" s="66"/>
      <c r="D123" s="66"/>
    </row>
    <row r="124" spans="2:6">
      <c r="B124" s="22"/>
      <c r="C124" s="23"/>
      <c r="D124" s="23"/>
    </row>
    <row r="125" spans="2:6">
      <c r="B125" s="22"/>
      <c r="C125" s="23"/>
      <c r="D125" s="23"/>
    </row>
    <row r="126" spans="2:6">
      <c r="B126" s="22"/>
      <c r="C126" s="23"/>
      <c r="D126" s="23"/>
    </row>
    <row r="127" spans="2:6">
      <c r="B127" s="22"/>
      <c r="C127" s="23"/>
      <c r="D127" s="23"/>
    </row>
    <row r="128" spans="2:6">
      <c r="B128" s="22"/>
      <c r="C128" s="23"/>
      <c r="D128" s="23"/>
    </row>
    <row r="129" spans="2:4">
      <c r="B129" s="22"/>
      <c r="C129" s="23"/>
      <c r="D129" s="23"/>
    </row>
    <row r="130" spans="2:4">
      <c r="B130" s="22"/>
      <c r="C130" s="23"/>
      <c r="D130" s="23"/>
    </row>
  </sheetData>
  <mergeCells count="11">
    <mergeCell ref="A2:E2"/>
    <mergeCell ref="A1:E1"/>
    <mergeCell ref="B120:D120"/>
    <mergeCell ref="B11:B12"/>
    <mergeCell ref="C11:C12"/>
    <mergeCell ref="D11:D12"/>
    <mergeCell ref="A8:E8"/>
    <mergeCell ref="A7:E7"/>
    <mergeCell ref="A6:E6"/>
    <mergeCell ref="A5:E5"/>
    <mergeCell ref="A3:E3"/>
  </mergeCells>
  <pageMargins left="0.7" right="0.7" top="0.75" bottom="0.75" header="0.3" footer="0.3"/>
  <pageSetup orientation="portrait" r:id="rId1"/>
  <ignoredErrors>
    <ignoredError sqref="D63 D34 D71 D38 D41 D43 D45 D54 D67 D77 D82 D20 D23 D27 D48 D56 D58 D102 D90"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dimension ref="A1:G102"/>
  <sheetViews>
    <sheetView showGridLines="0" zoomScaleNormal="100" workbookViewId="0">
      <selection activeCell="H14" sqref="H14"/>
    </sheetView>
  </sheetViews>
  <sheetFormatPr baseColWidth="10" defaultColWidth="11.42578125" defaultRowHeight="15"/>
  <cols>
    <col min="1" max="1" width="17.140625" customWidth="1"/>
    <col min="2" max="2" width="72.85546875" customWidth="1"/>
    <col min="3" max="3" width="20.7109375" customWidth="1"/>
    <col min="4" max="4" width="16.5703125" customWidth="1"/>
    <col min="5" max="5" width="13.85546875" customWidth="1"/>
  </cols>
  <sheetData>
    <row r="1" spans="1:7" ht="28.5" customHeight="1">
      <c r="A1" s="105" t="s">
        <v>0</v>
      </c>
      <c r="B1" s="105"/>
      <c r="C1" s="105"/>
      <c r="D1" s="105"/>
      <c r="E1" s="105"/>
      <c r="F1" s="16"/>
      <c r="G1" s="16"/>
    </row>
    <row r="2" spans="1:7" ht="21" customHeight="1">
      <c r="A2" s="113" t="s">
        <v>1</v>
      </c>
      <c r="B2" s="113"/>
      <c r="C2" s="113"/>
      <c r="D2" s="113"/>
      <c r="E2" s="113"/>
      <c r="F2" s="15"/>
      <c r="G2" s="15"/>
    </row>
    <row r="3" spans="1:7" ht="15" customHeight="1">
      <c r="A3" s="115" t="s">
        <v>2</v>
      </c>
      <c r="B3" s="115"/>
      <c r="C3" s="115"/>
      <c r="D3" s="115"/>
      <c r="E3" s="115"/>
      <c r="F3" s="14"/>
      <c r="G3" s="14"/>
    </row>
    <row r="5" spans="1:7" ht="18.75" customHeight="1">
      <c r="A5" s="114" t="s">
        <v>29</v>
      </c>
      <c r="B5" s="114"/>
      <c r="C5" s="114"/>
      <c r="D5" s="114"/>
      <c r="E5" s="114"/>
      <c r="F5" s="17"/>
      <c r="G5" s="17"/>
    </row>
    <row r="6" spans="1:7" ht="18.75">
      <c r="A6" s="121" t="s">
        <v>193</v>
      </c>
      <c r="B6" s="121"/>
      <c r="C6" s="121"/>
      <c r="D6" s="121"/>
      <c r="E6" s="121"/>
      <c r="F6" s="18"/>
      <c r="G6" s="18"/>
    </row>
    <row r="7" spans="1:7" ht="18.75">
      <c r="A7" s="120" t="s">
        <v>5</v>
      </c>
      <c r="B7" s="120"/>
      <c r="C7" s="120"/>
      <c r="D7" s="120"/>
      <c r="E7" s="120"/>
      <c r="F7" s="18"/>
      <c r="G7" s="18"/>
    </row>
    <row r="8" spans="1:7" ht="15.75">
      <c r="A8" s="118" t="s">
        <v>6</v>
      </c>
      <c r="B8" s="118"/>
      <c r="C8" s="118"/>
      <c r="D8" s="118"/>
      <c r="E8" s="118"/>
      <c r="F8" s="19"/>
      <c r="G8" s="19"/>
    </row>
    <row r="11" spans="1:7" ht="15" customHeight="1">
      <c r="B11" s="116" t="s">
        <v>7</v>
      </c>
      <c r="C11" s="117" t="s">
        <v>8</v>
      </c>
      <c r="D11" s="117" t="s">
        <v>9</v>
      </c>
    </row>
    <row r="12" spans="1:7" ht="15.75" customHeight="1">
      <c r="B12" s="116"/>
      <c r="C12" s="117"/>
      <c r="D12" s="117"/>
    </row>
    <row r="13" spans="1:7">
      <c r="B13" s="47" t="s">
        <v>13</v>
      </c>
      <c r="C13" s="41">
        <f>C14+C20+C30+C40+C49+C55+C65+C69</f>
        <v>891378.80090499995</v>
      </c>
      <c r="D13" s="41">
        <f>D14+D20+D30+D40+D49+D55+D65+D69</f>
        <v>467083.82588457991</v>
      </c>
    </row>
    <row r="14" spans="1:7">
      <c r="B14" s="63" t="s">
        <v>194</v>
      </c>
      <c r="C14" s="60">
        <f>SUM(C15:C19)</f>
        <v>210319.101501</v>
      </c>
      <c r="D14" s="60">
        <f t="shared" ref="D14" si="0">SUM(D15:D19)</f>
        <v>120106.04223900997</v>
      </c>
    </row>
    <row r="15" spans="1:7">
      <c r="B15" s="64" t="s">
        <v>195</v>
      </c>
      <c r="C15" s="61">
        <v>173241.51653600001</v>
      </c>
      <c r="D15" s="61">
        <v>100947.19705543996</v>
      </c>
    </row>
    <row r="16" spans="1:7">
      <c r="B16" s="64" t="s">
        <v>196</v>
      </c>
      <c r="C16" s="61">
        <v>10585.802672</v>
      </c>
      <c r="D16" s="61">
        <v>4366.6729122700008</v>
      </c>
    </row>
    <row r="17" spans="2:4">
      <c r="B17" s="64" t="s">
        <v>197</v>
      </c>
      <c r="C17" s="61">
        <v>1729.185608</v>
      </c>
      <c r="D17" s="61">
        <v>616.40975337999998</v>
      </c>
    </row>
    <row r="18" spans="2:4">
      <c r="B18" s="64" t="s">
        <v>198</v>
      </c>
      <c r="C18" s="61">
        <v>759.17099700000006</v>
      </c>
      <c r="D18" s="61">
        <v>231.56720837999995</v>
      </c>
    </row>
    <row r="19" spans="2:4">
      <c r="B19" s="64" t="s">
        <v>199</v>
      </c>
      <c r="C19" s="61">
        <v>24003.425687999999</v>
      </c>
      <c r="D19" s="61">
        <v>13944.195309540013</v>
      </c>
    </row>
    <row r="20" spans="2:4">
      <c r="B20" s="63" t="s">
        <v>200</v>
      </c>
      <c r="C20" s="60">
        <f>SUM(C21:C29)</f>
        <v>69594.533465</v>
      </c>
      <c r="D20" s="60">
        <f t="shared" ref="D20" si="1">SUM(D21:D29)</f>
        <v>30462.797900870002</v>
      </c>
    </row>
    <row r="21" spans="2:4">
      <c r="B21" s="64" t="s">
        <v>201</v>
      </c>
      <c r="C21" s="61">
        <v>6109.6628419999997</v>
      </c>
      <c r="D21" s="61">
        <v>3403.5313070899997</v>
      </c>
    </row>
    <row r="22" spans="2:4">
      <c r="B22" s="64" t="s">
        <v>202</v>
      </c>
      <c r="C22" s="61">
        <v>4779.6486830000003</v>
      </c>
      <c r="D22" s="61">
        <v>1292.3570800699999</v>
      </c>
    </row>
    <row r="23" spans="2:4">
      <c r="B23" s="64" t="s">
        <v>203</v>
      </c>
      <c r="C23" s="61">
        <v>3430.5920209999999</v>
      </c>
      <c r="D23" s="61">
        <v>989.26138509999987</v>
      </c>
    </row>
    <row r="24" spans="2:4">
      <c r="B24" s="64" t="s">
        <v>204</v>
      </c>
      <c r="C24" s="61">
        <v>1584.5846469999999</v>
      </c>
      <c r="D24" s="61">
        <v>201.97856111999999</v>
      </c>
    </row>
    <row r="25" spans="2:4">
      <c r="B25" s="64" t="s">
        <v>205</v>
      </c>
      <c r="C25" s="61">
        <v>4701.2960590000002</v>
      </c>
      <c r="D25" s="61">
        <v>2111.3824064899991</v>
      </c>
    </row>
    <row r="26" spans="2:4">
      <c r="B26" s="64" t="s">
        <v>206</v>
      </c>
      <c r="C26" s="61">
        <v>3939.1798469999999</v>
      </c>
      <c r="D26" s="61">
        <v>2328.7942205000004</v>
      </c>
    </row>
    <row r="27" spans="2:4">
      <c r="B27" s="64" t="s">
        <v>207</v>
      </c>
      <c r="C27" s="61">
        <v>4904.6775619999999</v>
      </c>
      <c r="D27" s="61">
        <v>1101.8226889899997</v>
      </c>
    </row>
    <row r="28" spans="2:4">
      <c r="B28" s="64" t="s">
        <v>208</v>
      </c>
      <c r="C28" s="61">
        <v>15002.752458999999</v>
      </c>
      <c r="D28" s="61">
        <v>3485.0557638399991</v>
      </c>
    </row>
    <row r="29" spans="2:4">
      <c r="B29" s="64" t="s">
        <v>209</v>
      </c>
      <c r="C29" s="61">
        <v>25142.139345</v>
      </c>
      <c r="D29" s="61">
        <v>15548.614487670005</v>
      </c>
    </row>
    <row r="30" spans="2:4">
      <c r="B30" s="63" t="s">
        <v>210</v>
      </c>
      <c r="C30" s="60">
        <f>SUM(C31:C39)</f>
        <v>39852.046889999998</v>
      </c>
      <c r="D30" s="60">
        <f t="shared" ref="D30" si="2">SUM(D31:D39)</f>
        <v>29309.511457289998</v>
      </c>
    </row>
    <row r="31" spans="2:4">
      <c r="B31" s="64" t="s">
        <v>211</v>
      </c>
      <c r="C31" s="61">
        <v>6377.9487049999998</v>
      </c>
      <c r="D31" s="54">
        <v>1941.0189116600002</v>
      </c>
    </row>
    <row r="32" spans="2:4">
      <c r="B32" s="64" t="s">
        <v>212</v>
      </c>
      <c r="C32" s="61">
        <v>2174.1389650000001</v>
      </c>
      <c r="D32" s="54">
        <v>543.63657856999998</v>
      </c>
    </row>
    <row r="33" spans="2:4">
      <c r="B33" s="64" t="s">
        <v>213</v>
      </c>
      <c r="C33" s="61">
        <v>3246.7306709999998</v>
      </c>
      <c r="D33" s="54">
        <v>581.58518388999983</v>
      </c>
    </row>
    <row r="34" spans="2:4">
      <c r="B34" s="64" t="s">
        <v>214</v>
      </c>
      <c r="C34" s="61">
        <v>6769.6456939999998</v>
      </c>
      <c r="D34" s="54">
        <v>21041.1703155</v>
      </c>
    </row>
    <row r="35" spans="2:4">
      <c r="B35" s="64" t="s">
        <v>215</v>
      </c>
      <c r="C35" s="61">
        <v>707.335058</v>
      </c>
      <c r="D35" s="54">
        <v>196.17485478999998</v>
      </c>
    </row>
    <row r="36" spans="2:4">
      <c r="B36" s="64" t="s">
        <v>216</v>
      </c>
      <c r="C36" s="61">
        <v>505.49096900000001</v>
      </c>
      <c r="D36" s="54">
        <v>87.505937289999991</v>
      </c>
    </row>
    <row r="37" spans="2:4">
      <c r="B37" s="64" t="s">
        <v>217</v>
      </c>
      <c r="C37" s="61">
        <v>6824.9271710000003</v>
      </c>
      <c r="D37" s="54">
        <v>2812.1261806400003</v>
      </c>
    </row>
    <row r="38" spans="2:4">
      <c r="B38" s="64" t="s">
        <v>218</v>
      </c>
      <c r="C38" s="61">
        <v>3796.497018</v>
      </c>
      <c r="D38" s="54">
        <v>0</v>
      </c>
    </row>
    <row r="39" spans="2:4">
      <c r="B39" s="64" t="s">
        <v>219</v>
      </c>
      <c r="C39" s="61">
        <v>9449.3326390000002</v>
      </c>
      <c r="D39" s="54">
        <v>2106.2934949499995</v>
      </c>
    </row>
    <row r="40" spans="2:4">
      <c r="B40" s="63" t="s">
        <v>220</v>
      </c>
      <c r="C40" s="60">
        <f>SUM(C41:C48)</f>
        <v>269643.36032599997</v>
      </c>
      <c r="D40" s="60">
        <f t="shared" ref="D40" si="3">SUM(D41:D48)</f>
        <v>157511.68930770998</v>
      </c>
    </row>
    <row r="41" spans="2:4">
      <c r="B41" s="64" t="s">
        <v>221</v>
      </c>
      <c r="C41" s="61">
        <v>86907.316456</v>
      </c>
      <c r="D41" s="54">
        <v>53675.726203749997</v>
      </c>
    </row>
    <row r="42" spans="2:4">
      <c r="B42" s="64" t="s">
        <v>222</v>
      </c>
      <c r="C42" s="61">
        <v>104123.94556399999</v>
      </c>
      <c r="D42" s="54">
        <v>60321.217551280002</v>
      </c>
    </row>
    <row r="43" spans="2:4">
      <c r="B43" s="64" t="s">
        <v>223</v>
      </c>
      <c r="C43" s="61">
        <v>13192.731931</v>
      </c>
      <c r="D43" s="54">
        <v>7347.5393701799994</v>
      </c>
    </row>
    <row r="44" spans="2:4">
      <c r="B44" s="64" t="s">
        <v>224</v>
      </c>
      <c r="C44" s="61">
        <v>47631.001364999996</v>
      </c>
      <c r="D44" s="54">
        <v>25141.85857661</v>
      </c>
    </row>
    <row r="45" spans="2:4">
      <c r="B45" s="64" t="s">
        <v>225</v>
      </c>
      <c r="C45" s="61">
        <v>1190.3387740000001</v>
      </c>
      <c r="D45" s="54">
        <v>468.55481871000001</v>
      </c>
    </row>
    <row r="46" spans="2:4">
      <c r="B46" s="64" t="s">
        <v>226</v>
      </c>
      <c r="C46" s="54">
        <v>0</v>
      </c>
      <c r="D46" s="54">
        <v>1291.2373144399999</v>
      </c>
    </row>
    <row r="47" spans="2:4">
      <c r="B47" s="64" t="s">
        <v>227</v>
      </c>
      <c r="C47" s="61">
        <v>1157.579031</v>
      </c>
      <c r="D47" s="54">
        <v>429.25820043000004</v>
      </c>
    </row>
    <row r="48" spans="2:4">
      <c r="B48" s="64" t="s">
        <v>228</v>
      </c>
      <c r="C48" s="61">
        <v>15440.447205</v>
      </c>
      <c r="D48" s="54">
        <v>8836.2972723099992</v>
      </c>
    </row>
    <row r="49" spans="2:4">
      <c r="B49" s="63" t="s">
        <v>229</v>
      </c>
      <c r="C49" s="60">
        <f>SUM(C50:C54)</f>
        <v>45893.698339999995</v>
      </c>
      <c r="D49" s="60">
        <f t="shared" ref="D49" si="4">SUM(D50:D54)</f>
        <v>15715.759044280001</v>
      </c>
    </row>
    <row r="50" spans="2:4">
      <c r="B50" s="64" t="s">
        <v>230</v>
      </c>
      <c r="C50" s="61">
        <v>413.97203999999999</v>
      </c>
      <c r="D50" s="54">
        <v>567.85996824999995</v>
      </c>
    </row>
    <row r="51" spans="2:4">
      <c r="B51" s="64" t="s">
        <v>231</v>
      </c>
      <c r="C51" s="61">
        <v>10585.225286000001</v>
      </c>
      <c r="D51" s="54">
        <v>2363.08555015</v>
      </c>
    </row>
    <row r="52" spans="2:4">
      <c r="B52" s="64" t="s">
        <v>232</v>
      </c>
      <c r="C52" s="61">
        <v>7893.3653889999996</v>
      </c>
      <c r="D52" s="54">
        <v>4807.9270012500001</v>
      </c>
    </row>
    <row r="53" spans="2:4">
      <c r="B53" s="64" t="s">
        <v>233</v>
      </c>
      <c r="C53" s="61">
        <v>26929.604206</v>
      </c>
      <c r="D53" s="54">
        <v>7527.6782719800012</v>
      </c>
    </row>
    <row r="54" spans="2:4">
      <c r="B54" s="64" t="s">
        <v>234</v>
      </c>
      <c r="C54" s="61">
        <v>71.531419</v>
      </c>
      <c r="D54" s="54">
        <v>449.20825264999996</v>
      </c>
    </row>
    <row r="55" spans="2:4">
      <c r="B55" s="63" t="s">
        <v>235</v>
      </c>
      <c r="C55" s="60">
        <f>SUM(C56:C64)</f>
        <v>24044.946277999999</v>
      </c>
      <c r="D55" s="60">
        <f t="shared" ref="D55" si="5">SUM(D56:D64)</f>
        <v>6056.0523169400021</v>
      </c>
    </row>
    <row r="56" spans="2:4">
      <c r="B56" s="64" t="s">
        <v>236</v>
      </c>
      <c r="C56" s="61">
        <v>13575.76892</v>
      </c>
      <c r="D56" s="54">
        <v>4867.625006790001</v>
      </c>
    </row>
    <row r="57" spans="2:4">
      <c r="B57" s="64" t="s">
        <v>237</v>
      </c>
      <c r="C57" s="61">
        <v>1174.6861240000001</v>
      </c>
      <c r="D57" s="54">
        <v>30.039926259999998</v>
      </c>
    </row>
    <row r="58" spans="2:4">
      <c r="B58" s="64" t="s">
        <v>238</v>
      </c>
      <c r="C58" s="61">
        <v>237.197981</v>
      </c>
      <c r="D58" s="54">
        <v>18.846126440000006</v>
      </c>
    </row>
    <row r="59" spans="2:4">
      <c r="B59" s="64" t="s">
        <v>239</v>
      </c>
      <c r="C59" s="61">
        <v>4056.1257740000001</v>
      </c>
      <c r="D59" s="54">
        <v>190.14951266</v>
      </c>
    </row>
    <row r="60" spans="2:4">
      <c r="B60" s="64" t="s">
        <v>240</v>
      </c>
      <c r="C60" s="61">
        <v>1853.410494</v>
      </c>
      <c r="D60" s="54">
        <v>211.95191180999998</v>
      </c>
    </row>
    <row r="61" spans="2:4">
      <c r="B61" s="64" t="s">
        <v>241</v>
      </c>
      <c r="C61" s="61">
        <v>217.824029</v>
      </c>
      <c r="D61" s="54">
        <v>23.63145029</v>
      </c>
    </row>
    <row r="62" spans="2:4">
      <c r="B62" s="64" t="s">
        <v>242</v>
      </c>
      <c r="C62" s="61">
        <v>364.75153699999998</v>
      </c>
      <c r="D62" s="54">
        <v>86.160340980000001</v>
      </c>
    </row>
    <row r="63" spans="2:4">
      <c r="B63" s="64" t="s">
        <v>243</v>
      </c>
      <c r="C63" s="61">
        <v>2132.8254569999999</v>
      </c>
      <c r="D63" s="61">
        <v>427.94128436000005</v>
      </c>
    </row>
    <row r="64" spans="2:4">
      <c r="B64" s="64" t="s">
        <v>244</v>
      </c>
      <c r="C64" s="61">
        <v>432.35596199999998</v>
      </c>
      <c r="D64" s="54">
        <v>199.70675735</v>
      </c>
    </row>
    <row r="65" spans="2:4">
      <c r="B65" s="63" t="s">
        <v>245</v>
      </c>
      <c r="C65" s="60">
        <f>SUM(C66:C68)</f>
        <v>47194.984104999996</v>
      </c>
      <c r="D65" s="60">
        <f t="shared" ref="D65" si="6">SUM(D66:D68)</f>
        <v>8078.6655985100006</v>
      </c>
    </row>
    <row r="66" spans="2:4">
      <c r="B66" s="64" t="s">
        <v>246</v>
      </c>
      <c r="C66" s="61">
        <v>21294.016092999998</v>
      </c>
      <c r="D66" s="61">
        <v>3089.9145963900005</v>
      </c>
    </row>
    <row r="67" spans="2:4">
      <c r="B67" s="64" t="s">
        <v>247</v>
      </c>
      <c r="C67" s="61">
        <v>24454.683736999999</v>
      </c>
      <c r="D67" s="61">
        <v>4988.7510021200005</v>
      </c>
    </row>
    <row r="68" spans="2:4">
      <c r="B68" s="64" t="s">
        <v>248</v>
      </c>
      <c r="C68" s="61">
        <v>1446.284275</v>
      </c>
      <c r="D68" s="54">
        <v>0</v>
      </c>
    </row>
    <row r="69" spans="2:4">
      <c r="B69" s="63" t="s">
        <v>249</v>
      </c>
      <c r="C69" s="60">
        <f>SUM(C70:C72)</f>
        <v>184836.13</v>
      </c>
      <c r="D69" s="60">
        <f t="shared" ref="D69" si="7">SUM(D70:D72)</f>
        <v>99843.308019969991</v>
      </c>
    </row>
    <row r="70" spans="2:4">
      <c r="B70" s="64" t="s">
        <v>250</v>
      </c>
      <c r="C70" s="61">
        <v>84955.492129999999</v>
      </c>
      <c r="D70" s="54">
        <v>46123.148516589994</v>
      </c>
    </row>
    <row r="71" spans="2:4">
      <c r="B71" s="64" t="s">
        <v>251</v>
      </c>
      <c r="C71" s="61">
        <v>98522.890142999997</v>
      </c>
      <c r="D71" s="54">
        <v>52707.093756939998</v>
      </c>
    </row>
    <row r="72" spans="2:4">
      <c r="B72" s="64" t="s">
        <v>252</v>
      </c>
      <c r="C72" s="61">
        <v>1357.7477269999999</v>
      </c>
      <c r="D72" s="54">
        <v>1013.0657464400001</v>
      </c>
    </row>
    <row r="73" spans="2:4">
      <c r="B73" s="47" t="s">
        <v>42</v>
      </c>
      <c r="C73" s="41">
        <f>C74+C76</f>
        <v>146463.52179899998</v>
      </c>
      <c r="D73" s="41">
        <f>D74+D76</f>
        <v>51102.599426709996</v>
      </c>
    </row>
    <row r="74" spans="2:4">
      <c r="B74" s="63" t="s">
        <v>253</v>
      </c>
      <c r="C74" s="60">
        <f>C75</f>
        <v>23000</v>
      </c>
      <c r="D74" s="60">
        <f t="shared" ref="D74" si="8">D75</f>
        <v>1212.4933309999999</v>
      </c>
    </row>
    <row r="75" spans="2:4">
      <c r="B75" s="64" t="s">
        <v>254</v>
      </c>
      <c r="C75" s="61">
        <v>23000</v>
      </c>
      <c r="D75" s="54">
        <v>1212.4933309999999</v>
      </c>
    </row>
    <row r="76" spans="2:4">
      <c r="B76" s="63" t="s">
        <v>255</v>
      </c>
      <c r="C76" s="60">
        <f>C77</f>
        <v>123463.52179899999</v>
      </c>
      <c r="D76" s="60">
        <f>D77</f>
        <v>49890.106095709998</v>
      </c>
    </row>
    <row r="77" spans="2:4">
      <c r="B77" s="64" t="s">
        <v>256</v>
      </c>
      <c r="C77" s="61">
        <v>123463.52179899999</v>
      </c>
      <c r="D77" s="54">
        <v>49890.106095709998</v>
      </c>
    </row>
    <row r="78" spans="2:4">
      <c r="B78" s="59" t="s">
        <v>45</v>
      </c>
      <c r="C78" s="55">
        <f>C13+C73</f>
        <v>1037842.3227039999</v>
      </c>
      <c r="D78" s="55">
        <f>D13+D73</f>
        <v>518186.4253112899</v>
      </c>
    </row>
    <row r="79" spans="2:4">
      <c r="B79" s="30" t="s">
        <v>25</v>
      </c>
      <c r="C79" s="30"/>
      <c r="D79" s="30"/>
    </row>
    <row r="80" spans="2:4" ht="27.75" customHeight="1">
      <c r="B80" s="108" t="s">
        <v>26</v>
      </c>
      <c r="C80" s="108"/>
      <c r="D80" s="108"/>
    </row>
    <row r="81" spans="2:4">
      <c r="B81" s="30" t="s">
        <v>46</v>
      </c>
      <c r="C81" s="30"/>
      <c r="D81" s="30"/>
    </row>
    <row r="82" spans="2:4" ht="12.75" customHeight="1">
      <c r="C82" s="23"/>
      <c r="D82" s="23"/>
    </row>
    <row r="83" spans="2:4" ht="23.25" customHeight="1">
      <c r="B83" s="22"/>
      <c r="C83" s="23"/>
      <c r="D83" s="23"/>
    </row>
    <row r="84" spans="2:4">
      <c r="B84" s="22"/>
      <c r="C84" s="23"/>
      <c r="D84" s="23"/>
    </row>
    <row r="85" spans="2:4">
      <c r="B85" s="22"/>
      <c r="C85" s="23"/>
      <c r="D85" s="23"/>
    </row>
    <row r="86" spans="2:4">
      <c r="B86" s="22"/>
      <c r="C86" s="23"/>
      <c r="D86" s="23"/>
    </row>
    <row r="87" spans="2:4">
      <c r="B87" s="22"/>
      <c r="C87" s="23"/>
      <c r="D87" s="23"/>
    </row>
    <row r="88" spans="2:4">
      <c r="B88" s="22"/>
      <c r="C88" s="23"/>
      <c r="D88" s="23"/>
    </row>
    <row r="89" spans="2:4">
      <c r="B89" s="22"/>
      <c r="C89" s="23"/>
      <c r="D89" s="23"/>
    </row>
    <row r="90" spans="2:4">
      <c r="B90" s="22"/>
      <c r="C90" s="23"/>
      <c r="D90" s="23"/>
    </row>
    <row r="91" spans="2:4">
      <c r="B91" s="22"/>
      <c r="C91" s="23"/>
      <c r="D91" s="23"/>
    </row>
    <row r="92" spans="2:4">
      <c r="C92" s="23"/>
      <c r="D92" s="23"/>
    </row>
    <row r="93" spans="2:4">
      <c r="B93" s="26"/>
      <c r="C93" s="23"/>
      <c r="D93" s="23"/>
    </row>
    <row r="94" spans="2:4">
      <c r="B94" s="27"/>
      <c r="C94" s="23"/>
      <c r="D94" s="23"/>
    </row>
    <row r="95" spans="2:4">
      <c r="C95" s="23"/>
      <c r="D95" s="23"/>
    </row>
    <row r="96" spans="2:4">
      <c r="B96" s="22"/>
      <c r="C96" s="23"/>
      <c r="D96" s="23"/>
    </row>
    <row r="97" spans="2:4">
      <c r="B97" s="22"/>
      <c r="C97" s="23"/>
      <c r="D97" s="23"/>
    </row>
    <row r="98" spans="2:4">
      <c r="B98" s="22"/>
      <c r="C98" s="23"/>
      <c r="D98" s="23"/>
    </row>
    <row r="99" spans="2:4">
      <c r="B99" s="22"/>
      <c r="C99" s="23"/>
      <c r="D99" s="23"/>
    </row>
    <row r="100" spans="2:4">
      <c r="B100" s="22"/>
      <c r="C100" s="72"/>
      <c r="D100" s="72"/>
    </row>
    <row r="101" spans="2:4">
      <c r="B101" s="72"/>
      <c r="C101" s="72"/>
      <c r="D101" s="72"/>
    </row>
    <row r="102" spans="2:4">
      <c r="B102" s="72"/>
    </row>
  </sheetData>
  <mergeCells count="11">
    <mergeCell ref="A1:E1"/>
    <mergeCell ref="A7:E7"/>
    <mergeCell ref="A6:E6"/>
    <mergeCell ref="A5:E5"/>
    <mergeCell ref="A3:E3"/>
    <mergeCell ref="A2:E2"/>
    <mergeCell ref="B11:B12"/>
    <mergeCell ref="C11:C12"/>
    <mergeCell ref="B80:D80"/>
    <mergeCell ref="D11:D12"/>
    <mergeCell ref="A8:E8"/>
  </mergeCells>
  <pageMargins left="0.7" right="0.7" top="0.75" bottom="0.75" header="0.3" footer="0.3"/>
  <pageSetup orientation="portrait" r:id="rId1"/>
  <ignoredErrors>
    <ignoredError sqref="C20 C30:D30 C40:D40 C49:D49 C55:D55 C65:D65 C69:D69 C73 D20 D76"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2"/>
  <dimension ref="A1:P33"/>
  <sheetViews>
    <sheetView showGridLines="0" zoomScale="110" zoomScaleNormal="110" zoomScalePageLayoutView="99" workbookViewId="0">
      <selection activeCell="E22" sqref="E22"/>
    </sheetView>
  </sheetViews>
  <sheetFormatPr baseColWidth="10" defaultColWidth="11.42578125" defaultRowHeight="15"/>
  <cols>
    <col min="1" max="1" width="8.42578125" customWidth="1"/>
    <col min="2" max="2" width="11.85546875" customWidth="1"/>
    <col min="3" max="4" width="24.42578125" customWidth="1"/>
    <col min="5" max="5" width="19.140625" customWidth="1"/>
    <col min="6" max="6" width="13" customWidth="1"/>
    <col min="7" max="7" width="22.42578125" customWidth="1"/>
    <col min="8" max="8" width="4.42578125" customWidth="1"/>
    <col min="9" max="9" width="15.42578125" customWidth="1"/>
    <col min="10" max="11" width="10.85546875" customWidth="1"/>
    <col min="12" max="12" width="10" customWidth="1"/>
    <col min="13" max="13" width="13.7109375" customWidth="1"/>
    <col min="14" max="14" width="12.28515625" customWidth="1"/>
  </cols>
  <sheetData>
    <row r="1" spans="1:16" ht="28.5" customHeight="1">
      <c r="A1" s="105" t="s">
        <v>0</v>
      </c>
      <c r="B1" s="105"/>
      <c r="C1" s="105"/>
      <c r="D1" s="105"/>
      <c r="E1" s="105"/>
      <c r="F1" s="105"/>
      <c r="G1" s="105"/>
      <c r="H1" s="105"/>
      <c r="I1" s="105"/>
      <c r="J1" s="16"/>
      <c r="K1" s="16"/>
      <c r="L1" s="16"/>
      <c r="M1" s="16"/>
      <c r="N1" s="16"/>
      <c r="O1" s="16"/>
      <c r="P1" s="16"/>
    </row>
    <row r="2" spans="1:16" ht="21" customHeight="1">
      <c r="A2" s="113" t="s">
        <v>1</v>
      </c>
      <c r="B2" s="113"/>
      <c r="C2" s="113"/>
      <c r="D2" s="113"/>
      <c r="E2" s="113"/>
      <c r="F2" s="113"/>
      <c r="G2" s="113"/>
      <c r="H2" s="113"/>
      <c r="I2" s="113"/>
      <c r="J2" s="15"/>
      <c r="K2" s="15"/>
      <c r="L2" s="15"/>
      <c r="M2" s="15"/>
      <c r="N2" s="15"/>
      <c r="O2" s="15"/>
      <c r="P2" s="15"/>
    </row>
    <row r="3" spans="1:16" ht="15.75" customHeight="1">
      <c r="A3" s="115" t="s">
        <v>2</v>
      </c>
      <c r="B3" s="115"/>
      <c r="C3" s="115"/>
      <c r="D3" s="115"/>
      <c r="E3" s="115"/>
      <c r="F3" s="115"/>
      <c r="G3" s="115"/>
      <c r="H3" s="115"/>
      <c r="I3" s="115"/>
      <c r="J3" s="14"/>
      <c r="K3" s="14"/>
      <c r="L3" s="14"/>
      <c r="M3" s="90"/>
      <c r="N3" s="90"/>
      <c r="O3" s="90"/>
      <c r="P3" s="90"/>
    </row>
    <row r="4" spans="1:16" ht="15.75">
      <c r="L4" s="3"/>
      <c r="M4" s="3"/>
    </row>
    <row r="5" spans="1:16" ht="18.75" customHeight="1">
      <c r="A5" s="114" t="s">
        <v>257</v>
      </c>
      <c r="B5" s="114"/>
      <c r="C5" s="114"/>
      <c r="D5" s="114"/>
      <c r="E5" s="114"/>
      <c r="F5" s="114"/>
      <c r="G5" s="114"/>
      <c r="H5" s="114"/>
      <c r="I5" s="114"/>
      <c r="J5" s="17"/>
      <c r="K5" s="17"/>
      <c r="L5" s="17"/>
      <c r="M5" s="17"/>
      <c r="N5" s="17"/>
      <c r="O5" s="17"/>
      <c r="P5" s="17"/>
    </row>
    <row r="6" spans="1:16" ht="18.75">
      <c r="A6" s="120" t="s">
        <v>258</v>
      </c>
      <c r="B6" s="120"/>
      <c r="C6" s="120"/>
      <c r="D6" s="120"/>
      <c r="E6" s="120"/>
      <c r="F6" s="120"/>
      <c r="G6" s="120"/>
      <c r="H6" s="120"/>
      <c r="I6" s="120"/>
      <c r="J6" s="18"/>
      <c r="K6" s="18"/>
      <c r="L6" s="18"/>
      <c r="M6" s="18"/>
      <c r="N6" s="18"/>
      <c r="O6" s="18"/>
      <c r="P6" s="18"/>
    </row>
    <row r="7" spans="1:16" ht="15.75">
      <c r="A7" s="118" t="s">
        <v>6</v>
      </c>
      <c r="B7" s="118"/>
      <c r="C7" s="118"/>
      <c r="D7" s="118"/>
      <c r="E7" s="118"/>
      <c r="F7" s="118"/>
      <c r="G7" s="118"/>
      <c r="H7" s="118"/>
      <c r="I7" s="118"/>
      <c r="J7" s="19"/>
      <c r="K7" s="19"/>
      <c r="L7" s="19"/>
      <c r="M7" s="19"/>
      <c r="N7" s="19"/>
      <c r="O7" s="19"/>
      <c r="P7" s="19"/>
    </row>
    <row r="9" spans="1:16" ht="15" customHeight="1">
      <c r="B9" s="122"/>
      <c r="C9" s="122"/>
      <c r="D9" s="122"/>
      <c r="E9" s="122"/>
      <c r="F9" s="122"/>
      <c r="G9" s="122"/>
      <c r="H9" s="122"/>
      <c r="I9" s="122"/>
      <c r="J9" s="122"/>
      <c r="K9" s="122"/>
      <c r="L9" s="122"/>
    </row>
    <row r="10" spans="1:16" ht="34.5" customHeight="1">
      <c r="C10" s="89" t="s">
        <v>259</v>
      </c>
      <c r="D10" s="89" t="s">
        <v>260</v>
      </c>
      <c r="E10" s="89" t="s">
        <v>261</v>
      </c>
      <c r="F10" s="89" t="s">
        <v>262</v>
      </c>
      <c r="G10" s="89" t="s">
        <v>263</v>
      </c>
    </row>
    <row r="11" spans="1:16">
      <c r="C11" s="77" t="s">
        <v>264</v>
      </c>
      <c r="D11" s="7">
        <v>522.79975809000007</v>
      </c>
      <c r="E11" s="7">
        <v>3308.6109999999999</v>
      </c>
      <c r="F11" s="7">
        <v>0</v>
      </c>
      <c r="G11" s="77">
        <f>SUM(D11:F11)</f>
        <v>3831.4107580899999</v>
      </c>
    </row>
    <row r="12" spans="1:16">
      <c r="C12" s="77" t="s">
        <v>265</v>
      </c>
      <c r="D12" s="7">
        <v>498.16886562999997</v>
      </c>
      <c r="E12" s="7">
        <v>3575.8490499999998</v>
      </c>
      <c r="F12" s="7">
        <v>0</v>
      </c>
      <c r="G12" s="77">
        <f t="shared" ref="G12:G17" si="0">SUM(D12:F12)</f>
        <v>4074.0179156299996</v>
      </c>
    </row>
    <row r="13" spans="1:16">
      <c r="C13" s="77" t="s">
        <v>266</v>
      </c>
      <c r="D13" s="7">
        <v>415.57300847000005</v>
      </c>
      <c r="E13" s="7">
        <v>3239.2811000000002</v>
      </c>
      <c r="F13" s="7">
        <v>0</v>
      </c>
      <c r="G13" s="77">
        <f t="shared" si="0"/>
        <v>3654.85410847</v>
      </c>
    </row>
    <row r="14" spans="1:16">
      <c r="C14" s="77" t="s">
        <v>267</v>
      </c>
      <c r="D14" s="7">
        <v>335.10256556999997</v>
      </c>
      <c r="E14" s="7">
        <v>2698.6876000000002</v>
      </c>
      <c r="F14" s="7">
        <v>0</v>
      </c>
      <c r="G14" s="77">
        <f t="shared" si="0"/>
        <v>3033.7901655700002</v>
      </c>
    </row>
    <row r="15" spans="1:16">
      <c r="C15" s="77" t="s">
        <v>268</v>
      </c>
      <c r="D15" s="7">
        <v>41.54819827</v>
      </c>
      <c r="E15" s="7">
        <v>0</v>
      </c>
      <c r="F15" s="7">
        <v>2228.9683500000001</v>
      </c>
      <c r="G15" s="77">
        <f t="shared" si="0"/>
        <v>2270.5165482699999</v>
      </c>
    </row>
    <row r="16" spans="1:16">
      <c r="C16" s="77" t="s">
        <v>269</v>
      </c>
      <c r="D16" s="7">
        <v>37.93269849</v>
      </c>
      <c r="E16" s="7">
        <v>0</v>
      </c>
      <c r="F16" s="7">
        <v>2224.5831499999999</v>
      </c>
      <c r="G16" s="77">
        <f t="shared" si="0"/>
        <v>2262.5158484899998</v>
      </c>
    </row>
    <row r="17" spans="3:7">
      <c r="C17" s="77" t="s">
        <v>270</v>
      </c>
      <c r="D17" s="7">
        <v>30.4920717</v>
      </c>
      <c r="E17" s="7">
        <v>0</v>
      </c>
      <c r="F17" s="7">
        <v>0</v>
      </c>
      <c r="G17" s="77">
        <f t="shared" si="0"/>
        <v>30.4920717</v>
      </c>
    </row>
    <row r="18" spans="3:7">
      <c r="C18" s="88" t="s">
        <v>271</v>
      </c>
      <c r="D18" s="78">
        <f>SUM(D11:D17)</f>
        <v>1881.6171662200002</v>
      </c>
      <c r="E18" s="78">
        <f t="shared" ref="E18:F18" si="1">SUM(E11:E17)</f>
        <v>12822.428749999999</v>
      </c>
      <c r="F18" s="78">
        <f t="shared" si="1"/>
        <v>4453.5514999999996</v>
      </c>
      <c r="G18" s="78">
        <f>SUM(G11:G17)</f>
        <v>19157.597416219996</v>
      </c>
    </row>
    <row r="19" spans="3:7" s="20" customFormat="1">
      <c r="C19" s="106" t="s">
        <v>46</v>
      </c>
      <c r="D19" s="106"/>
      <c r="E19" s="106"/>
      <c r="F19" s="106"/>
      <c r="G19" s="106"/>
    </row>
    <row r="20" spans="3:7" s="20" customFormat="1" ht="15.75" customHeight="1">
      <c r="C20" s="106" t="s">
        <v>272</v>
      </c>
      <c r="D20" s="106"/>
      <c r="E20" s="106"/>
      <c r="F20" s="106"/>
      <c r="G20" s="106"/>
    </row>
    <row r="21" spans="3:7">
      <c r="C21" s="123" t="s">
        <v>273</v>
      </c>
      <c r="D21" s="123"/>
      <c r="E21" s="123"/>
      <c r="F21" s="103"/>
    </row>
    <row r="24" spans="3:7" ht="15" customHeight="1"/>
    <row r="25" spans="3:7" ht="15" customHeight="1"/>
    <row r="26" spans="3:7" ht="15" customHeight="1">
      <c r="D26" s="29"/>
    </row>
    <row r="30" spans="3:7" ht="15" customHeight="1"/>
    <row r="33" spans="9:9">
      <c r="I33" s="27"/>
    </row>
  </sheetData>
  <mergeCells count="10">
    <mergeCell ref="B9:L9"/>
    <mergeCell ref="C21:E21"/>
    <mergeCell ref="A1:I1"/>
    <mergeCell ref="A2:I2"/>
    <mergeCell ref="A3:I3"/>
    <mergeCell ref="A5:I5"/>
    <mergeCell ref="A6:I6"/>
    <mergeCell ref="A7:I7"/>
    <mergeCell ref="C19:G19"/>
    <mergeCell ref="C20:G20"/>
  </mergeCells>
  <pageMargins left="0.7" right="0.7" top="0.75" bottom="0.75" header="0.3" footer="0.3"/>
  <pageSetup orientation="landscape"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4"/>
  <dimension ref="A1:AE92"/>
  <sheetViews>
    <sheetView showGridLines="0" zoomScaleNormal="100" zoomScalePageLayoutView="99" workbookViewId="0">
      <selection activeCell="N19" sqref="N19"/>
    </sheetView>
  </sheetViews>
  <sheetFormatPr baseColWidth="10" defaultColWidth="11.42578125" defaultRowHeight="15"/>
  <cols>
    <col min="1" max="1" width="9" customWidth="1"/>
    <col min="2" max="2" width="91.140625" customWidth="1"/>
    <col min="3" max="3" width="13.85546875" customWidth="1"/>
    <col min="4" max="4" width="12.28515625" customWidth="1"/>
    <col min="5" max="5" width="14.28515625" customWidth="1"/>
    <col min="6" max="6" width="12.28515625" customWidth="1"/>
    <col min="7" max="7" width="13.85546875" customWidth="1"/>
    <col min="8" max="9" width="12.28515625" customWidth="1"/>
  </cols>
  <sheetData>
    <row r="1" spans="1:11" ht="28.5" customHeight="1">
      <c r="A1" s="105" t="s">
        <v>0</v>
      </c>
      <c r="B1" s="105"/>
      <c r="C1" s="105"/>
      <c r="D1" s="105"/>
      <c r="E1" s="105"/>
      <c r="F1" s="105"/>
      <c r="G1" s="105"/>
      <c r="H1" s="105"/>
      <c r="I1" s="105"/>
      <c r="J1" s="105"/>
      <c r="K1" s="16"/>
    </row>
    <row r="2" spans="1:11" ht="21" customHeight="1">
      <c r="A2" s="113" t="s">
        <v>1</v>
      </c>
      <c r="B2" s="113"/>
      <c r="C2" s="113"/>
      <c r="D2" s="113"/>
      <c r="E2" s="113"/>
      <c r="F2" s="113"/>
      <c r="G2" s="113"/>
      <c r="H2" s="113"/>
      <c r="I2" s="113"/>
      <c r="J2" s="113"/>
      <c r="K2" s="15"/>
    </row>
    <row r="3" spans="1:11" ht="15.75" customHeight="1">
      <c r="A3" s="115" t="s">
        <v>2</v>
      </c>
      <c r="B3" s="115"/>
      <c r="C3" s="115"/>
      <c r="D3" s="115"/>
      <c r="E3" s="115"/>
      <c r="F3" s="115"/>
      <c r="G3" s="115"/>
      <c r="H3" s="115"/>
      <c r="I3" s="115"/>
      <c r="J3" s="115"/>
      <c r="K3" s="90"/>
    </row>
    <row r="4" spans="1:11" ht="15.75">
      <c r="G4" s="3"/>
      <c r="H4" s="3"/>
    </row>
    <row r="5" spans="1:11" ht="18.75" customHeight="1">
      <c r="A5" s="114" t="s">
        <v>274</v>
      </c>
      <c r="B5" s="114"/>
      <c r="C5" s="114"/>
      <c r="D5" s="114"/>
      <c r="E5" s="114"/>
      <c r="F5" s="114"/>
      <c r="G5" s="114"/>
      <c r="H5" s="114"/>
      <c r="I5" s="114"/>
      <c r="J5" s="114"/>
      <c r="K5" s="17"/>
    </row>
    <row r="6" spans="1:11" ht="18" customHeight="1">
      <c r="A6" s="111" t="s">
        <v>275</v>
      </c>
      <c r="B6" s="111"/>
      <c r="C6" s="111"/>
      <c r="D6" s="111"/>
      <c r="E6" s="111"/>
      <c r="F6" s="111"/>
      <c r="G6" s="111"/>
      <c r="H6" s="111"/>
      <c r="I6" s="111"/>
      <c r="J6" s="111"/>
      <c r="K6" s="17"/>
    </row>
    <row r="7" spans="1:11" ht="18.75">
      <c r="A7" s="120" t="s">
        <v>258</v>
      </c>
      <c r="B7" s="120"/>
      <c r="C7" s="120"/>
      <c r="D7" s="120"/>
      <c r="E7" s="120"/>
      <c r="F7" s="120"/>
      <c r="G7" s="120"/>
      <c r="H7" s="120"/>
      <c r="I7" s="120"/>
      <c r="J7" s="120"/>
      <c r="K7" s="18"/>
    </row>
    <row r="8" spans="1:11" ht="15.75">
      <c r="A8" s="118" t="s">
        <v>6</v>
      </c>
      <c r="B8" s="118"/>
      <c r="C8" s="118"/>
      <c r="D8" s="118"/>
      <c r="E8" s="118"/>
      <c r="F8" s="118"/>
      <c r="G8" s="118"/>
      <c r="H8" s="118"/>
      <c r="I8" s="118"/>
      <c r="J8" s="118"/>
      <c r="K8" s="19"/>
    </row>
    <row r="10" spans="1:11" ht="15" customHeight="1">
      <c r="B10" s="124" t="s">
        <v>276</v>
      </c>
      <c r="C10" s="125" t="s">
        <v>259</v>
      </c>
      <c r="D10" s="125"/>
      <c r="E10" s="125"/>
      <c r="F10" s="125"/>
      <c r="G10" s="125"/>
      <c r="H10" s="125"/>
      <c r="I10" s="125"/>
      <c r="J10" s="125" t="s">
        <v>263</v>
      </c>
    </row>
    <row r="11" spans="1:11">
      <c r="B11" s="124"/>
      <c r="C11" s="104" t="s">
        <v>264</v>
      </c>
      <c r="D11" s="104" t="s">
        <v>265</v>
      </c>
      <c r="E11" s="104" t="s">
        <v>266</v>
      </c>
      <c r="F11" s="104" t="s">
        <v>267</v>
      </c>
      <c r="G11" s="104" t="s">
        <v>268</v>
      </c>
      <c r="H11" s="104" t="s">
        <v>269</v>
      </c>
      <c r="I11" s="104" t="s">
        <v>270</v>
      </c>
      <c r="J11" s="125"/>
    </row>
    <row r="12" spans="1:11">
      <c r="B12" s="98" t="s">
        <v>277</v>
      </c>
      <c r="C12" s="92">
        <f t="shared" ref="C12:I12" si="0">C13+C21+C24+C33+C36+C40+C43+C47+C50+C53+C56+C63+C59</f>
        <v>3942.0423978499998</v>
      </c>
      <c r="D12" s="92">
        <f t="shared" si="0"/>
        <v>8379.0799710200008</v>
      </c>
      <c r="E12" s="92">
        <f t="shared" si="0"/>
        <v>3976.5399559699999</v>
      </c>
      <c r="F12" s="92">
        <f t="shared" si="0"/>
        <v>11683.334468759997</v>
      </c>
      <c r="G12" s="92">
        <f t="shared" si="0"/>
        <v>8280.3586213599992</v>
      </c>
      <c r="H12" s="92">
        <f t="shared" si="0"/>
        <v>3091.5459696499997</v>
      </c>
      <c r="I12" s="92">
        <f t="shared" si="0"/>
        <v>5259.6170802699999</v>
      </c>
      <c r="J12" s="92">
        <f>SUM(C12:I12)</f>
        <v>44612.518464879991</v>
      </c>
    </row>
    <row r="13" spans="1:11">
      <c r="B13" s="4" t="s">
        <v>52</v>
      </c>
      <c r="C13" s="5">
        <v>3308.6109999999999</v>
      </c>
      <c r="D13" s="5">
        <v>3575.8490499999998</v>
      </c>
      <c r="E13" s="5">
        <v>3239.4274409999998</v>
      </c>
      <c r="F13" s="5">
        <v>2698.745066</v>
      </c>
      <c r="G13" s="5">
        <v>2229.1105695000001</v>
      </c>
      <c r="H13" s="5">
        <v>2225.3841299999999</v>
      </c>
      <c r="I13" s="5">
        <v>8.8263999999999995E-2</v>
      </c>
      <c r="J13" s="5">
        <f>SUM(C13:I13)</f>
        <v>17277.215520500002</v>
      </c>
    </row>
    <row r="14" spans="1:11">
      <c r="B14" s="48" t="s">
        <v>278</v>
      </c>
      <c r="C14" s="93">
        <v>0</v>
      </c>
      <c r="D14" s="93">
        <v>0</v>
      </c>
      <c r="E14" s="93">
        <v>0</v>
      </c>
      <c r="F14" s="93">
        <v>5.7466000000000003E-2</v>
      </c>
      <c r="G14" s="93">
        <v>0.1422195</v>
      </c>
      <c r="H14" s="93">
        <v>0</v>
      </c>
      <c r="I14" s="93">
        <v>1.4160000000000001E-2</v>
      </c>
      <c r="J14" s="86">
        <f t="shared" ref="J14:J77" si="1">SUM(C14:I14)</f>
        <v>0.21384550000000002</v>
      </c>
    </row>
    <row r="15" spans="1:11">
      <c r="B15" s="87" t="s">
        <v>279</v>
      </c>
      <c r="C15" s="91">
        <v>0</v>
      </c>
      <c r="D15" s="91">
        <v>0</v>
      </c>
      <c r="E15" s="91">
        <v>0</v>
      </c>
      <c r="F15" s="91">
        <v>5.7466000000000003E-2</v>
      </c>
      <c r="G15" s="91">
        <v>0.1422195</v>
      </c>
      <c r="H15" s="91">
        <v>0</v>
      </c>
      <c r="I15" s="91">
        <v>1.4160000000000001E-2</v>
      </c>
      <c r="J15" s="8">
        <f t="shared" si="1"/>
        <v>0.21384550000000002</v>
      </c>
    </row>
    <row r="16" spans="1:11">
      <c r="B16" s="85" t="s">
        <v>280</v>
      </c>
      <c r="C16" s="6">
        <v>3308.6109999999999</v>
      </c>
      <c r="D16" s="6">
        <v>3575.8490499999998</v>
      </c>
      <c r="E16" s="6">
        <v>3239.2811000000002</v>
      </c>
      <c r="F16" s="6">
        <v>2698.6876000000002</v>
      </c>
      <c r="G16" s="6">
        <v>2228.9683500000001</v>
      </c>
      <c r="H16" s="6">
        <v>2224.5831499999999</v>
      </c>
      <c r="I16" s="6">
        <v>7.4104000000000003E-2</v>
      </c>
      <c r="J16" s="86">
        <f t="shared" si="1"/>
        <v>17276.054353999996</v>
      </c>
    </row>
    <row r="17" spans="2:10">
      <c r="B17" s="87" t="s">
        <v>279</v>
      </c>
      <c r="C17" s="7">
        <v>3308.6109999999999</v>
      </c>
      <c r="D17" s="7">
        <v>3575.8490499999998</v>
      </c>
      <c r="E17" s="7">
        <v>3239.2811000000002</v>
      </c>
      <c r="F17" s="7">
        <v>2698.6876000000002</v>
      </c>
      <c r="G17" s="7">
        <v>2228.9683500000001</v>
      </c>
      <c r="H17" s="7">
        <v>2224.5831499999999</v>
      </c>
      <c r="I17" s="7">
        <v>7.4104000000000003E-2</v>
      </c>
      <c r="J17" s="8">
        <f t="shared" si="1"/>
        <v>17276.054353999996</v>
      </c>
    </row>
    <row r="18" spans="2:10">
      <c r="B18" s="48" t="s">
        <v>281</v>
      </c>
      <c r="C18" s="93">
        <v>0</v>
      </c>
      <c r="D18" s="93">
        <v>0</v>
      </c>
      <c r="E18" s="93">
        <v>0.146341</v>
      </c>
      <c r="F18" s="93">
        <v>0</v>
      </c>
      <c r="G18" s="93">
        <v>0</v>
      </c>
      <c r="H18" s="93">
        <v>0.80098000000000003</v>
      </c>
      <c r="I18" s="93">
        <v>0</v>
      </c>
      <c r="J18" s="86">
        <f t="shared" si="1"/>
        <v>0.94732100000000008</v>
      </c>
    </row>
    <row r="19" spans="2:10">
      <c r="B19" s="87" t="s">
        <v>279</v>
      </c>
      <c r="C19" s="91">
        <v>0</v>
      </c>
      <c r="D19" s="91">
        <v>0</v>
      </c>
      <c r="E19" s="91">
        <v>8.1361000000000003E-2</v>
      </c>
      <c r="F19" s="91">
        <v>0</v>
      </c>
      <c r="G19" s="91">
        <v>0</v>
      </c>
      <c r="H19" s="91">
        <v>0.67259999999999998</v>
      </c>
      <c r="I19" s="91">
        <v>0</v>
      </c>
      <c r="J19" s="8">
        <f t="shared" si="1"/>
        <v>0.75396099999999999</v>
      </c>
    </row>
    <row r="20" spans="2:10">
      <c r="B20" s="87" t="s">
        <v>282</v>
      </c>
      <c r="C20" s="91">
        <v>0</v>
      </c>
      <c r="D20" s="91">
        <v>0</v>
      </c>
      <c r="E20" s="91">
        <v>6.4979999999999996E-2</v>
      </c>
      <c r="F20" s="91">
        <v>0</v>
      </c>
      <c r="G20" s="91">
        <v>0</v>
      </c>
      <c r="H20" s="91">
        <v>0.12837999999999999</v>
      </c>
      <c r="I20" s="91">
        <v>0</v>
      </c>
      <c r="J20" s="8">
        <f t="shared" si="1"/>
        <v>0.19335999999999998</v>
      </c>
    </row>
    <row r="21" spans="2:10">
      <c r="B21" s="4" t="s">
        <v>53</v>
      </c>
      <c r="C21" s="5">
        <v>0</v>
      </c>
      <c r="D21" s="5">
        <v>0</v>
      </c>
      <c r="E21" s="5">
        <v>9.6995999999999999E-2</v>
      </c>
      <c r="F21" s="5">
        <v>0</v>
      </c>
      <c r="G21" s="5">
        <v>0</v>
      </c>
      <c r="H21" s="5">
        <v>0</v>
      </c>
      <c r="I21" s="5">
        <v>0.12841350000000001</v>
      </c>
      <c r="J21" s="5">
        <f t="shared" si="1"/>
        <v>0.22540950000000001</v>
      </c>
    </row>
    <row r="22" spans="2:10">
      <c r="B22" s="85" t="s">
        <v>283</v>
      </c>
      <c r="C22" s="6">
        <v>0</v>
      </c>
      <c r="D22" s="6">
        <v>0</v>
      </c>
      <c r="E22" s="6">
        <v>9.6995999999999999E-2</v>
      </c>
      <c r="F22" s="6">
        <v>0</v>
      </c>
      <c r="G22" s="6">
        <v>0</v>
      </c>
      <c r="H22" s="6">
        <v>0</v>
      </c>
      <c r="I22" s="6">
        <v>0.12841350000000001</v>
      </c>
      <c r="J22" s="86">
        <f t="shared" si="1"/>
        <v>0.22540950000000001</v>
      </c>
    </row>
    <row r="23" spans="2:10">
      <c r="B23" s="49" t="s">
        <v>279</v>
      </c>
      <c r="C23" s="91">
        <v>0</v>
      </c>
      <c r="D23" s="91">
        <v>0</v>
      </c>
      <c r="E23" s="91">
        <v>9.6995999999999999E-2</v>
      </c>
      <c r="F23" s="91">
        <v>0</v>
      </c>
      <c r="G23" s="91">
        <v>0</v>
      </c>
      <c r="H23" s="91">
        <v>0</v>
      </c>
      <c r="I23" s="91">
        <v>0.12841350000000001</v>
      </c>
      <c r="J23" s="86">
        <f t="shared" si="1"/>
        <v>0.22540950000000001</v>
      </c>
    </row>
    <row r="24" spans="2:10">
      <c r="B24" s="4" t="s">
        <v>54</v>
      </c>
      <c r="C24" s="5">
        <v>0</v>
      </c>
      <c r="D24" s="5">
        <v>139.1807</v>
      </c>
      <c r="E24" s="5">
        <v>69.651799999999994</v>
      </c>
      <c r="F24" s="5">
        <v>0</v>
      </c>
      <c r="G24" s="5">
        <v>0</v>
      </c>
      <c r="H24" s="5">
        <v>53.118099999999998</v>
      </c>
      <c r="I24" s="5">
        <v>16.2302</v>
      </c>
      <c r="J24" s="5">
        <f t="shared" si="1"/>
        <v>278.18080000000003</v>
      </c>
    </row>
    <row r="25" spans="2:10">
      <c r="B25" s="85" t="s">
        <v>284</v>
      </c>
      <c r="C25" s="6">
        <v>0</v>
      </c>
      <c r="D25" s="6">
        <v>37.740900000000003</v>
      </c>
      <c r="E25" s="6">
        <v>18.898</v>
      </c>
      <c r="F25" s="6">
        <v>0</v>
      </c>
      <c r="G25" s="6">
        <v>0</v>
      </c>
      <c r="H25" s="6">
        <v>16.0261</v>
      </c>
      <c r="I25" s="6">
        <v>2.8410000000000002</v>
      </c>
      <c r="J25" s="86">
        <f t="shared" si="1"/>
        <v>75.506</v>
      </c>
    </row>
    <row r="26" spans="2:10">
      <c r="B26" s="49" t="s">
        <v>279</v>
      </c>
      <c r="C26" s="91">
        <v>0</v>
      </c>
      <c r="D26" s="91">
        <v>37.740900000000003</v>
      </c>
      <c r="E26" s="91">
        <v>18.898</v>
      </c>
      <c r="F26" s="91">
        <v>0</v>
      </c>
      <c r="G26" s="91">
        <v>0</v>
      </c>
      <c r="H26" s="91">
        <v>16.0261</v>
      </c>
      <c r="I26" s="91">
        <v>2.8410000000000002</v>
      </c>
      <c r="J26" s="86">
        <f t="shared" si="1"/>
        <v>75.506</v>
      </c>
    </row>
    <row r="27" spans="2:10">
      <c r="B27" s="48" t="s">
        <v>285</v>
      </c>
      <c r="C27" s="93">
        <v>0</v>
      </c>
      <c r="D27" s="93">
        <v>62.189599999999999</v>
      </c>
      <c r="E27" s="93">
        <v>31.096800000000002</v>
      </c>
      <c r="F27" s="93">
        <v>0</v>
      </c>
      <c r="G27" s="93">
        <v>0</v>
      </c>
      <c r="H27" s="93">
        <v>31.093699999999998</v>
      </c>
      <c r="I27" s="93">
        <v>0</v>
      </c>
      <c r="J27" s="8">
        <f t="shared" si="1"/>
        <v>124.3801</v>
      </c>
    </row>
    <row r="28" spans="2:10">
      <c r="B28" s="49" t="s">
        <v>279</v>
      </c>
      <c r="C28" s="91">
        <v>0</v>
      </c>
      <c r="D28" s="91">
        <v>62.189599999999999</v>
      </c>
      <c r="E28" s="91">
        <v>31.096800000000002</v>
      </c>
      <c r="F28" s="91">
        <v>0</v>
      </c>
      <c r="G28" s="91">
        <v>0</v>
      </c>
      <c r="H28" s="91">
        <v>31.093699999999998</v>
      </c>
      <c r="I28" s="91">
        <v>0</v>
      </c>
      <c r="J28" s="77">
        <f t="shared" si="1"/>
        <v>124.3801</v>
      </c>
    </row>
    <row r="29" spans="2:10">
      <c r="B29" s="48" t="s">
        <v>286</v>
      </c>
      <c r="C29" s="93">
        <v>0</v>
      </c>
      <c r="D29" s="93">
        <v>11.974600000000001</v>
      </c>
      <c r="E29" s="93">
        <v>5.9873000000000003</v>
      </c>
      <c r="F29" s="93">
        <v>0</v>
      </c>
      <c r="G29" s="93">
        <v>0</v>
      </c>
      <c r="H29" s="93">
        <v>5.9983000000000004</v>
      </c>
      <c r="I29" s="93">
        <v>0</v>
      </c>
      <c r="J29" s="86">
        <f t="shared" si="1"/>
        <v>23.9602</v>
      </c>
    </row>
    <row r="30" spans="2:10">
      <c r="B30" s="49" t="s">
        <v>279</v>
      </c>
      <c r="C30" s="91">
        <v>0</v>
      </c>
      <c r="D30" s="91">
        <v>11.974600000000001</v>
      </c>
      <c r="E30" s="91">
        <v>5.9873000000000003</v>
      </c>
      <c r="F30" s="91">
        <v>0</v>
      </c>
      <c r="G30" s="91">
        <v>0</v>
      </c>
      <c r="H30" s="91">
        <v>5.9983000000000004</v>
      </c>
      <c r="I30" s="91">
        <v>0</v>
      </c>
      <c r="J30" s="8">
        <f t="shared" si="1"/>
        <v>23.9602</v>
      </c>
    </row>
    <row r="31" spans="2:10">
      <c r="B31" s="48" t="s">
        <v>287</v>
      </c>
      <c r="C31" s="93">
        <v>0</v>
      </c>
      <c r="D31" s="93">
        <v>27.275600000000001</v>
      </c>
      <c r="E31" s="93">
        <v>13.669700000000001</v>
      </c>
      <c r="F31" s="93">
        <v>0</v>
      </c>
      <c r="G31" s="93">
        <v>0</v>
      </c>
      <c r="H31" s="93">
        <v>0</v>
      </c>
      <c r="I31" s="93">
        <v>13.389200000000001</v>
      </c>
      <c r="J31" s="77">
        <f t="shared" si="1"/>
        <v>54.334500000000006</v>
      </c>
    </row>
    <row r="32" spans="2:10">
      <c r="B32" s="49" t="s">
        <v>279</v>
      </c>
      <c r="C32" s="91">
        <v>0</v>
      </c>
      <c r="D32" s="91">
        <v>27.275600000000001</v>
      </c>
      <c r="E32" s="91">
        <v>13.669700000000001</v>
      </c>
      <c r="F32" s="91">
        <v>0</v>
      </c>
      <c r="G32" s="91">
        <v>0</v>
      </c>
      <c r="H32" s="91">
        <v>0</v>
      </c>
      <c r="I32" s="91">
        <v>13.389200000000001</v>
      </c>
      <c r="J32" s="8">
        <f t="shared" si="1"/>
        <v>54.334500000000006</v>
      </c>
    </row>
    <row r="33" spans="2:31">
      <c r="B33" s="4" t="s">
        <v>55</v>
      </c>
      <c r="C33" s="5">
        <v>0</v>
      </c>
      <c r="D33" s="5">
        <v>0</v>
      </c>
      <c r="E33" s="5">
        <v>0</v>
      </c>
      <c r="F33" s="5">
        <v>0.38585999999999998</v>
      </c>
      <c r="G33" s="5">
        <v>0</v>
      </c>
      <c r="H33" s="5">
        <v>0</v>
      </c>
      <c r="I33" s="5">
        <v>0</v>
      </c>
      <c r="J33" s="5">
        <f t="shared" si="1"/>
        <v>0.38585999999999998</v>
      </c>
    </row>
    <row r="34" spans="2:31">
      <c r="B34" s="85" t="s">
        <v>288</v>
      </c>
      <c r="C34" s="6">
        <v>0</v>
      </c>
      <c r="D34" s="6">
        <v>0</v>
      </c>
      <c r="E34" s="6">
        <v>0</v>
      </c>
      <c r="F34" s="6">
        <v>0.38585999999999998</v>
      </c>
      <c r="G34" s="6">
        <v>0</v>
      </c>
      <c r="H34" s="6">
        <v>0</v>
      </c>
      <c r="I34" s="6">
        <v>0</v>
      </c>
      <c r="J34" s="86">
        <f t="shared" si="1"/>
        <v>0.38585999999999998</v>
      </c>
    </row>
    <row r="35" spans="2:31">
      <c r="B35" s="49" t="s">
        <v>289</v>
      </c>
      <c r="C35" s="91">
        <v>0</v>
      </c>
      <c r="D35" s="91">
        <v>0</v>
      </c>
      <c r="E35" s="91">
        <v>0</v>
      </c>
      <c r="F35" s="91">
        <v>0.38585999999999998</v>
      </c>
      <c r="G35" s="91">
        <v>0</v>
      </c>
      <c r="H35" s="91">
        <v>0</v>
      </c>
      <c r="I35" s="91">
        <v>0</v>
      </c>
      <c r="J35" s="86">
        <f t="shared" si="1"/>
        <v>0.38585999999999998</v>
      </c>
    </row>
    <row r="36" spans="2:31">
      <c r="B36" s="4" t="s">
        <v>56</v>
      </c>
      <c r="C36" s="5">
        <v>0</v>
      </c>
      <c r="D36" s="5">
        <v>0</v>
      </c>
      <c r="E36" s="5">
        <v>0</v>
      </c>
      <c r="F36" s="5">
        <v>0</v>
      </c>
      <c r="G36" s="5">
        <v>0.20152999999999999</v>
      </c>
      <c r="H36" s="5">
        <v>0</v>
      </c>
      <c r="I36" s="5">
        <v>0</v>
      </c>
      <c r="J36" s="5">
        <f t="shared" si="1"/>
        <v>0.20152999999999999</v>
      </c>
    </row>
    <row r="37" spans="2:31">
      <c r="B37" s="85" t="s">
        <v>290</v>
      </c>
      <c r="C37" s="6">
        <v>0</v>
      </c>
      <c r="D37" s="6">
        <v>0</v>
      </c>
      <c r="E37" s="6">
        <v>0</v>
      </c>
      <c r="F37" s="6">
        <v>0</v>
      </c>
      <c r="G37" s="6">
        <v>0.20152999999999999</v>
      </c>
      <c r="H37" s="6">
        <v>0</v>
      </c>
      <c r="I37" s="6">
        <v>0</v>
      </c>
      <c r="J37" s="86">
        <f t="shared" si="1"/>
        <v>0.20152999999999999</v>
      </c>
    </row>
    <row r="38" spans="2:31">
      <c r="B38" s="49" t="s">
        <v>279</v>
      </c>
      <c r="C38" s="91">
        <v>0</v>
      </c>
      <c r="D38" s="91">
        <v>0</v>
      </c>
      <c r="E38" s="91">
        <v>0</v>
      </c>
      <c r="F38" s="91">
        <v>0</v>
      </c>
      <c r="G38" s="91">
        <v>0.15753</v>
      </c>
      <c r="H38" s="91">
        <v>0</v>
      </c>
      <c r="I38" s="91">
        <v>0</v>
      </c>
      <c r="J38" s="8">
        <f t="shared" si="1"/>
        <v>0.15753</v>
      </c>
    </row>
    <row r="39" spans="2:31">
      <c r="B39" s="49" t="s">
        <v>291</v>
      </c>
      <c r="C39" s="91">
        <v>0</v>
      </c>
      <c r="D39" s="91">
        <v>0</v>
      </c>
      <c r="E39" s="91">
        <v>0</v>
      </c>
      <c r="F39" s="91">
        <v>0</v>
      </c>
      <c r="G39" s="91">
        <v>4.3999999999999997E-2</v>
      </c>
      <c r="H39" s="91">
        <v>0</v>
      </c>
      <c r="I39" s="91">
        <v>0</v>
      </c>
      <c r="J39" s="8">
        <f t="shared" si="1"/>
        <v>4.3999999999999997E-2</v>
      </c>
    </row>
    <row r="40" spans="2:31">
      <c r="B40" s="4" t="s">
        <v>57</v>
      </c>
      <c r="C40" s="5">
        <v>0</v>
      </c>
      <c r="D40" s="5">
        <v>2.3434200000000001</v>
      </c>
      <c r="E40" s="5">
        <v>2.33435506</v>
      </c>
      <c r="F40" s="5">
        <v>0</v>
      </c>
      <c r="G40" s="5">
        <v>0.19470000000000001</v>
      </c>
      <c r="H40" s="5">
        <v>0.3775</v>
      </c>
      <c r="I40" s="5">
        <v>6.3985970000000003E-2</v>
      </c>
      <c r="J40" s="5">
        <f t="shared" si="1"/>
        <v>5.3139610300000006</v>
      </c>
    </row>
    <row r="41" spans="2:31">
      <c r="B41" s="85" t="s">
        <v>292</v>
      </c>
      <c r="C41" s="6">
        <v>0</v>
      </c>
      <c r="D41" s="6">
        <v>2.3434200000000001</v>
      </c>
      <c r="E41" s="6">
        <v>2.33435506</v>
      </c>
      <c r="F41" s="6">
        <v>0</v>
      </c>
      <c r="G41" s="6">
        <v>0.19470000000000001</v>
      </c>
      <c r="H41" s="6">
        <v>0.3775</v>
      </c>
      <c r="I41" s="6">
        <v>6.3985970000000003E-2</v>
      </c>
      <c r="J41" s="86">
        <f t="shared" si="1"/>
        <v>5.3139610300000006</v>
      </c>
    </row>
    <row r="42" spans="2:31">
      <c r="B42" s="49" t="s">
        <v>279</v>
      </c>
      <c r="C42" s="91">
        <v>0</v>
      </c>
      <c r="D42" s="91">
        <v>2.3434200000000001</v>
      </c>
      <c r="E42" s="91">
        <v>2.33435506</v>
      </c>
      <c r="F42" s="91">
        <v>0</v>
      </c>
      <c r="G42" s="91">
        <v>0.19470000000000001</v>
      </c>
      <c r="H42" s="91">
        <v>0.3775</v>
      </c>
      <c r="I42" s="91">
        <v>6.3985970000000003E-2</v>
      </c>
      <c r="J42" s="8">
        <f t="shared" si="1"/>
        <v>5.3139610300000006</v>
      </c>
    </row>
    <row r="43" spans="2:31">
      <c r="B43" s="4" t="s">
        <v>58</v>
      </c>
      <c r="C43" s="5">
        <v>110.63163975999998</v>
      </c>
      <c r="D43" s="5">
        <v>4163.5379353900007</v>
      </c>
      <c r="E43" s="5">
        <v>249.32785343999998</v>
      </c>
      <c r="F43" s="5">
        <v>8648.6950471899981</v>
      </c>
      <c r="G43" s="5">
        <v>1389.27527379</v>
      </c>
      <c r="H43" s="5">
        <v>774.69755115999999</v>
      </c>
      <c r="I43" s="5">
        <v>5212.4830450999998</v>
      </c>
      <c r="J43" s="5">
        <v>20548.594195830003</v>
      </c>
    </row>
    <row r="44" spans="2:31">
      <c r="B44" s="85" t="s">
        <v>293</v>
      </c>
      <c r="C44" s="6">
        <v>110.63163975999998</v>
      </c>
      <c r="D44" s="6">
        <v>4163.5379353900007</v>
      </c>
      <c r="E44" s="6">
        <v>249.32785343999998</v>
      </c>
      <c r="F44" s="6">
        <v>8648.6950471899981</v>
      </c>
      <c r="G44" s="6">
        <v>1389.27527379</v>
      </c>
      <c r="H44" s="6">
        <v>774.69755115999999</v>
      </c>
      <c r="I44" s="6">
        <v>5212.4830450999998</v>
      </c>
      <c r="J44" s="86">
        <v>20548.594195830003</v>
      </c>
    </row>
    <row r="45" spans="2:31">
      <c r="B45" s="49" t="s">
        <v>279</v>
      </c>
      <c r="C45" s="91">
        <v>110.63163975999998</v>
      </c>
      <c r="D45" s="91">
        <v>4163.5379353900007</v>
      </c>
      <c r="E45" s="91">
        <v>238.26785344000001</v>
      </c>
      <c r="F45" s="91">
        <v>8648.6950471899981</v>
      </c>
      <c r="G45" s="91">
        <v>1389.27527379</v>
      </c>
      <c r="H45" s="91">
        <v>774.69755115999999</v>
      </c>
      <c r="I45" s="91">
        <v>5212.4830450999998</v>
      </c>
      <c r="J45" s="8">
        <v>20537.534195830001</v>
      </c>
    </row>
    <row r="46" spans="2:31">
      <c r="B46" s="49" t="s">
        <v>294</v>
      </c>
      <c r="C46" s="91">
        <v>0</v>
      </c>
      <c r="D46" s="91">
        <v>0</v>
      </c>
      <c r="E46" s="91">
        <v>11.06</v>
      </c>
      <c r="F46" s="91">
        <v>0</v>
      </c>
      <c r="G46" s="91">
        <v>0</v>
      </c>
      <c r="H46" s="91">
        <v>0</v>
      </c>
      <c r="I46" s="91">
        <v>0</v>
      </c>
      <c r="J46" s="8">
        <v>11.06</v>
      </c>
    </row>
    <row r="47" spans="2:31">
      <c r="B47" s="4" t="s">
        <v>62</v>
      </c>
      <c r="C47" s="5">
        <v>0</v>
      </c>
      <c r="D47" s="5">
        <v>0</v>
      </c>
      <c r="E47" s="5">
        <v>0</v>
      </c>
      <c r="F47" s="5">
        <v>0.39</v>
      </c>
      <c r="G47" s="5">
        <v>0</v>
      </c>
      <c r="H47" s="5">
        <v>0</v>
      </c>
      <c r="I47" s="5">
        <v>0.13109999999999999</v>
      </c>
      <c r="J47" s="5">
        <f t="shared" si="1"/>
        <v>0.52110000000000001</v>
      </c>
    </row>
    <row r="48" spans="2:31">
      <c r="B48" s="85" t="s">
        <v>295</v>
      </c>
      <c r="C48" s="6">
        <v>0</v>
      </c>
      <c r="D48" s="6">
        <v>0</v>
      </c>
      <c r="E48" s="6">
        <v>0</v>
      </c>
      <c r="F48" s="6">
        <v>0.39</v>
      </c>
      <c r="G48" s="6">
        <v>0</v>
      </c>
      <c r="H48" s="6">
        <v>0</v>
      </c>
      <c r="I48" s="6">
        <v>0.13109999999999999</v>
      </c>
      <c r="J48" s="86">
        <f t="shared" si="1"/>
        <v>0.52110000000000001</v>
      </c>
      <c r="AA48" s="87"/>
      <c r="AB48" s="7"/>
      <c r="AC48" s="7"/>
      <c r="AD48" s="7"/>
      <c r="AE48" s="8"/>
    </row>
    <row r="49" spans="2:31">
      <c r="B49" s="49" t="s">
        <v>279</v>
      </c>
      <c r="C49" s="91">
        <v>0</v>
      </c>
      <c r="D49" s="91">
        <v>0</v>
      </c>
      <c r="E49" s="91">
        <v>0</v>
      </c>
      <c r="F49" s="91">
        <v>0.39</v>
      </c>
      <c r="G49" s="91">
        <v>0</v>
      </c>
      <c r="H49" s="91">
        <v>0</v>
      </c>
      <c r="I49" s="91">
        <v>0.13109999999999999</v>
      </c>
      <c r="J49" s="8">
        <f t="shared" si="1"/>
        <v>0.52110000000000001</v>
      </c>
      <c r="AA49" s="87"/>
      <c r="AB49" s="7"/>
      <c r="AC49" s="7"/>
      <c r="AD49" s="7"/>
      <c r="AE49" s="8"/>
    </row>
    <row r="50" spans="2:31">
      <c r="B50" s="4" t="s">
        <v>67</v>
      </c>
      <c r="C50" s="5">
        <v>0</v>
      </c>
      <c r="D50" s="5">
        <v>0</v>
      </c>
      <c r="E50" s="5">
        <v>6.7141999999999993E-2</v>
      </c>
      <c r="F50" s="5">
        <v>0</v>
      </c>
      <c r="G50" s="5">
        <v>0</v>
      </c>
      <c r="H50" s="5">
        <v>0</v>
      </c>
      <c r="I50" s="5">
        <v>0</v>
      </c>
      <c r="J50" s="5">
        <f t="shared" si="1"/>
        <v>6.7141999999999993E-2</v>
      </c>
      <c r="AA50" s="87"/>
      <c r="AB50" s="7"/>
      <c r="AC50" s="7"/>
      <c r="AD50" s="7"/>
      <c r="AE50" s="8"/>
    </row>
    <row r="51" spans="2:31">
      <c r="B51" s="85" t="s">
        <v>296</v>
      </c>
      <c r="C51" s="91">
        <v>0</v>
      </c>
      <c r="D51" s="91">
        <v>0</v>
      </c>
      <c r="E51" s="91">
        <v>6.7141999999999993E-2</v>
      </c>
      <c r="F51" s="91">
        <v>0</v>
      </c>
      <c r="G51" s="91">
        <v>0</v>
      </c>
      <c r="H51" s="91">
        <v>0</v>
      </c>
      <c r="I51" s="91">
        <v>0</v>
      </c>
      <c r="J51" s="8">
        <f t="shared" si="1"/>
        <v>6.7141999999999993E-2</v>
      </c>
      <c r="AA51" s="87"/>
      <c r="AB51" s="7"/>
      <c r="AC51" s="7"/>
      <c r="AD51" s="7"/>
      <c r="AE51" s="8"/>
    </row>
    <row r="52" spans="2:31">
      <c r="B52" s="49" t="s">
        <v>279</v>
      </c>
      <c r="C52" s="91">
        <v>0</v>
      </c>
      <c r="D52" s="91">
        <v>0</v>
      </c>
      <c r="E52" s="91">
        <v>6.7141999999999993E-2</v>
      </c>
      <c r="F52" s="91">
        <v>0</v>
      </c>
      <c r="G52" s="91">
        <v>0</v>
      </c>
      <c r="H52" s="91">
        <v>0</v>
      </c>
      <c r="I52" s="91">
        <v>0</v>
      </c>
      <c r="J52" s="8">
        <f t="shared" si="1"/>
        <v>6.7141999999999993E-2</v>
      </c>
      <c r="AA52" s="87"/>
      <c r="AB52" s="7"/>
      <c r="AC52" s="7"/>
      <c r="AD52" s="7"/>
      <c r="AE52" s="8"/>
    </row>
    <row r="53" spans="2:31">
      <c r="B53" s="4" t="s">
        <v>71</v>
      </c>
      <c r="C53" s="5">
        <v>0</v>
      </c>
      <c r="D53" s="5">
        <v>0</v>
      </c>
      <c r="E53" s="5">
        <v>0</v>
      </c>
      <c r="F53" s="5">
        <v>0</v>
      </c>
      <c r="G53" s="5">
        <v>0</v>
      </c>
      <c r="H53" s="5">
        <v>0</v>
      </c>
      <c r="I53" s="5">
        <v>0</v>
      </c>
      <c r="J53" s="5">
        <f t="shared" si="1"/>
        <v>0</v>
      </c>
      <c r="AA53" s="87"/>
      <c r="AB53" s="7"/>
      <c r="AC53" s="7"/>
      <c r="AD53" s="7"/>
      <c r="AE53" s="8"/>
    </row>
    <row r="54" spans="2:31">
      <c r="B54" s="85" t="s">
        <v>297</v>
      </c>
      <c r="C54" s="6">
        <v>0</v>
      </c>
      <c r="D54" s="6">
        <v>0</v>
      </c>
      <c r="E54" s="6">
        <v>0</v>
      </c>
      <c r="F54" s="6">
        <v>0</v>
      </c>
      <c r="G54" s="6">
        <v>0</v>
      </c>
      <c r="H54" s="6">
        <v>0</v>
      </c>
      <c r="I54" s="6">
        <v>0</v>
      </c>
      <c r="J54" s="8">
        <f t="shared" si="1"/>
        <v>0</v>
      </c>
      <c r="AA54" s="87"/>
      <c r="AB54" s="7"/>
      <c r="AC54" s="7"/>
      <c r="AD54" s="7"/>
      <c r="AE54" s="8"/>
    </row>
    <row r="55" spans="2:31">
      <c r="B55" s="49" t="s">
        <v>279</v>
      </c>
      <c r="C55" s="91">
        <v>0</v>
      </c>
      <c r="D55" s="91">
        <v>0</v>
      </c>
      <c r="E55" s="91">
        <v>0</v>
      </c>
      <c r="F55" s="91">
        <v>0</v>
      </c>
      <c r="G55" s="91">
        <v>0</v>
      </c>
      <c r="H55" s="91">
        <v>0</v>
      </c>
      <c r="I55" s="91">
        <v>0</v>
      </c>
      <c r="J55" s="8">
        <f t="shared" si="1"/>
        <v>0</v>
      </c>
      <c r="AA55" s="87"/>
      <c r="AB55" s="7"/>
      <c r="AC55" s="7"/>
      <c r="AD55" s="7"/>
      <c r="AE55" s="8"/>
    </row>
    <row r="56" spans="2:31">
      <c r="B56" s="4" t="s">
        <v>72</v>
      </c>
      <c r="C56" s="5">
        <v>0</v>
      </c>
      <c r="D56" s="5">
        <v>0</v>
      </c>
      <c r="E56" s="5">
        <v>6.1359999999999998E-2</v>
      </c>
      <c r="F56" s="5">
        <v>0</v>
      </c>
      <c r="G56" s="5">
        <v>2.8349799999999998E-2</v>
      </c>
      <c r="H56" s="5">
        <v>0</v>
      </c>
      <c r="I56" s="5">
        <v>0</v>
      </c>
      <c r="J56" s="5">
        <f t="shared" si="1"/>
        <v>8.9709799999999992E-2</v>
      </c>
      <c r="AA56" s="87"/>
      <c r="AB56" s="7"/>
      <c r="AC56" s="7"/>
      <c r="AD56" s="7"/>
      <c r="AE56" s="8"/>
    </row>
    <row r="57" spans="2:31">
      <c r="B57" s="85" t="s">
        <v>298</v>
      </c>
      <c r="C57" s="6">
        <v>0</v>
      </c>
      <c r="D57" s="6">
        <v>0</v>
      </c>
      <c r="E57" s="6">
        <v>6.1359999999999998E-2</v>
      </c>
      <c r="F57" s="6">
        <v>0</v>
      </c>
      <c r="G57" s="6">
        <v>2.8349799999999998E-2</v>
      </c>
      <c r="H57" s="6">
        <v>0</v>
      </c>
      <c r="I57" s="6">
        <v>0</v>
      </c>
      <c r="J57" s="86">
        <f t="shared" si="1"/>
        <v>8.9709799999999992E-2</v>
      </c>
      <c r="AA57" s="87"/>
      <c r="AB57" s="7"/>
      <c r="AC57" s="7"/>
      <c r="AD57" s="7"/>
      <c r="AE57" s="8"/>
    </row>
    <row r="58" spans="2:31">
      <c r="B58" s="49" t="s">
        <v>279</v>
      </c>
      <c r="C58" s="91">
        <v>0</v>
      </c>
      <c r="D58" s="91">
        <v>0</v>
      </c>
      <c r="E58" s="91">
        <v>6.1359999999999998E-2</v>
      </c>
      <c r="F58" s="91">
        <v>0</v>
      </c>
      <c r="G58" s="91">
        <v>2.8349799999999998E-2</v>
      </c>
      <c r="H58" s="91">
        <v>0</v>
      </c>
      <c r="I58" s="91">
        <v>0</v>
      </c>
      <c r="J58" s="8">
        <f t="shared" si="1"/>
        <v>8.9709799999999992E-2</v>
      </c>
      <c r="AA58" s="87"/>
      <c r="AB58" s="7"/>
      <c r="AC58" s="7"/>
      <c r="AD58" s="7"/>
      <c r="AE58" s="8"/>
    </row>
    <row r="59" spans="2:31">
      <c r="B59" s="4" t="s">
        <v>73</v>
      </c>
      <c r="C59" s="5">
        <v>0</v>
      </c>
      <c r="D59" s="5">
        <v>0</v>
      </c>
      <c r="E59" s="5">
        <v>0</v>
      </c>
      <c r="F59" s="5">
        <v>1.593E-2</v>
      </c>
      <c r="G59" s="5">
        <v>0</v>
      </c>
      <c r="H59" s="5">
        <v>3.5990000000000001E-2</v>
      </c>
      <c r="I59" s="5">
        <v>0</v>
      </c>
      <c r="J59" s="5">
        <f t="shared" si="1"/>
        <v>5.1920000000000001E-2</v>
      </c>
      <c r="AA59" s="87"/>
      <c r="AB59" s="7"/>
      <c r="AC59" s="7"/>
      <c r="AD59" s="7"/>
      <c r="AE59" s="8"/>
    </row>
    <row r="60" spans="2:31">
      <c r="B60" s="85" t="s">
        <v>299</v>
      </c>
      <c r="C60" s="6">
        <v>0</v>
      </c>
      <c r="D60" s="6">
        <v>0</v>
      </c>
      <c r="E60" s="6">
        <v>0</v>
      </c>
      <c r="F60" s="6">
        <v>1.593E-2</v>
      </c>
      <c r="G60" s="6">
        <v>0</v>
      </c>
      <c r="H60" s="6">
        <v>3.5990000000000001E-2</v>
      </c>
      <c r="I60" s="6">
        <v>0</v>
      </c>
      <c r="J60" s="86">
        <f t="shared" si="1"/>
        <v>5.1920000000000001E-2</v>
      </c>
      <c r="AA60" s="87"/>
      <c r="AB60" s="7"/>
      <c r="AC60" s="7"/>
      <c r="AD60" s="7"/>
      <c r="AE60" s="8"/>
    </row>
    <row r="61" spans="2:31">
      <c r="B61" s="49" t="s">
        <v>279</v>
      </c>
      <c r="C61" s="91">
        <v>0</v>
      </c>
      <c r="D61" s="91">
        <v>0</v>
      </c>
      <c r="E61" s="91">
        <v>0</v>
      </c>
      <c r="F61" s="91">
        <v>0</v>
      </c>
      <c r="G61" s="91">
        <v>0</v>
      </c>
      <c r="H61" s="91">
        <v>0</v>
      </c>
      <c r="I61" s="91">
        <v>0</v>
      </c>
      <c r="J61" s="8">
        <f t="shared" si="1"/>
        <v>0</v>
      </c>
    </row>
    <row r="62" spans="2:31">
      <c r="B62" s="49" t="s">
        <v>300</v>
      </c>
      <c r="C62" s="91">
        <v>0</v>
      </c>
      <c r="D62" s="91">
        <v>0</v>
      </c>
      <c r="E62" s="91">
        <v>0</v>
      </c>
      <c r="F62" s="91">
        <v>1.593E-2</v>
      </c>
      <c r="G62" s="91">
        <v>0</v>
      </c>
      <c r="H62" s="91">
        <v>3.5990000000000001E-2</v>
      </c>
      <c r="I62" s="91">
        <v>0</v>
      </c>
      <c r="J62" s="8">
        <f t="shared" si="1"/>
        <v>5.1920000000000001E-2</v>
      </c>
    </row>
    <row r="63" spans="2:31">
      <c r="B63" s="4" t="s">
        <v>75</v>
      </c>
      <c r="C63" s="5">
        <v>522.79975809000007</v>
      </c>
      <c r="D63" s="5">
        <v>498.16886562999997</v>
      </c>
      <c r="E63" s="5">
        <v>415.57300847000005</v>
      </c>
      <c r="F63" s="5">
        <v>335.10256556999997</v>
      </c>
      <c r="G63" s="5">
        <v>4661.5481982700003</v>
      </c>
      <c r="H63" s="5">
        <v>37.93269849</v>
      </c>
      <c r="I63" s="5">
        <v>30.4920717</v>
      </c>
      <c r="J63" s="5">
        <f t="shared" si="1"/>
        <v>6501.6171662200013</v>
      </c>
    </row>
    <row r="64" spans="2:31">
      <c r="B64" s="85" t="s">
        <v>301</v>
      </c>
      <c r="C64" s="6">
        <v>522.79975809000007</v>
      </c>
      <c r="D64" s="6">
        <v>498.16886562999997</v>
      </c>
      <c r="E64" s="6">
        <v>415.57300847000005</v>
      </c>
      <c r="F64" s="6">
        <v>335.10256556999997</v>
      </c>
      <c r="G64" s="6">
        <v>4661.5481982700003</v>
      </c>
      <c r="H64" s="6">
        <v>37.93269849</v>
      </c>
      <c r="I64" s="6">
        <v>30.4920717</v>
      </c>
      <c r="J64" s="86">
        <f t="shared" si="1"/>
        <v>6501.6171662200013</v>
      </c>
    </row>
    <row r="65" spans="2:10" ht="15" customHeight="1">
      <c r="B65" s="49" t="s">
        <v>279</v>
      </c>
      <c r="C65" s="91">
        <v>522.79975809000007</v>
      </c>
      <c r="D65" s="91">
        <v>498.16886562999997</v>
      </c>
      <c r="E65" s="91">
        <v>415.57300847000005</v>
      </c>
      <c r="F65" s="91">
        <v>335.10256556999997</v>
      </c>
      <c r="G65" s="91">
        <v>4661.5481982700003</v>
      </c>
      <c r="H65" s="91">
        <v>37.93269849</v>
      </c>
      <c r="I65" s="91">
        <v>30.4920717</v>
      </c>
      <c r="J65" s="8">
        <f t="shared" si="1"/>
        <v>6501.6171662200013</v>
      </c>
    </row>
    <row r="66" spans="2:10" ht="15" customHeight="1">
      <c r="B66" s="98" t="s">
        <v>302</v>
      </c>
      <c r="C66" s="92">
        <f>C67+C70+C73+C76+C79+C82+C86</f>
        <v>0</v>
      </c>
      <c r="D66" s="92">
        <f t="shared" ref="D66:I66" si="2">D67+D70+D73+D76+D79+D82+D86</f>
        <v>460.92253399999998</v>
      </c>
      <c r="E66" s="92">
        <f>E67+E70+E73+E76+E79+E82+E86</f>
        <v>882.49360996999997</v>
      </c>
      <c r="F66" s="92">
        <f t="shared" si="2"/>
        <v>22.029359250000002</v>
      </c>
      <c r="G66" s="92">
        <f t="shared" si="2"/>
        <v>2.1128323199999999</v>
      </c>
      <c r="H66" s="92">
        <f t="shared" si="2"/>
        <v>1.6029965699999997</v>
      </c>
      <c r="I66" s="92">
        <f t="shared" si="2"/>
        <v>3.78936297</v>
      </c>
      <c r="J66" s="92">
        <f t="shared" si="1"/>
        <v>1372.9506950799998</v>
      </c>
    </row>
    <row r="67" spans="2:10" ht="15" customHeight="1">
      <c r="B67" s="4" t="s">
        <v>303</v>
      </c>
      <c r="C67" s="5">
        <v>0</v>
      </c>
      <c r="D67" s="5">
        <v>0</v>
      </c>
      <c r="E67" s="5">
        <v>0</v>
      </c>
      <c r="F67" s="5">
        <v>0.13300000000000001</v>
      </c>
      <c r="G67" s="5">
        <v>0</v>
      </c>
      <c r="H67" s="5">
        <v>2.10925E-2</v>
      </c>
      <c r="I67" s="5">
        <v>0</v>
      </c>
      <c r="J67" s="5">
        <f t="shared" si="1"/>
        <v>0.15409250000000002</v>
      </c>
    </row>
    <row r="68" spans="2:10" ht="15" customHeight="1">
      <c r="B68" s="85" t="s">
        <v>304</v>
      </c>
      <c r="C68" s="6">
        <v>0</v>
      </c>
      <c r="D68" s="6">
        <v>0</v>
      </c>
      <c r="E68" s="6">
        <v>0</v>
      </c>
      <c r="F68" s="6">
        <v>0.13300000000000001</v>
      </c>
      <c r="G68" s="6">
        <v>0</v>
      </c>
      <c r="H68" s="6">
        <v>2.10925E-2</v>
      </c>
      <c r="I68" s="6">
        <v>0</v>
      </c>
      <c r="J68" s="86">
        <f t="shared" si="1"/>
        <v>0.15409250000000002</v>
      </c>
    </row>
    <row r="69" spans="2:10">
      <c r="B69" s="49" t="s">
        <v>279</v>
      </c>
      <c r="C69" s="91">
        <v>0</v>
      </c>
      <c r="D69" s="91">
        <v>0</v>
      </c>
      <c r="E69" s="91">
        <v>0</v>
      </c>
      <c r="F69" s="91">
        <v>0.13300000000000001</v>
      </c>
      <c r="G69" s="91">
        <v>0</v>
      </c>
      <c r="H69" s="91">
        <v>2.10925E-2</v>
      </c>
      <c r="I69" s="91">
        <v>0</v>
      </c>
      <c r="J69" s="7">
        <f t="shared" si="1"/>
        <v>0.15409250000000002</v>
      </c>
    </row>
    <row r="70" spans="2:10">
      <c r="B70" s="4" t="s">
        <v>305</v>
      </c>
      <c r="C70" s="5">
        <v>0</v>
      </c>
      <c r="D70" s="5">
        <v>0</v>
      </c>
      <c r="E70" s="5">
        <v>0</v>
      </c>
      <c r="F70" s="5">
        <v>0</v>
      </c>
      <c r="G70" s="5">
        <v>0</v>
      </c>
      <c r="H70" s="5">
        <v>0</v>
      </c>
      <c r="I70" s="5">
        <v>0.16480145000000002</v>
      </c>
      <c r="J70" s="5">
        <f t="shared" si="1"/>
        <v>0.16480145000000002</v>
      </c>
    </row>
    <row r="71" spans="2:10">
      <c r="B71" s="85" t="s">
        <v>306</v>
      </c>
      <c r="C71" s="6">
        <v>0</v>
      </c>
      <c r="D71" s="6">
        <v>0</v>
      </c>
      <c r="E71" s="6">
        <v>0</v>
      </c>
      <c r="F71" s="6">
        <v>0</v>
      </c>
      <c r="G71" s="6">
        <v>0</v>
      </c>
      <c r="H71" s="6">
        <v>0</v>
      </c>
      <c r="I71" s="6">
        <v>0.16480145000000002</v>
      </c>
      <c r="J71" s="86">
        <f t="shared" si="1"/>
        <v>0.16480145000000002</v>
      </c>
    </row>
    <row r="72" spans="2:10">
      <c r="B72" s="49" t="s">
        <v>307</v>
      </c>
      <c r="C72" s="91">
        <v>0</v>
      </c>
      <c r="D72" s="91">
        <v>0</v>
      </c>
      <c r="E72" s="91">
        <v>0</v>
      </c>
      <c r="F72" s="91">
        <v>0</v>
      </c>
      <c r="G72" s="91">
        <v>0</v>
      </c>
      <c r="H72" s="91">
        <v>0</v>
      </c>
      <c r="I72" s="91">
        <v>0.16480145000000002</v>
      </c>
      <c r="J72" s="7">
        <f t="shared" si="1"/>
        <v>0.16480145000000002</v>
      </c>
    </row>
    <row r="73" spans="2:10">
      <c r="B73" s="4" t="s">
        <v>308</v>
      </c>
      <c r="C73" s="5">
        <v>0</v>
      </c>
      <c r="D73" s="5">
        <v>0</v>
      </c>
      <c r="E73" s="5">
        <v>0</v>
      </c>
      <c r="F73" s="5">
        <v>0.09</v>
      </c>
      <c r="G73" s="5">
        <v>0</v>
      </c>
      <c r="H73" s="5">
        <v>0</v>
      </c>
      <c r="I73" s="5">
        <v>0</v>
      </c>
      <c r="J73" s="5">
        <f t="shared" si="1"/>
        <v>0.09</v>
      </c>
    </row>
    <row r="74" spans="2:10">
      <c r="B74" s="85" t="s">
        <v>309</v>
      </c>
      <c r="C74" s="6">
        <v>0</v>
      </c>
      <c r="D74" s="6">
        <v>0</v>
      </c>
      <c r="E74" s="6">
        <v>0</v>
      </c>
      <c r="F74" s="6">
        <v>0.09</v>
      </c>
      <c r="G74" s="6">
        <v>0</v>
      </c>
      <c r="H74" s="6">
        <v>0</v>
      </c>
      <c r="I74" s="6">
        <v>0</v>
      </c>
      <c r="J74" s="86">
        <f t="shared" si="1"/>
        <v>0.09</v>
      </c>
    </row>
    <row r="75" spans="2:10">
      <c r="B75" s="49" t="s">
        <v>279</v>
      </c>
      <c r="C75" s="91">
        <v>0</v>
      </c>
      <c r="D75" s="91">
        <v>0</v>
      </c>
      <c r="E75" s="91">
        <v>0</v>
      </c>
      <c r="F75" s="91">
        <v>0.09</v>
      </c>
      <c r="G75" s="91">
        <v>0</v>
      </c>
      <c r="H75" s="91">
        <v>0</v>
      </c>
      <c r="I75" s="91">
        <v>0</v>
      </c>
      <c r="J75" s="7">
        <f t="shared" si="1"/>
        <v>0.09</v>
      </c>
    </row>
    <row r="76" spans="2:10">
      <c r="B76" s="4" t="s">
        <v>310</v>
      </c>
      <c r="C76" s="5">
        <v>0</v>
      </c>
      <c r="D76" s="5">
        <v>0</v>
      </c>
      <c r="E76" s="5">
        <v>0.21618997000000001</v>
      </c>
      <c r="F76" s="5">
        <v>0</v>
      </c>
      <c r="G76" s="5">
        <v>0</v>
      </c>
      <c r="H76" s="5">
        <v>0</v>
      </c>
      <c r="I76" s="5">
        <v>4.1300000000000003E-2</v>
      </c>
      <c r="J76" s="5">
        <f t="shared" si="1"/>
        <v>0.25748997000000001</v>
      </c>
    </row>
    <row r="77" spans="2:10">
      <c r="B77" s="85" t="s">
        <v>311</v>
      </c>
      <c r="C77" s="6">
        <v>0</v>
      </c>
      <c r="D77" s="6">
        <v>0</v>
      </c>
      <c r="E77" s="6">
        <v>0.21618997000000001</v>
      </c>
      <c r="F77" s="6">
        <v>0</v>
      </c>
      <c r="G77" s="6">
        <v>0</v>
      </c>
      <c r="H77" s="6">
        <v>0</v>
      </c>
      <c r="I77" s="6">
        <v>4.1300000000000003E-2</v>
      </c>
      <c r="J77" s="86">
        <f t="shared" si="1"/>
        <v>0.25748997000000001</v>
      </c>
    </row>
    <row r="78" spans="2:10">
      <c r="B78" s="49" t="s">
        <v>279</v>
      </c>
      <c r="C78" s="91">
        <v>0</v>
      </c>
      <c r="D78" s="91">
        <v>0</v>
      </c>
      <c r="E78" s="91">
        <v>0.21618997000000001</v>
      </c>
      <c r="F78" s="91">
        <v>0</v>
      </c>
      <c r="G78" s="91">
        <v>0</v>
      </c>
      <c r="H78" s="91">
        <v>0</v>
      </c>
      <c r="I78" s="91">
        <v>4.1300000000000003E-2</v>
      </c>
      <c r="J78" s="7">
        <f t="shared" ref="J78:J88" si="3">SUM(C78:I78)</f>
        <v>0.25748997000000001</v>
      </c>
    </row>
    <row r="79" spans="2:10">
      <c r="B79" s="4" t="s">
        <v>312</v>
      </c>
      <c r="C79" s="5">
        <v>0</v>
      </c>
      <c r="D79" s="5">
        <v>0</v>
      </c>
      <c r="E79" s="5">
        <v>0</v>
      </c>
      <c r="F79" s="5">
        <v>0</v>
      </c>
      <c r="G79" s="5">
        <v>0.10481939999999999</v>
      </c>
      <c r="H79" s="5">
        <v>0</v>
      </c>
      <c r="I79" s="5">
        <v>0</v>
      </c>
      <c r="J79" s="5">
        <f t="shared" si="3"/>
        <v>0.10481939999999999</v>
      </c>
    </row>
    <row r="80" spans="2:10">
      <c r="B80" s="85" t="s">
        <v>313</v>
      </c>
      <c r="C80" s="6">
        <v>0</v>
      </c>
      <c r="D80" s="6">
        <v>0</v>
      </c>
      <c r="E80" s="6">
        <v>0</v>
      </c>
      <c r="F80" s="6">
        <v>0</v>
      </c>
      <c r="G80" s="6">
        <v>0.10481939999999999</v>
      </c>
      <c r="H80" s="6">
        <v>0</v>
      </c>
      <c r="I80" s="6">
        <v>0</v>
      </c>
      <c r="J80" s="86">
        <f t="shared" si="3"/>
        <v>0.10481939999999999</v>
      </c>
    </row>
    <row r="81" spans="2:10">
      <c r="B81" s="49" t="s">
        <v>279</v>
      </c>
      <c r="C81" s="91">
        <v>0</v>
      </c>
      <c r="D81" s="91">
        <v>0</v>
      </c>
      <c r="E81" s="91">
        <v>0</v>
      </c>
      <c r="F81" s="91">
        <v>0</v>
      </c>
      <c r="G81" s="91">
        <v>0.10481939999999999</v>
      </c>
      <c r="H81" s="91">
        <v>0</v>
      </c>
      <c r="I81" s="91">
        <v>0</v>
      </c>
      <c r="J81" s="7">
        <f t="shared" si="3"/>
        <v>0.10481939999999999</v>
      </c>
    </row>
    <row r="82" spans="2:10">
      <c r="B82" s="4" t="s">
        <v>314</v>
      </c>
      <c r="C82" s="5">
        <v>0</v>
      </c>
      <c r="D82" s="5">
        <v>460.92253399999998</v>
      </c>
      <c r="E82" s="5">
        <v>882.19159999999999</v>
      </c>
      <c r="F82" s="5">
        <v>21.721334250000002</v>
      </c>
      <c r="G82" s="5">
        <v>1.99993292</v>
      </c>
      <c r="H82" s="5">
        <v>1.5517040699999998</v>
      </c>
      <c r="I82" s="5">
        <v>3.5554615200000002</v>
      </c>
      <c r="J82" s="5">
        <f t="shared" si="3"/>
        <v>1371.9425667599999</v>
      </c>
    </row>
    <row r="83" spans="2:10">
      <c r="B83" s="85" t="s">
        <v>315</v>
      </c>
      <c r="C83" s="6">
        <v>0</v>
      </c>
      <c r="D83" s="6">
        <v>460.92253399999998</v>
      </c>
      <c r="E83" s="6">
        <v>882.19159999999999</v>
      </c>
      <c r="F83" s="6">
        <v>21.721334250000002</v>
      </c>
      <c r="G83" s="6">
        <v>1.99993292</v>
      </c>
      <c r="H83" s="6">
        <v>1.5517040699999998</v>
      </c>
      <c r="I83" s="6">
        <v>3.5554615200000002</v>
      </c>
      <c r="J83" s="86">
        <f t="shared" si="3"/>
        <v>1371.9425667599999</v>
      </c>
    </row>
    <row r="84" spans="2:10">
      <c r="B84" s="49" t="s">
        <v>279</v>
      </c>
      <c r="C84" s="91">
        <v>0</v>
      </c>
      <c r="D84" s="91">
        <v>460.74560000000002</v>
      </c>
      <c r="E84" s="91">
        <v>881.14160000000004</v>
      </c>
      <c r="F84" s="91">
        <v>15.071999999999999</v>
      </c>
      <c r="G84" s="91">
        <v>0</v>
      </c>
      <c r="H84" s="91">
        <v>0</v>
      </c>
      <c r="I84" s="91">
        <v>0</v>
      </c>
      <c r="J84" s="7">
        <f t="shared" si="3"/>
        <v>1356.9592</v>
      </c>
    </row>
    <row r="85" spans="2:10">
      <c r="B85" s="49" t="s">
        <v>316</v>
      </c>
      <c r="C85" s="91">
        <v>0</v>
      </c>
      <c r="D85" s="91">
        <v>0.17693400000000001</v>
      </c>
      <c r="E85" s="91">
        <v>1.05</v>
      </c>
      <c r="F85" s="91">
        <v>6.6493342499999999</v>
      </c>
      <c r="G85" s="91">
        <v>1.99993292</v>
      </c>
      <c r="H85" s="91">
        <v>1.5517040699999998</v>
      </c>
      <c r="I85" s="91">
        <v>3.5554615200000002</v>
      </c>
      <c r="J85" s="7">
        <f t="shared" si="3"/>
        <v>14.983366759999999</v>
      </c>
    </row>
    <row r="86" spans="2:10">
      <c r="B86" s="4" t="s">
        <v>317</v>
      </c>
      <c r="C86" s="5">
        <v>0</v>
      </c>
      <c r="D86" s="5">
        <v>0</v>
      </c>
      <c r="E86" s="5">
        <v>8.5819999999999994E-2</v>
      </c>
      <c r="F86" s="5">
        <v>8.5025000000000003E-2</v>
      </c>
      <c r="G86" s="5">
        <v>8.0800000000000004E-3</v>
      </c>
      <c r="H86" s="5">
        <v>3.0200000000000001E-2</v>
      </c>
      <c r="I86" s="5">
        <v>2.7799999999999998E-2</v>
      </c>
      <c r="J86" s="5">
        <f t="shared" si="3"/>
        <v>0.236925</v>
      </c>
    </row>
    <row r="87" spans="2:10">
      <c r="B87" s="85" t="s">
        <v>318</v>
      </c>
      <c r="C87" s="6">
        <v>0</v>
      </c>
      <c r="D87" s="6">
        <v>0</v>
      </c>
      <c r="E87" s="6">
        <v>8.5819999999999994E-2</v>
      </c>
      <c r="F87" s="6">
        <v>8.5025000000000003E-2</v>
      </c>
      <c r="G87" s="6">
        <v>8.0800000000000004E-3</v>
      </c>
      <c r="H87" s="6">
        <v>3.0200000000000001E-2</v>
      </c>
      <c r="I87" s="6">
        <v>2.7799999999999998E-2</v>
      </c>
      <c r="J87" s="86">
        <f t="shared" si="3"/>
        <v>0.236925</v>
      </c>
    </row>
    <row r="88" spans="2:10">
      <c r="B88" s="49" t="s">
        <v>279</v>
      </c>
      <c r="C88" s="91">
        <v>0</v>
      </c>
      <c r="D88" s="91">
        <v>0</v>
      </c>
      <c r="E88" s="91">
        <v>8.5819999999999994E-2</v>
      </c>
      <c r="F88" s="91">
        <v>8.5025000000000003E-2</v>
      </c>
      <c r="G88" s="91">
        <v>8.0800000000000004E-3</v>
      </c>
      <c r="H88" s="91">
        <v>3.0200000000000001E-2</v>
      </c>
      <c r="I88" s="91">
        <v>2.7799999999999998E-2</v>
      </c>
      <c r="J88" s="7">
        <f t="shared" si="3"/>
        <v>0.236925</v>
      </c>
    </row>
    <row r="89" spans="2:10">
      <c r="B89" s="9" t="s">
        <v>271</v>
      </c>
      <c r="C89" s="10">
        <f t="shared" ref="C89:J89" si="4">C12+C66</f>
        <v>3942.0423978499998</v>
      </c>
      <c r="D89" s="10">
        <f t="shared" si="4"/>
        <v>8840.0025050200002</v>
      </c>
      <c r="E89" s="10">
        <f t="shared" si="4"/>
        <v>4859.0335659399998</v>
      </c>
      <c r="F89" s="10">
        <f t="shared" si="4"/>
        <v>11705.363828009997</v>
      </c>
      <c r="G89" s="10">
        <f t="shared" si="4"/>
        <v>8282.4714536799984</v>
      </c>
      <c r="H89" s="10">
        <f t="shared" si="4"/>
        <v>3093.1489662199997</v>
      </c>
      <c r="I89" s="10">
        <f t="shared" si="4"/>
        <v>5263.40644324</v>
      </c>
      <c r="J89" s="10">
        <f t="shared" si="4"/>
        <v>45985.46915995999</v>
      </c>
    </row>
    <row r="90" spans="2:10">
      <c r="B90" s="100" t="s">
        <v>46</v>
      </c>
    </row>
    <row r="91" spans="2:10">
      <c r="B91" s="106" t="s">
        <v>272</v>
      </c>
      <c r="C91" s="106"/>
      <c r="D91" s="106"/>
      <c r="E91" s="106"/>
      <c r="F91" s="106"/>
      <c r="G91" s="106"/>
      <c r="H91" s="106"/>
    </row>
    <row r="92" spans="2:10">
      <c r="B92" s="100" t="s">
        <v>273</v>
      </c>
    </row>
  </sheetData>
  <mergeCells count="11">
    <mergeCell ref="B91:H91"/>
    <mergeCell ref="B10:B11"/>
    <mergeCell ref="C10:I10"/>
    <mergeCell ref="A2:J2"/>
    <mergeCell ref="A1:J1"/>
    <mergeCell ref="A3:J3"/>
    <mergeCell ref="J10:J11"/>
    <mergeCell ref="A5:J5"/>
    <mergeCell ref="A6:J6"/>
    <mergeCell ref="A7:J7"/>
    <mergeCell ref="A8:J8"/>
  </mergeCells>
  <pageMargins left="0.7" right="0.7" top="0.75" bottom="0.75" header="0.3" footer="0.3"/>
  <pageSetup orientation="landscape"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Fiscal Mes</vt:lpstr>
      <vt:lpstr>Económica</vt:lpstr>
      <vt:lpstr>Fiscal Inst</vt:lpstr>
      <vt:lpstr>Funcional</vt:lpstr>
      <vt:lpstr>Objetal</vt:lpstr>
      <vt:lpstr>Programas COVID</vt:lpstr>
      <vt:lpstr>Recursos COVID</vt:lpstr>
      <vt:lpstr>'Programas COVID'!Área_de_impresión</vt:lpstr>
      <vt:lpstr>'Recursos COVID'!Área_de_impresión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Mercedes Peguero Fermín</dc:creator>
  <cp:keywords/>
  <dc:description/>
  <cp:lastModifiedBy>Katherine M. Peguero F.</cp:lastModifiedBy>
  <cp:revision/>
  <dcterms:created xsi:type="dcterms:W3CDTF">2020-08-19T17:32:46Z</dcterms:created>
  <dcterms:modified xsi:type="dcterms:W3CDTF">2021-08-03T14:53:49Z</dcterms:modified>
  <cp:category/>
  <cp:contentStatus/>
</cp:coreProperties>
</file>