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yo/30052025/"/>
    </mc:Choice>
  </mc:AlternateContent>
  <xr:revisionPtr revIDLastSave="55" documentId="8_{237A6047-FD8E-429C-87E1-488F918F52F0}" xr6:coauthVersionLast="47" xr6:coauthVersionMax="47" xr10:uidLastSave="{522AA206-E030-4EF0-BA8F-9D0E6CC5F63B}"/>
  <bookViews>
    <workbookView xWindow="-120" yWindow="-120" windowWidth="29040" windowHeight="15720" tabRatio="876" activeTab="1" xr2:uid="{00000000-000D-0000-FFFF-FFFF00000000}"/>
  </bookViews>
  <sheets>
    <sheet name="Dinámica" sheetId="147"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38" r:id="rId8"/>
    <sheet name="Cambio climático" sheetId="13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8" i="141" l="1"/>
  <c r="E18" i="141"/>
  <c r="F14" i="141"/>
  <c r="F13" i="141"/>
  <c r="F16" i="141"/>
  <c r="D155" i="130"/>
  <c r="D17" i="4"/>
  <c r="E13" i="141" l="1"/>
  <c r="E20" i="141"/>
  <c r="G13" i="141" l="1"/>
  <c r="D154" i="130" l="1"/>
  <c r="D153" i="130" s="1"/>
  <c r="F17" i="141" l="1"/>
  <c r="F15" i="141"/>
  <c r="F20" i="141" l="1"/>
  <c r="D27" i="141"/>
  <c r="F29" i="139" l="1"/>
  <c r="F28" i="139"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F32" i="139" s="1"/>
  <c r="G43" i="139"/>
  <c r="G42" i="139"/>
  <c r="G41" i="139"/>
  <c r="G40" i="139"/>
  <c r="G39" i="139"/>
  <c r="G38" i="139"/>
  <c r="G37" i="139"/>
  <c r="D36" i="139"/>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C20" i="139"/>
  <c r="G18" i="139"/>
  <c r="E18" i="139"/>
  <c r="E17" i="139" s="1"/>
  <c r="E16" i="139" s="1"/>
  <c r="D17" i="139"/>
  <c r="D16" i="139" s="1"/>
  <c r="G16" i="139" s="1"/>
  <c r="C17" i="139"/>
  <c r="F16" i="139"/>
  <c r="C16" i="139"/>
  <c r="E28" i="138"/>
  <c r="D28" i="138"/>
  <c r="E26" i="138"/>
  <c r="D26" i="138"/>
  <c r="E24" i="138"/>
  <c r="D24" i="138"/>
  <c r="D23" i="138" s="1"/>
  <c r="E21" i="138"/>
  <c r="E20" i="138" s="1"/>
  <c r="D21" i="138"/>
  <c r="D20" i="138" s="1"/>
  <c r="E18" i="138"/>
  <c r="D18" i="138"/>
  <c r="E16" i="138"/>
  <c r="D16" i="138"/>
  <c r="D15" i="138" s="1"/>
  <c r="G36" i="139" l="1"/>
  <c r="D32" i="139"/>
  <c r="G32" i="139" s="1"/>
  <c r="G20" i="139"/>
  <c r="D19" i="139"/>
  <c r="G19" i="139" s="1"/>
  <c r="E15" i="138"/>
  <c r="C19" i="139"/>
  <c r="E20" i="139"/>
  <c r="C56" i="139"/>
  <c r="F23" i="139"/>
  <c r="F19" i="139" s="1"/>
  <c r="E36" i="139"/>
  <c r="E23" i="139"/>
  <c r="E47" i="139"/>
  <c r="E33" i="139"/>
  <c r="G17" i="139"/>
  <c r="E23" i="138"/>
  <c r="D26" i="141"/>
  <c r="D25" i="141"/>
  <c r="D33" i="138"/>
  <c r="E32" i="139" l="1"/>
  <c r="E19" i="139"/>
  <c r="F56" i="139"/>
  <c r="E33" i="138"/>
  <c r="D56" i="139"/>
  <c r="G56" i="139" s="1"/>
  <c r="E56" i="139" l="1"/>
  <c r="D70" i="131"/>
  <c r="D66" i="131"/>
  <c r="D56" i="131"/>
  <c r="D49" i="131"/>
  <c r="D40" i="131"/>
  <c r="D30" i="131"/>
  <c r="D20" i="131"/>
  <c r="D14" i="131"/>
  <c r="D13" i="131" l="1"/>
  <c r="D14" i="130"/>
  <c r="D13" i="130" s="1"/>
  <c r="C15" i="130"/>
  <c r="E70" i="131"/>
  <c r="C51" i="130"/>
  <c r="E14" i="131" l="1"/>
  <c r="D14" i="3" l="1"/>
  <c r="D21" i="3"/>
  <c r="E21" i="141" s="1"/>
  <c r="D29" i="3"/>
  <c r="E31" i="141" s="1"/>
  <c r="E19" i="141" l="1"/>
  <c r="F19" i="141" s="1"/>
  <c r="G31" i="141"/>
  <c r="G21" i="141"/>
  <c r="F21" i="141"/>
  <c r="E24" i="141"/>
  <c r="F24" i="141" s="1"/>
  <c r="G19" i="141"/>
  <c r="E23" i="141"/>
  <c r="F23" i="141" s="1"/>
  <c r="D28" i="3"/>
  <c r="D13" i="3"/>
  <c r="F18" i="141" l="1"/>
  <c r="F31" i="141"/>
  <c r="E27" i="141"/>
  <c r="G27" i="141" s="1"/>
  <c r="G24" i="141"/>
  <c r="G23" i="141"/>
  <c r="E78" i="131"/>
  <c r="E76" i="131"/>
  <c r="E66" i="131"/>
  <c r="E56" i="131"/>
  <c r="E49" i="131"/>
  <c r="E40" i="131"/>
  <c r="E30" i="131"/>
  <c r="D58" i="4"/>
  <c r="D14" i="4"/>
  <c r="E25" i="141" l="1"/>
  <c r="F25" i="141" s="1"/>
  <c r="E26" i="141"/>
  <c r="G26" i="141" s="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<sst xmlns="http://schemas.openxmlformats.org/spreadsheetml/2006/main" count="2160" uniqueCount="1850">
  <si>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</si>
  <si>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</si>
  <si>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</si>
  <si>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</si>
  <si>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</si>
  <si>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</si>
  <si>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</si>
  <si>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</si>
  <si>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</si>
  <si>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</si>
  <si>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</si>
  <si>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</si>
  <si>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</si>
  <si>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</si>
  <si>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</si>
  <si>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</si>
  <si>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</si>
  <si>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</si>
  <si>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</si>
  <si>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</si>
  <si>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</si>
  <si>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</si>
  <si>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</si>
  <si>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</si>
  <si>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</si>
  <si>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</si>
  <si>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</si>
  <si>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</si>
  <si>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</si>
  <si>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</si>
  <si>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</si>
  <si>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</si>
  <si>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</si>
  <si>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</si>
  <si>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</si>
  <si>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</si>
  <si>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</si>
  <si>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</si>
  <si>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</si>
  <si>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</si>
  <si>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</si>
  <si>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</si>
  <si>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</si>
  <si>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</si>
  <si>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</si>
  <si>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</si>
  <si>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</si>
  <si>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</si>
  <si>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</si>
  <si>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</si>
  <si>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</si>
  <si>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</si>
  <si>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</si>
  <si>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</si>
  <si>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</si>
  <si>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</si>
  <si>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</si>
  <si>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</si>
  <si>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</si>
  <si>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</si>
  <si>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</si>
  <si>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</si>
  <si>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</si>
  <si>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</si>
  <si>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</si>
  <si>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</si>
  <si>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</si>
  <si>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</si>
  <si>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</si>
  <si>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</si>
  <si>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</si>
  <si>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</si>
  <si>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</si>
  <si>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</si>
  <si>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</si>
  <si>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</si>
  <si>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</si>
  <si>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</si>
  <si>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</si>
  <si>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</si>
  <si>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</si>
  <si>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</si>
  <si>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</si>
  <si>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</si>
  <si>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</si>
  <si>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</si>
  <si>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</si>
  <si>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</si>
  <si>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</si>
  <si>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</si>
  <si>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</si>
  <si>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</si>
  <si>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</si>
  <si>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</si>
  <si>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</si>
  <si>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</si>
  <si>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</si>
  <si>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</si>
  <si>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</si>
  <si>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</si>
  <si>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</si>
  <si>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</si>
  <si>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</si>
  <si>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</si>
  <si>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</si>
  <si>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</si>
  <si>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</si>
  <si>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</si>
  <si>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</si>
  <si>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</si>
  <si>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</si>
  <si>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</si>
  <si>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</si>
  <si>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</si>
  <si>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</si>
  <si>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</si>
  <si>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</si>
  <si>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</si>
  <si>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</si>
  <si>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</si>
  <si>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</si>
  <si>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</si>
  <si>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</si>
  <si>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</si>
  <si>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</si>
  <si>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</si>
  <si>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</si>
  <si>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</si>
  <si>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</si>
  <si>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</si>
  <si>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</si>
  <si>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</si>
  <si>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</si>
  <si>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</si>
  <si>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</si>
  <si>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</si>
  <si>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</si>
  <si>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</si>
  <si>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</si>
  <si>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</si>
  <si>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</si>
  <si>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</si>
  <si>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</si>
  <si>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</si>
  <si>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</si>
  <si>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</si>
  <si>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</si>
  <si>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</si>
  <si>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</si>
  <si>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</si>
  <si>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</si>
  <si>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</si>
  <si>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</si>
  <si>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</si>
  <si>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</si>
  <si>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</si>
  <si>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</si>
  <si>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</si>
  <si>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</si>
  <si>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</si>
  <si>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</si>
  <si>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</si>
  <si>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</si>
  <si>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</si>
  <si>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</si>
  <si>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</si>
  <si>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</si>
  <si>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</si>
  <si>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</si>
  <si>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</si>
  <si>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</si>
  <si>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</si>
  <si>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</si>
  <si>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</si>
  <si>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</si>
  <si>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</si>
  <si>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</si>
  <si>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</si>
  <si>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</si>
  <si>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</si>
  <si>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</si>
  <si>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</si>
  <si>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</si>
  <si>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</si>
  <si>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</si>
  <si>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</si>
  <si>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</si>
  <si>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</si>
  <si>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</si>
  <si>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</si>
  <si>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</si>
  <si>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</si>
  <si>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</si>
  <si>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</si>
  <si>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</si>
  <si>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</si>
  <si>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</si>
  <si>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</si>
  <si>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</si>
  <si>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</si>
  <si>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</si>
  <si>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</si>
  <si>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</si>
  <si>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</si>
  <si>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</si>
  <si>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</si>
  <si>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</si>
  <si>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</si>
  <si>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</si>
  <si>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</si>
  <si>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</si>
  <si>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</si>
  <si>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</si>
  <si>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</si>
  <si>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</si>
  <si>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</si>
  <si>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</si>
  <si>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</si>
  <si>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</si>
  <si>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</si>
  <si>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</si>
  <si>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</si>
  <si>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</si>
  <si>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</si>
  <si>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</si>
  <si>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</si>
  <si>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</si>
  <si>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</si>
  <si>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</si>
  <si>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</si>
  <si>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</si>
  <si>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</si>
  <si>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</si>
  <si>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</si>
  <si>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</si>
  <si>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</si>
  <si>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</si>
  <si>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</si>
  <si>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</si>
  <si>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</si>
  <si>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</si>
  <si>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</si>
  <si>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</si>
  <si>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</si>
  <si>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</si>
  <si>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</si>
  <si>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</si>
  <si>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</si>
  <si>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</si>
  <si>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</si>
  <si>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</si>
  <si>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</si>
  <si>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</si>
  <si>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</si>
  <si>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</si>
  <si>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</si>
  <si>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</si>
  <si>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</si>
  <si>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</si>
  <si>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</si>
  <si>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</si>
  <si>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</si>
  <si>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</si>
  <si>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</si>
  <si>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</si>
  <si>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</si>
  <si>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</si>
  <si>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</si>
  <si>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</si>
  <si>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</si>
  <si>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</si>
  <si>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</si>
  <si>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</si>
  <si>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</si>
  <si>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</si>
  <si>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</si>
  <si>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</si>
  <si>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</si>
  <si>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</si>
  <si>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</si>
  <si>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</si>
  <si>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</si>
  <si>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</si>
  <si>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</si>
  <si>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</si>
  <si>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</si>
  <si>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</si>
  <si>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</si>
  <si>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</si>
  <si>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</si>
  <si>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</si>
  <si>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</si>
  <si>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</si>
  <si>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</si>
  <si>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</si>
  <si>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</si>
  <si>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</si>
  <si>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</si>
  <si>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</si>
  <si>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</si>
  <si>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</si>
  <si>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</si>
  <si>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</si>
  <si>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</si>
  <si>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</si>
  <si>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</si>
  <si>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</si>
  <si>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</si>
  <si>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</si>
  <si>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</si>
  <si>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</si>
  <si>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</si>
  <si>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</si>
  <si>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</si>
  <si>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</si>
  <si>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</si>
  <si>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</si>
  <si>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</si>
  <si>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</si>
  <si>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</si>
  <si>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</si>
  <si>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</si>
  <si>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</si>
  <si>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</si>
  <si>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</si>
  <si>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</si>
  <si>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</si>
  <si>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</si>
  <si>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</si>
  <si>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</si>
  <si>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</si>
  <si>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</si>
  <si>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</si>
  <si>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</si>
  <si>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</si>
  <si>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</si>
  <si>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</si>
  <si>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</si>
  <si>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</si>
  <si>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</si>
  <si>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</si>
  <si>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</si>
  <si>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</si>
  <si>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</si>
  <si>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</si>
  <si>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</si>
  <si>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</si>
  <si>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</si>
  <si>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</si>
  <si>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</si>
  <si>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</si>
  <si>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</si>
  <si>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</si>
  <si>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</si>
  <si>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</si>
  <si>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</si>
  <si>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</si>
  <si>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</si>
  <si>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</si>
  <si>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</si>
  <si>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</si>
  <si>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</si>
  <si>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</si>
  <si>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</si>
  <si>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</si>
  <si>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</si>
  <si>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</si>
  <si>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</si>
  <si>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</si>
  <si>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Se utilizó el PIB del Panorama Macroeconómico actualizado al 25 de marzo 2025, elaborado por el Ministerio de Economía Planificación y Desarrollo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</si>
  <si>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</si>
  <si>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</si>
  <si>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</si>
  <si>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</si>
  <si>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</si>
  <si>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</si>
  <si>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</si>
  <si>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</si>
  <si>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</si>
  <si>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</si>
  <si>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</si>
  <si>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</si>
  <si>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</si>
  <si>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</si>
  <si>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</si>
  <si>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</si>
  <si>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</si>
  <si>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</si>
  <si>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</si>
  <si>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</si>
  <si>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</si>
  <si>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</si>
  <si>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</si>
  <si>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</si>
  <si>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</si>
  <si>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</si>
  <si>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</si>
  <si>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</si>
  <si>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</si>
  <si>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</si>
  <si>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</si>
  <si>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</si>
  <si>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</si>
  <si>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</si>
  <si>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</si>
  <si>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</si>
  <si>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</si>
  <si>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</si>
  <si>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</si>
  <si>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</si>
  <si>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</si>
  <si>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</si>
  <si>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</si>
  <si>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</si>
  <si>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</si>
  <si>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</si>
  <si>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</si>
  <si>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</si>
  <si>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</si>
  <si>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</si>
  <si>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</si>
  <si>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</si>
  <si>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</si>
  <si>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</si>
  <si>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</si>
  <si>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</si>
  <si>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</si>
  <si>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</si>
  <si>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</si>
  <si>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</si>
  <si>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</si>
  <si>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</si>
  <si>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</si>
  <si>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</si>
  <si>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</si>
  <si>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</si>
  <si>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</si>
  <si>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</si>
  <si>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</si>
  <si>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</si>
  <si>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</si>
  <si>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</si>
  <si>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</si>
  <si>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</si>
  <si>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</si>
  <si>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</si>
  <si>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</si>
  <si>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</si>
  <si>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</si>
  <si>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</si>
  <si>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</si>
  <si>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</si>
  <si>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</si>
  <si>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</si>
  <si>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</si>
  <si>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</si>
  <si>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</si>
  <si>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</si>
  <si>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</si>
  <si>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</si>
  <si>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</si>
  <si>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</si>
  <si>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</si>
  <si>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</si>
  <si>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</si>
  <si>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</si>
  <si>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</si>
  <si>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</si>
  <si>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</si>
  <si>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</si>
  <si>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</si>
  <si>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</si>
  <si>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</si>
  <si>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</si>
  <si>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</si>
  <si>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</si>
  <si>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</si>
  <si>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</si>
  <si>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</si>
  <si>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</si>
  <si>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</si>
  <si>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</si>
  <si>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</si>
  <si>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</si>
  <si>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</si>
  <si>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</si>
  <si>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</si>
  <si>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</si>
  <si>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</si>
  <si>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</si>
  <si>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</si>
  <si>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</si>
  <si>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</si>
  <si>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</si>
  <si>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</si>
  <si>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</si>
  <si>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</si>
  <si>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</si>
  <si>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</si>
  <si>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</si>
  <si>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</si>
  <si>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</si>
  <si>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</si>
  <si>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</si>
  <si>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</si>
  <si>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</si>
  <si>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</si>
  <si>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</si>
  <si>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</si>
  <si>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</si>
  <si>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</si>
  <si>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</si>
  <si>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</si>
  <si>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</si>
  <si>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</si>
  <si>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</si>
  <si>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</si>
  <si>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</si>
  <si>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</si>
  <si>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</si>
  <si>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</si>
  <si>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</si>
  <si>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</si>
  <si>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</si>
  <si>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</si>
  <si>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</si>
  <si>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</si>
  <si>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</si>
  <si>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</si>
  <si>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</si>
  <si>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</si>
  <si>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</si>
  <si>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</si>
  <si>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</si>
  <si>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</si>
  <si>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</si>
  <si>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</si>
  <si>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</si>
  <si>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</si>
  <si>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</si>
  <si>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</si>
  <si>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</si>
  <si>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</si>
  <si>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</si>
  <si>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</si>
  <si>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</si>
  <si>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</si>
  <si>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</si>
  <si>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</si>
  <si>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</si>
  <si>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</si>
  <si>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</si>
  <si>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</si>
  <si>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</si>
  <si>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</si>
  <si>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</si>
  <si>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</si>
  <si>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</si>
  <si>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</si>
  <si>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</si>
  <si>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</si>
  <si>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</si>
  <si>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</si>
  <si>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</si>
  <si>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</si>
  <si>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</si>
  <si>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</si>
  <si>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</si>
  <si>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</si>
  <si>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</si>
  <si>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</si>
  <si>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</si>
  <si>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</si>
  <si>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</si>
  <si>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</si>
  <si>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</si>
  <si>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</si>
  <si>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</si>
  <si>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</si>
  <si>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</si>
  <si>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</si>
  <si>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</si>
  <si>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</si>
  <si>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</si>
  <si>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</si>
  <si>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</si>
  <si>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</si>
  <si>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</si>
  <si>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</si>
  <si>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</si>
  <si>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</si>
  <si>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</si>
  <si>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</si>
  <si>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</si>
  <si>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</si>
  <si>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</si>
  <si>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</si>
  <si>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</si>
  <si>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</si>
  <si>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</si>
  <si>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</si>
  <si>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</si>
  <si>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</si>
  <si>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</si>
  <si>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</si>
  <si>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</si>
  <si>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</si>
  <si>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</si>
  <si>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</si>
  <si>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</si>
  <si>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</si>
  <si>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</si>
  <si>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</si>
  <si>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</si>
  <si>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</si>
  <si>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</si>
  <si>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</si>
  <si>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</si>
  <si>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</si>
  <si>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</si>
  <si>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</si>
  <si>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</si>
  <si>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</si>
  <si>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</si>
  <si>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</si>
  <si>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</si>
  <si>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</si>
  <si>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</si>
  <si>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</si>
  <si>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</si>
  <si>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</si>
  <si>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</si>
  <si>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</si>
  <si>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</si>
  <si>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</si>
  <si>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</si>
  <si>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</si>
  <si>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</si>
  <si>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</si>
  <si>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</si>
  <si>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</si>
  <si>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</si>
  <si>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</si>
  <si>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</si>
  <si>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</si>
  <si>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</si>
  <si>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</si>
  <si>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</si>
  <si>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</si>
  <si>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</si>
  <si>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</si>
  <si>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</si>
  <si>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</si>
  <si>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</si>
  <si>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</si>
  <si>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</si>
  <si>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</si>
  <si>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</si>
  <si>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</si>
  <si>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</si>
  <si>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</si>
  <si>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</si>
  <si>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</si>
  <si>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</si>
  <si>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</si>
  <si>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</si>
  <si>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</si>
  <si>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</si>
  <si>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</si>
  <si>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</si>
  <si>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</si>
  <si>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</si>
  <si>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</si>
  <si>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</si>
  <si>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</si>
  <si>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</si>
  <si>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</si>
  <si>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</si>
  <si>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</si>
  <si>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</si>
  <si>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</si>
  <si>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</si>
  <si>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</si>
  <si>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</si>
  <si>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</si>
  <si>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</si>
  <si>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</si>
  <si>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</si>
  <si>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</si>
  <si>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</si>
  <si>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</si>
  <si>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</si>
  <si>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</si>
  <si>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</si>
  <si>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</si>
  <si>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</si>
  <si>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</si>
  <si>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</si>
  <si>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</si>
  <si>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</si>
  <si>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</si>
  <si>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</si>
  <si>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</si>
  <si>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</si>
  <si>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</si>
  <si>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</si>
  <si>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</si>
  <si>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</si>
  <si>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</si>
  <si>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</si>
  <si>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</si>
  <si>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</si>
  <si>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</si>
  <si>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</si>
  <si>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</si>
  <si>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</si>
  <si>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</si>
  <si>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</si>
  <si>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</si>
  <si>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</si>
  <si>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</si>
  <si>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</si>
  <si>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</si>
  <si>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</si>
  <si>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</si>
  <si>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</si>
  <si>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</si>
  <si>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</si>
  <si>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</si>
  <si>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</si>
  <si>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</si>
  <si>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</si>
  <si>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</si>
  <si>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</si>
  <si>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</si>
  <si>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</si>
  <si>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</si>
  <si>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</si>
  <si>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</si>
  <si>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</si>
  <si>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</si>
  <si>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</si>
  <si>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</si>
  <si>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</si>
  <si>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</si>
  <si>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</si>
  <si>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</si>
  <si>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</si>
  <si>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</si>
  <si>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</si>
  <si>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</si>
  <si>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</si>
  <si>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</si>
  <si>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</si>
  <si>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</si>
  <si>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</si>
  <si>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</si>
  <si>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</si>
  <si>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</si>
  <si>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</si>
  <si>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</si>
  <si>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</si>
  <si>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</si>
  <si>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</si>
  <si>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</si>
  <si>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</si>
  <si>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</si>
  <si>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</si>
  <si>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</si>
  <si>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</si>
  <si>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</si>
  <si>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</si>
  <si>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</si>
  <si>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</si>
  <si>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</si>
  <si>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</si>
  <si>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</si>
  <si>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</si>
  <si>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</si>
  <si>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</si>
  <si>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</si>
  <si>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</si>
  <si>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</si>
  <si>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</si>
  <si>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</si>
  <si>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</si>
  <si>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</si>
  <si>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</si>
  <si>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</si>
  <si>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</si>
  <si>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</si>
  <si>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</si>
  <si>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</si>
  <si>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</si>
  <si>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</si>
  <si>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</si>
  <si>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</si>
  <si>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</si>
  <si>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</si>
  <si>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</si>
  <si>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</si>
  <si>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</si>
  <si>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</si>
  <si>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</si>
  <si>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</si>
  <si>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</si>
  <si>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</si>
  <si>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</si>
  <si>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</si>
  <si>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</si>
  <si>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</si>
  <si>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</si>
  <si>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</si>
  <si>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</si>
  <si>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</si>
  <si>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</si>
  <si>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</si>
  <si>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</si>
  <si>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</si>
  <si>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</si>
  <si>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</si>
  <si>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</si>
  <si>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</si>
  <si>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</si>
  <si>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</si>
  <si>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</si>
  <si>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</si>
  <si>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</si>
  <si>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</si>
  <si>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</si>
  <si>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</si>
  <si>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</si>
  <si>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</si>
  <si>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</si>
  <si>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</si>
  <si>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</si>
  <si>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</si>
  <si>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</si>
  <si>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</si>
  <si>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</si>
  <si>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</si>
  <si>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</si>
  <si>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</si>
  <si>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</si>
  <si>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</si>
  <si>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</si>
  <si>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</si>
  <si>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</si>
  <si>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</si>
  <si>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</si>
  <si>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</si>
  <si>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</si>
  <si>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</si>
  <si>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</si>
  <si>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</si>
  <si>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</si>
  <si>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</si>
  <si>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</si>
  <si>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</si>
  <si>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</si>
  <si>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</si>
  <si>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</si>
  <si>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</si>
  <si>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</si>
  <si>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</si>
  <si>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</si>
  <si>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</si>
  <si>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</si>
  <si>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</si>
  <si>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</si>
  <si>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</si>
  <si>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</si>
  <si>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15-CONSTRUCCIÓN DEL MERCADO EN EL MUNICIPIO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</si>
  <si>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</si>
  <si>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</si>
  <si>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</si>
  <si>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</si>
  <si>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</si>
  <si>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</si>
  <si>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</si>
  <si>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</si>
  <si>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</si>
  <si>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</si>
  <si>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</si>
  <si>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</si>
  <si>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</si>
  <si>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</si>
  <si>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</si>
  <si>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</si>
  <si>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</si>
  <si>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</si>
  <si>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</si>
  <si>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</si>
  <si>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</si>
  <si>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</si>
  <si>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</si>
  <si>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</si>
  <si>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</si>
  <si>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</si>
  <si>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</si>
  <si>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</si>
  <si>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</si>
  <si>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</si>
  <si>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</si>
  <si>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</si>
  <si>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</si>
  <si>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</si>
  <si>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</si>
  <si>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</si>
  <si>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</si>
  <si>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</si>
  <si>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</si>
  <si>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</si>
  <si>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</si>
  <si>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</si>
  <si>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</si>
  <si>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</si>
  <si>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</si>
  <si>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</si>
  <si>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</si>
  <si>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</si>
  <si>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</si>
  <si>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</si>
  <si>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</si>
  <si>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</si>
  <si>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</si>
  <si>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</si>
  <si>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</si>
  <si>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</si>
  <si>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</si>
  <si>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</si>
  <si>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</si>
  <si>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</si>
  <si>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</si>
  <si>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</si>
  <si>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</si>
  <si>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</si>
  <si>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</si>
  <si>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</si>
  <si>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</si>
  <si>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</si>
  <si>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</si>
  <si>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</si>
  <si>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</si>
  <si>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</si>
  <si>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</si>
  <si>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</si>
  <si>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</si>
  <si>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</si>
  <si>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</si>
  <si>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</si>
  <si>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</si>
  <si>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</si>
  <si>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</si>
  <si>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</si>
  <si>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</si>
  <si>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</si>
  <si>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</si>
  <si>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</si>
  <si>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</si>
  <si>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</si>
  <si>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</si>
  <si>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</si>
  <si>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</si>
  <si>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</si>
  <si>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</si>
  <si>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</si>
  <si>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</si>
  <si>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</si>
  <si>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</si>
  <si>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</si>
  <si>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</si>
  <si>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</si>
  <si>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</si>
  <si>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</si>
  <si>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</si>
  <si>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</si>
  <si>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</si>
  <si>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</si>
  <si>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</si>
  <si>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</si>
  <si>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</si>
  <si>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</si>
  <si>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</si>
  <si>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</si>
  <si>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</si>
  <si>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</si>
  <si>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</si>
  <si>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</si>
  <si>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</si>
  <si>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</si>
  <si>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</si>
  <si>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</si>
  <si>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</si>
  <si>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</si>
  <si>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</si>
  <si>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</si>
  <si>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</si>
  <si>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</si>
  <si>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</si>
  <si>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</si>
  <si>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</si>
  <si>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</si>
  <si>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</si>
  <si>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</si>
  <si>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</si>
  <si>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</si>
  <si>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</si>
  <si>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</si>
  <si>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</si>
  <si>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</si>
  <si>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</si>
  <si>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</si>
  <si>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</si>
  <si>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</si>
  <si>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</si>
  <si>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</si>
  <si>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</si>
  <si>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</si>
  <si>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</si>
  <si>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</si>
  <si>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</si>
  <si>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</si>
  <si>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</si>
  <si>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</si>
  <si>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</si>
  <si>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</si>
  <si>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</si>
  <si>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</si>
  <si>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</si>
  <si>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</si>
  <si>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</si>
  <si>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</si>
  <si>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</si>
  <si>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</si>
  <si>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</si>
  <si>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</si>
  <si>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</si>
  <si>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</si>
  <si>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</si>
  <si>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</si>
  <si>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</si>
  <si>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</si>
  <si>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</si>
  <si>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</si>
  <si>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</si>
  <si>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</si>
  <si>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</si>
  <si>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</si>
  <si>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</si>
  <si>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</si>
  <si>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</si>
  <si>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</si>
  <si>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</si>
  <si>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</si>
  <si>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</si>
  <si>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</si>
  <si>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</si>
  <si>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</si>
  <si>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</si>
  <si>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</si>
  <si>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</si>
  <si>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</si>
  <si>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</si>
  <si>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</si>
  <si>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</si>
  <si>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</si>
  <si>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</si>
  <si>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</si>
  <si>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</si>
  <si>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</si>
  <si>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</si>
  <si>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</si>
  <si>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</si>
  <si>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</si>
  <si>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</si>
  <si>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</si>
  <si>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</si>
  <si>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</si>
  <si>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</si>
  <si>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</si>
  <si>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</si>
  <si>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</si>
  <si>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</si>
  <si>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</si>
  <si>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</si>
  <si>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</si>
  <si>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</si>
  <si>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</si>
  <si>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</si>
  <si>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</si>
  <si>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</si>
  <si>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</si>
  <si>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</si>
  <si>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</si>
  <si>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</si>
  <si>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</si>
  <si>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</si>
  <si>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</si>
  <si>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</si>
  <si>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</si>
  <si>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</si>
  <si>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</si>
  <si>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</si>
  <si>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</si>
  <si>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</si>
  <si>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</si>
  <si>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</si>
  <si>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</si>
  <si>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</si>
  <si>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</si>
  <si>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</si>
  <si>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</si>
  <si>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</si>
  <si>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</si>
  <si>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</si>
  <si>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</si>
  <si>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</si>
  <si>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</si>
  <si>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</si>
  <si>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</si>
  <si>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</si>
  <si>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</si>
  <si>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</si>
  <si>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</si>
  <si>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</si>
  <si>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</si>
  <si>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</si>
  <si>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</si>
  <si>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</si>
  <si>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</si>
  <si>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</si>
  <si>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</si>
  <si>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</si>
  <si>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</si>
  <si>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</si>
  <si>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</si>
  <si>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</si>
  <si>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</si>
  <si>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</si>
  <si>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</si>
  <si>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</si>
  <si>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</si>
  <si>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</si>
  <si>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</si>
  <si>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</si>
  <si>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</si>
  <si>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</si>
  <si>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</si>
  <si>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</si>
  <si>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</si>
  <si>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</si>
  <si>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</si>
  <si>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</si>
  <si>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</si>
  <si>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</si>
  <si>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</si>
  <si>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</si>
  <si>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</si>
  <si>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</si>
  <si>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</si>
  <si>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</si>
  <si>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</si>
  <si>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</si>
  <si>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</si>
  <si>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</si>
  <si>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</si>
  <si>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</si>
  <si>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</si>
  <si>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</si>
  <si>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</si>
  <si>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</si>
  <si>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</si>
  <si>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</si>
  <si>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</si>
  <si>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</si>
  <si>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</si>
  <si>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</si>
  <si>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</si>
  <si>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</si>
  <si>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</si>
  <si>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</si>
  <si>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</si>
  <si>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</si>
  <si>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</si>
  <si>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</si>
  <si>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</si>
  <si>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</si>
  <si>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</si>
  <si>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</si>
  <si>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</si>
  <si>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</si>
  <si>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</si>
  <si>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</si>
  <si>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</si>
  <si>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</si>
  <si>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</si>
  <si>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</si>
  <si>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</si>
  <si>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</si>
  <si>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</si>
  <si>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</si>
  <si>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</si>
  <si>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</si>
  <si>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</si>
  <si>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</si>
  <si>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</si>
  <si>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</si>
  <si>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</si>
  <si>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</si>
  <si>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</si>
  <si>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</si>
  <si>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</si>
  <si>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</si>
  <si>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</si>
  <si>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</si>
  <si>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</si>
  <si>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</si>
  <si>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</si>
  <si>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</si>
  <si>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</si>
  <si>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</si>
  <si>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</si>
  <si>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</si>
  <si>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</si>
  <si>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</si>
  <si>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</si>
  <si>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</si>
  <si>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</si>
  <si>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</si>
  <si>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</si>
  <si>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</si>
  <si>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</si>
  <si>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</si>
  <si>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</si>
  <si>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</si>
  <si>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</si>
  <si>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</si>
  <si>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</si>
  <si>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</si>
  <si>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</si>
  <si>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</si>
  <si>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</si>
  <si>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</si>
  <si>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</si>
  <si>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</si>
  <si>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</si>
  <si>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</si>
  <si>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</si>
  <si>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</si>
  <si>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</si>
  <si>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</si>
  <si>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</si>
  <si>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</si>
  <si>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</si>
  <si>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</si>
  <si>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</si>
  <si>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</si>
  <si>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</si>
  <si>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</si>
  <si>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</si>
  <si>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</si>
  <si>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</si>
  <si>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</si>
  <si>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</si>
  <si>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</si>
  <si>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</si>
  <si>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</si>
  <si>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</si>
  <si>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</si>
  <si>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</si>
  <si>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</si>
  <si>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</si>
  <si>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</si>
  <si>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</si>
  <si>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</si>
  <si>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</si>
  <si>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</si>
  <si>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</si>
  <si>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</si>
  <si>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</si>
  <si>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</si>
  <si>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</si>
  <si>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</si>
  <si>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</si>
  <si>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</si>
  <si>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</si>
  <si>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</si>
  <si>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</si>
  <si>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</si>
  <si>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</si>
  <si>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</si>
  <si>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</si>
  <si>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</si>
  <si>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</si>
  <si>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</si>
  <si>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</si>
  <si>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</si>
  <si>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</si>
  <si>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</si>
  <si>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</si>
  <si>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</si>
  <si>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</si>
  <si>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</si>
  <si>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</si>
  <si>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</si>
  <si>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</si>
  <si>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</si>
  <si>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</si>
  <si>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</si>
  <si>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</si>
  <si>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</si>
  <si>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</si>
  <si>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</si>
  <si>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</si>
  <si>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</si>
  <si>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</si>
  <si>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</si>
  <si>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</si>
  <si>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</si>
  <si>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</si>
  <si>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</si>
  <si>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</si>
  <si>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</si>
  <si>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</si>
  <si>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</si>
  <si>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</si>
  <si>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</si>
  <si>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</si>
  <si>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</si>
  <si>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</si>
  <si>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</si>
  <si>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</si>
  <si>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</si>
  <si>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</si>
  <si>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</si>
  <si>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</si>
  <si>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</si>
  <si>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</si>
  <si>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</si>
  <si>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</si>
  <si>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</si>
  <si>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</si>
  <si>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</si>
  <si>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</si>
  <si>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</si>
  <si>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</si>
  <si>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</si>
  <si>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</si>
  <si>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</si>
  <si>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</si>
  <si>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</si>
  <si>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</si>
  <si>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</si>
  <si>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</si>
  <si>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</si>
  <si>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</si>
  <si>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</si>
  <si>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</si>
  <si>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</si>
  <si>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</si>
  <si>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</si>
  <si>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</si>
  <si>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</si>
  <si>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</si>
  <si>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</si>
  <si>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</si>
  <si>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</si>
  <si>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</si>
  <si>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</si>
  <si>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</si>
  <si>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</si>
  <si>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</si>
  <si>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</si>
  <si>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</si>
  <si>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</si>
  <si>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</si>
  <si>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</si>
  <si>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</si>
  <si>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</si>
  <si>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</si>
  <si>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</si>
  <si>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</si>
  <si>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</si>
  <si>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</si>
  <si>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</si>
  <si>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</si>
  <si>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</si>
  <si>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</si>
  <si>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</si>
  <si>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</si>
  <si>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</si>
  <si>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</si>
  <si>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</si>
  <si>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</si>
  <si>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</si>
  <si>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</si>
  <si>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</si>
  <si>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</si>
  <si>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</si>
  <si>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</si>
  <si>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</si>
  <si>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</si>
  <si>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</si>
  <si>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</si>
  <si>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</si>
  <si>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</si>
  <si>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</si>
  <si>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</si>
  <si>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</si>
  <si>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</si>
  <si>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</si>
  <si>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</si>
  <si>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</si>
  <si>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</si>
  <si>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</si>
  <si>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</si>
  <si>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</si>
  <si>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</si>
  <si>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</si>
  <si>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</si>
  <si>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</si>
  <si>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</si>
  <si>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</si>
  <si>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</si>
  <si>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</si>
  <si>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</si>
  <si>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</si>
  <si>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</si>
  <si>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</si>
  <si>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</si>
  <si>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</si>
  <si>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</si>
  <si>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</si>
  <si>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</si>
  <si>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</si>
  <si>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</si>
  <si>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</si>
  <si>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</si>
  <si>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</si>
  <si>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</si>
  <si>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</si>
  <si>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</si>
  <si>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</si>
  <si>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</si>
  <si>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</si>
  <si>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</si>
  <si>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</si>
  <si>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</si>
  <si>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</si>
  <si>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</si>
  <si>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</si>
  <si>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</si>
  <si>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</si>
  <si>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</si>
  <si>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</si>
  <si>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</si>
  <si>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</si>
  <si>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</si>
  <si>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</si>
  <si>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</si>
  <si>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</si>
  <si>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</si>
  <si>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</si>
  <si>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</si>
  <si>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</si>
  <si>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</si>
  <si>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</si>
  <si>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</si>
  <si>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</si>
  <si>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</si>
  <si>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</si>
  <si>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</si>
  <si>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</si>
  <si>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</si>
  <si>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</si>
  <si>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</si>
  <si>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</si>
  <si>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</si>
  <si>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</si>
  <si>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</si>
  <si>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</si>
  <si>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</si>
  <si>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</si>
  <si>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</si>
  <si>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</si>
  <si>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</si>
  <si>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</si>
  <si>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</si>
  <si>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</si>
  <si>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</si>
  <si>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</si>
  <si>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</si>
  <si>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</si>
  <si>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</si>
  <si>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</si>
  <si>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</si>
  <si>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</si>
  <si>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</si>
  <si>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</si>
  <si>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</si>
  <si>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</si>
  <si>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</si>
  <si>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</si>
  <si>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</si>
  <si>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</si>
  <si>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</si>
  <si>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</si>
  <si>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</si>
  <si>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</si>
  <si>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</si>
  <si>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</si>
  <si>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</si>
  <si>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</si>
  <si>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</si>
  <si>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</si>
  <si>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</si>
  <si>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</si>
  <si>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</si>
  <si>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</si>
  <si>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</si>
  <si>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</si>
  <si>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</si>
  <si>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</si>
  <si>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</si>
  <si>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</si>
  <si>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</si>
  <si>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</si>
  <si>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</si>
  <si>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</si>
  <si>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</si>
  <si>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</si>
  <si>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</si>
  <si>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</si>
  <si>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</si>
  <si>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</si>
  <si>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</si>
  <si>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</si>
  <si>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</si>
  <si>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</si>
  <si>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</si>
  <si>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</si>
  <si>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</si>
  <si>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</si>
  <si>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</si>
  <si>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</si>
  <si>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</si>
  <si>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</si>
  <si>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</si>
  <si>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</si>
  <si>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</si>
  <si>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</si>
  <si>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</si>
  <si>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</si>
  <si>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</si>
  <si>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</si>
  <si>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</si>
  <si>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</si>
  <si>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</si>
  <si>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</si>
  <si>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</si>
  <si>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</si>
  <si>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</si>
  <si>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</si>
  <si>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</si>
  <si>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</si>
  <si>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</si>
  <si>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</si>
  <si>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</si>
  <si>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</si>
  <si>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</si>
  <si>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</si>
  <si>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</si>
  <si>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</si>
  <si>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</si>
  <si>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</si>
  <si>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</si>
  <si>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</si>
  <si>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</si>
  <si>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</si>
  <si>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</si>
  <si>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</si>
  <si>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</si>
  <si>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</si>
  <si>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</si>
  <si>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</si>
  <si>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</si>
  <si>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</si>
  <si>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</si>
  <si>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</si>
  <si>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</si>
  <si>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</si>
  <si>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</si>
  <si>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</si>
  <si>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</si>
  <si>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</si>
  <si>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</si>
  <si>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</si>
  <si>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</si>
  <si>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</si>
  <si>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</si>
  <si>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</si>
  <si>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</si>
  <si>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</si>
  <si>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</si>
  <si>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</si>
  <si>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</si>
  <si>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</si>
  <si>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</si>
  <si>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</si>
  <si>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</si>
  <si>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</si>
  <si>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</si>
  <si>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</si>
  <si>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</si>
  <si>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</si>
  <si>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</si>
  <si>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</si>
  <si>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</si>
  <si>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</si>
  <si>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</si>
  <si>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</si>
  <si>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</si>
  <si>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</si>
  <si>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</si>
  <si>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</si>
  <si>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</si>
  <si>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</si>
  <si>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</si>
  <si>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</si>
  <si>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</si>
  <si>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</si>
  <si>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</si>
  <si>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</si>
  <si>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</si>
  <si>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</si>
  <si>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</si>
  <si>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</si>
  <si>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</si>
  <si>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</si>
  <si>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</si>
  <si>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</si>
  <si>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</si>
  <si>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</si>
  <si>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</si>
  <si>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</si>
  <si>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</si>
  <si>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</si>
  <si>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</si>
  <si>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</si>
  <si>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</si>
  <si>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</si>
  <si>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</si>
  <si>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</si>
  <si>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</si>
  <si>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</si>
  <si>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</si>
  <si>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</si>
  <si>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</si>
  <si>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</si>
  <si>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</si>
  <si>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</si>
  <si>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</si>
  <si>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</si>
  <si>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</si>
  <si>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</si>
  <si>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</si>
  <si>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</si>
  <si>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</si>
  <si>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</si>
  <si>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</si>
  <si>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</si>
  <si>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</si>
  <si>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</si>
  <si>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</si>
  <si>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</si>
  <si>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</si>
  <si>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</si>
  <si>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</si>
  <si>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</si>
  <si>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</si>
  <si>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</si>
  <si>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</si>
  <si>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</si>
  <si>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</si>
  <si>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</si>
  <si>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</si>
  <si>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</si>
  <si>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</si>
  <si>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</si>
  <si>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</si>
  <si>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</si>
  <si>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</si>
  <si>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</si>
  <si>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</si>
  <si>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</si>
  <si>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</si>
  <si>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</si>
  <si>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</si>
  <si>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</si>
  <si>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</si>
  <si>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</si>
  <si>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</si>
  <si>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</si>
  <si>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</si>
  <si>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</si>
  <si>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</si>
  <si>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</si>
  <si>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</si>
  <si>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</si>
  <si>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</si>
  <si>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</si>
  <si>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</si>
  <si>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</si>
  <si>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</si>
  <si>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</si>
  <si>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</si>
  <si>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</si>
  <si>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</si>
  <si>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</si>
  <si>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</si>
  <si>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</si>
  <si>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</si>
  <si>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</si>
  <si>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</si>
  <si>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</si>
  <si>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</si>
  <si>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</si>
  <si>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</si>
  <si>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</si>
  <si>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</si>
  <si>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</si>
  <si>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</si>
  <si>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</si>
  <si>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</si>
  <si>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</si>
  <si>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</si>
  <si>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</si>
  <si>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</si>
  <si>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</si>
  <si>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</si>
  <si>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</si>
  <si>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</si>
  <si>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</si>
  <si>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</si>
  <si>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</si>
  <si>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</si>
  <si>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</si>
  <si>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</si>
  <si>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</si>
  <si>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</si>
  <si>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</si>
  <si>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48-CONSTRUCCIÓN CAMPO DE BÉISBOL LAS CAOBAS, SECTOR LAS CAOBAS, MUNICIPIO SANTO DOMINGO OESTE</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</si>
  <si>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</si>
  <si>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</si>
  <si>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</si>
  <si>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</si>
  <si>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</si>
  <si>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</si>
  <si>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</si>
  <si>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</si>
  <si>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</si>
  <si>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</si>
  <si>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</si>
  <si>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</si>
  <si>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</si>
  <si>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</si>
  <si>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</si>
  <si>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</si>
  <si>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</si>
  <si>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63-CONSTRUCCIÓN CENTRO COMUNAL DISTRITO MUNICIPAL SAN LUIS, PROVINCIA SANTO DOMINGO</t>
  </si>
  <si>
    <t>64-CONSTRUCCIÓN CENTRO PARROQUIAL DE LA IGLESIA SAN FRANCISCO DE ASÍS, SECTOR LA NUEVA BARQUITA, MUNICIPIO SANTO DOMINGO NORTE</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</si>
  <si>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</si>
  <si>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</si>
  <si>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</si>
  <si>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</si>
  <si>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</si>
  <si>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</si>
  <si>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</si>
  <si>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</si>
  <si>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</si>
  <si>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</si>
  <si>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</si>
  <si>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</si>
  <si>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</si>
  <si>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</si>
  <si>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</si>
  <si>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</si>
  <si>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</si>
  <si>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</si>
  <si>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</si>
  <si>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</si>
  <si>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</si>
  <si>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</si>
  <si>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</si>
  <si>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</si>
  <si>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</si>
  <si>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</si>
  <si>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</si>
  <si>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</si>
  <si>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</si>
  <si>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</si>
  <si>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</si>
  <si>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</si>
  <si>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</si>
  <si>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</si>
  <si>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</si>
  <si>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</si>
  <si>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</si>
  <si>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</si>
  <si>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</si>
  <si>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</si>
  <si>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</si>
  <si>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</si>
  <si>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</si>
  <si>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</si>
  <si>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</si>
  <si>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</si>
  <si>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</si>
  <si>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</si>
  <si>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</si>
  <si>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</si>
  <si>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</si>
  <si>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</si>
  <si>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</si>
  <si>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</si>
  <si>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</si>
  <si>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</si>
  <si>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</si>
  <si>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</si>
  <si>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</si>
  <si>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09-GESTION DE LA PARTE ALTA Y MEDIA DE LA CUENCA DEL RÍO YAQUE DEL NORTE EN LA VERTIENTE NORTE DE LA CORDILLERA CENTRAL.</t>
  </si>
  <si>
    <t>21-FORTALECIMIENTO DE LA INFRAESTRUCTURA SANITARIA DEL SISTEMA NACIONAL DE SALUD EN LA REPÚBLICA DOMINICANA</t>
  </si>
  <si>
    <t>En RD$</t>
  </si>
  <si>
    <t>Row Labels</t>
  </si>
  <si>
    <t>Grand Total</t>
  </si>
  <si>
    <t>94-CONSTRUCCIÓN DE PUENTE SOBRE EL RIO LA LEONORA, CALLE MIGUEL ANGEL GARRIDO, MUNICIPIO MAIMON, PROVINCIA MONSEÑOR NOUEL</t>
  </si>
  <si>
    <t>Total General</t>
  </si>
  <si>
    <t>74-RECONSTRUCCIÓN DEL PARQUE ANACAONA, MUNICIPIO DE CONSTANZA, PROVINCIA LA VEGA</t>
  </si>
  <si>
    <t>71-CONSTRUCCIÓN PLAZA DE VENDEDORES PLAYA TECO, DISTRITO MUNICIPAL MAIMÓN, PROVINCIA PUERTO PLATA</t>
  </si>
  <si>
    <t>72-MEJORAMIENTO  ENTORNOS  BALNEARIOS CASCADA LAS TAÍNAS Y EL TABERNÁCULO, MUNICIPIO LOS CACAOS, PROVINCIA SAN CRISTOBAL.</t>
  </si>
  <si>
    <t>73-REMODELACIÓN INSTITUTO DE FORMACIÓN TURÍSTICA DEL CARIBE (IFTC), MUNICIPIO SAN CRISTÓBAL, PROVINCIA SAN CRISTÓBAL.</t>
  </si>
  <si>
    <t>Proyectos de inversión*</t>
  </si>
  <si>
    <t>Cifras preliminares.</t>
  </si>
  <si>
    <t xml:space="preserve">      Ejecución 1ro de enero - 30 de mayo 2025 (fecha de imputación)</t>
  </si>
  <si>
    <t>Ejecución 1ro de enero - 02 de junio 2025 (fecha de registro)</t>
  </si>
  <si>
    <t>Ejecución 1ro de enero - 30 de mayo de 2025*</t>
  </si>
  <si>
    <t>* Fecha de imputación al 30 de mayo de 2025 y fecha de registro al 02 de junio de 2025. La fecha de imputación representa los gastos o ingresos en el momento de su ejecución, mientras que la fecha de registro representa el momento de su registro en el sistema, en la medida que se van regularizando los pagos.</t>
  </si>
  <si>
    <t>15-MEJORAMIENTO DE OBRAS PÚBLICAS RESILIENTES PARA REDUCIR RIESGOS DE DESASTRES EN EL CONTEXTO DEL CAMBIO CLIMÁTICO A NIVEL NACIONAL</t>
  </si>
  <si>
    <t>*Exclusivamente los proyectos que son inversión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</si>
</sst>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1" fillId="0" borderId="0" xfId="0" applyNumberFormat="1" applyFont="1" applyAlignment="1">
      <alignment horizontal="left" indent="3"/>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8">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1126722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1810616</xdr:colOff>
      <xdr:row>7</xdr:row>
      <xdr:rowOff>57997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212092</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6381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232428" y="883104"/>
          <a:ext cx="1673869" cy="894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11.404477546297" createdVersion="8" refreshedVersion="8" minRefreshableVersion="3" recordCount="14414" xr:uid="{3EEAD865-7592-44F4-99E7-EF9F1DCB6665}">
  <cacheSource type="worksheet">
    <worksheetSource ref="A1:T14415"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90"/>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767911788614.8504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14">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555461895"/>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50916665"/>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301083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7122740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570417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22083335"/>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4198335"/>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2791665"/>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4703065"/>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4485417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8708335"/>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400002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6281245"/>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3583335"/>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041665"/>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3750005"/>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2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60417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260420"/>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6998095"/>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529167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902986487.55999994"/>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50062873.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06546515.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208455576.82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247352726.2900000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30716953.029999994"/>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56388661.75999999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73738303"/>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1991694.08"/>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8321072.09"/>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33467572.31"/>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2781696.8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47919019"/>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31974861.24000000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574268.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5540061"/>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294956.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2666423.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678656.3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48968651.359999999"/>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8183947.99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10587018.6599999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7166811.46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67842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3416207.5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31965002.54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4010309.5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684997.1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5899722.8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321420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5236878.71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475107.6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313797.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175240.15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856405.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6389.050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695.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252620.1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59313.20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657950503.99000013"/>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36941468.77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94339131.29999998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0008247.02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4618432.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6506310.4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4010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4051478.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9506470.41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824639.66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6122482.50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0756733.60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384983.9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86657.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008673.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803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8526453.78999999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3404680.46"/>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37388882.39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37547968.36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0885466.399999995"/>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6243722.3200000003"/>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3311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123225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56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282155.74"/>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758624.3599999998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45109.60999999999"/>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512976.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40239.37"/>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90017551.53"/>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55909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28543585.189999986"/>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28216504.790000003"/>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4138052.5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47187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325385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8692580.4899999984"/>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336467.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79196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267054.9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847187.12"/>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69999.96000000000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09683.92000000004"/>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362078.46"/>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2263714.04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5176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590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74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869599.4500000002"/>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2299457.33"/>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436443.970000000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8882032.330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7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19116"/>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11848414.44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0286877.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5624074.76000000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5394169.840000000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2640841.54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379161.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8564755.11999999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3974714.7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2249868.389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5112972.06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7874407.06999999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568100.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58111.7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7552794.40000000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053992.2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55101890.72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49926115.2399999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36999236.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41118774.15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7311543.000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66488186.77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60868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22866925.39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47861451.34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8822120.65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28878770.4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1849475.66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1884878.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707621.4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532276.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70785299.24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06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3378713.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50203270.8499999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21196030.59000003"/>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1365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7525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696117.98"/>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3153641.9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30902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42480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22092483.46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3478793.859999999"/>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5829609.160000009"/>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9345124.9499999993"/>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191975.61"/>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66922654.379999995"/>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1872318.96"/>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1969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861475536.19000006"/>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299602"/>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26062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49067256.189999998"/>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23309310.59"/>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14164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5019679.04999999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3846225.0000000005"/>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4704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2660772.379999999"/>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1883469.80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7362861.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5188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21476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120850.88"/>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6305790.1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2078101.54"/>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322293801.4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12035649.79999998"/>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48506196.609999992"/>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95266746.74000001"/>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179485.420000000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093967.3499999996"/>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65641640.799999997"/>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1488323.08000000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679712.1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26595431.709999997"/>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5824665.14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9965256.29999999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394798.7599999999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329209.0099999998"/>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79457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57946.3600000001"/>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66078.679999999993"/>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7313812.18"/>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032763.850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910688.1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8421523.64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005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2759859.720000000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978368.2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8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44091060.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1062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6426832.310000001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3765673.67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868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3722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2948354.92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5655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881101.199999999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09272.36"/>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7328554.35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741332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2623374.5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232357.819999999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599999996"/>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37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854434010.63"/>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12043787.13"/>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19798062.58000003"/>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61783563.61999999"/>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781846.7899999999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7079007.13000000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2398665.76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4795408.03999999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330257.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9735142.140000000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2721645.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642417.949999999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66577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26916.219999999998"/>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872722.13000000012"/>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5279711.91"/>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5442038.890000000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4335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479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2175433.470000000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46751.9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02074.9499999999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2040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119007"/>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01420527.11000001"/>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720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5258829.999999998"/>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8689222.480000004"/>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83333.34999999999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515294.4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4088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4082105.23"/>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129840.809999999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885629.400000000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827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403898.06"/>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659078.18999999994"/>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193669.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62479149.5700000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1848852.81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9348638.17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2920647.66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2259691.71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91193.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787309.1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910919.690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754451.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35691.39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6395344.43999999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4081088.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016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48648.420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326762.380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3098137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882168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9728095.920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2519255.88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907324.500000000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13207.64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82469141.47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7700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41800797.8499999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5208346.93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796278.7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1742965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7148108.89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3472087.380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3354209.14000000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6472700.71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7030044.75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1195321.4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9264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51986.00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702206.95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6882851.38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0891954.5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6394327.490000001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4136365.999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5256102.549999998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6731111.95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613529.59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4372664.8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4048566.21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27581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24040016.28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74273195.76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747139.24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267309.11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888194.619999999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887334.069999999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3705599.689999998"/>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527146.12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957316.48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632450.39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803572.6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007490.74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93808.68999999998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668580.5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617628.95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195071.5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3659253.43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26374714.65000001"/>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6287293.649999999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270125.16000000003"/>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767275.5"/>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4753500.4700000007"/>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184238.51"/>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998026.66999999993"/>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65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249596.91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35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06415"/>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221606.4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0365137.32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88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3010615.69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374806.5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719040.1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2263355.4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04055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12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03154832.58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1856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5373199.17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6593520.980000001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51766.180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441475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6681332.99999999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492417.6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2510526.8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1871025.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608833.7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489424.470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2812733.0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938452.070000000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44496899.26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7069314.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6652533.430000002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6748467.33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2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1018.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0305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175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41379.3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52185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79790.850000000006"/>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240004504.13000003"/>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24967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35584221.830000006"/>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5582179.389999999"/>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293754.4700000000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7193433.3399999999"/>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342377.86"/>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78175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69990494.110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334992085.159999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611767.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704064.74"/>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2642323.92000000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6587109.9800000004"/>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48851827.119999997"/>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4201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6681071.6600000011"/>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3680523.7800000003"/>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9247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130112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5087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859231.67999999993"/>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53369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1173"/>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6553338.630000000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388183.99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49847385.359999992"/>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8939317.8399999999"/>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7511096.6100000003"/>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3588325.600000001"/>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1561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92499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527959.02"/>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199833"/>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54345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474614.9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6278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653878.3199999999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816480.3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520840.96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7210967.41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64917.060000000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816620.14000000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668399.80999999994"/>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57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287235.5999999999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35679.7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32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2508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1785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069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756407.78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930864.169999999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38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4955348.690000000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713942.82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356826.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319071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37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28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3056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41381183.50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21381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6117393.07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073611.4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4226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311087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2779401.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136725.65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5373166.12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688966.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0085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271858.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406333.45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37108857.30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8771231.869999999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5608568.930000001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2430994.8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305040.3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6810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1720233.15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1900307.75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479502.250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12593.3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659941.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05032.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9277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552818.2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05711316.3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29024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5803181.60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8021497.62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188120536.06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951518.49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5935642.650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2781156.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3337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208715.8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272943.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29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239241.40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00038.18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9303.4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91758.129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658864.56999999972"/>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74733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1248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9782482.200000001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5414781.029999998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700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6648586.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29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17658705.71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306415.850000000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5926133.72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73496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7514954.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29218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10741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2832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272617.73"/>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35576919.2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504481.09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305878902.189999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3364000.49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40270013.5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37311032.03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0906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7574800.62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7640076.06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1954612.54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1546939.1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8977303.88000000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917629.39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9906663.730000002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9678007.349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0983024.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041978.07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168928.6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6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4597995.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2248562.0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361595304.0600001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44821304.10999999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1173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54337216.73000012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0749519.7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37024671.68000000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670794.61999999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052105.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3106356.2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0055093.56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015121.6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6453074.189999999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866757.37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559506.1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01622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121330.439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86125.1400000000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4701.5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650129.44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5056374.13"/>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5665890.8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841424.60000000009"/>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707017.0800000000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41378856.4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8071475161.619998"/>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694412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230031577"/>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9909077.370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130618648.3199999"/>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21752056.8600000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13386.6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3562332.71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0082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227239.7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7976140.7299999995"/>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440647388.61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838040.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74563951.58000001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77911949.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852660.7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16212167.220000001"/>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7486221.6100000013"/>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518904235.81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95145476.40000004"/>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310989033.84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80646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04049850.86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93498822.18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43097710.33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35220813.91000001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37423021.97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944736.6000000000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612982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8559152.799999998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22270210.02999999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076611.18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607654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2767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538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752968.08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12181.1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19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168916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476502.49000000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360637.27"/>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4313003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3194472.559999999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64972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836648.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654805.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5146939.7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6776746.1100000003"/>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8670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5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1563537.8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416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86291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4470079.1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2795571.93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995940.55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68044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68543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4771206.94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2310980.25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371217.339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996129.0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952873.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54742.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95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28049.3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746897.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36538328.06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5654130.99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832958.5900000000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5786355.11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575371.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92263.71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169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3803206.15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197884.299999999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47292972.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0983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9016570.2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7403680.259999998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694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461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18305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89922.6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884337.12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3999999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70920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27061387.33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48522689.34000001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7514754.749999999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133232.459999999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88820.9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4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350048436.3199999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25740782.78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8661388.5599999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7081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5226896.9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7478149.270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24987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7932921.759999999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3457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37030643.38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19391509.03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3081081.799999997"/>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011003.589999999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87508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57046.2200000000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6245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0390.89999999999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671230.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1518729.8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645541.8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4873912.7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754969.4099999999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99581.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932494.70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61114.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23606741.5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659302.79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524230.31000000006"/>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3504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8710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112701.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78740.5000000000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50327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747353.7999999999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363680.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749971.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0664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27683885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24785282.12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215753.14999999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735453.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87977.2"/>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3776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2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9050590.2599999998"/>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11343324.53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1371901.93"/>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6141220.910000000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15750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322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11825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690327.7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375566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581751.79999999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350322.7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7045422.48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049731.45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486840.41000000009"/>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361244.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584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9472.79999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80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0556.3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723842.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187099.82000000004"/>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2283570716.5500002"/>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9845871.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79943282.86999997"/>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39319016.180000015"/>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0122566.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336919.91"/>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73284298.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133746.36999999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519922.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04717422.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514433.8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408258.2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858184.4000000004"/>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11135872.46000002"/>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0984976.039999992"/>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40673069.49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9986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3183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90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247052.4500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31473963.98"/>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530790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662772003.8200002"/>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4265696983.0099998"/>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74855705.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244730673.45999998"/>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24652090.36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305382012.0399999"/>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77714046.920000002"/>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056092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1189433.96"/>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055557.2"/>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80954807.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21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5751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3671398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79073984.819999993"/>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89467740.3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438111.2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6945099.410000000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6445108.760000000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52946179.09999999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28208274.499999993"/>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3115067652.4299998"/>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64635847.7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218956131.07000005"/>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73588983.910000011"/>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246737.58"/>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23315414.8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106106.41"/>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41380446.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217828"/>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04445413.95"/>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7595163.3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259784.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56385056.689999998"/>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104681.94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6885717.51999998"/>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495140022.8499999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3827569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6446199.7500000019"/>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63523865.850000016"/>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315155.550000000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65187748.909999996"/>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4316305.3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2227224.969999995"/>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15231166.91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36071767.97000000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993145.47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2475080.150000000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77127251.25"/>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2041884.33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379761.9"/>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055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26400.8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4851554.3100000005"/>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96222436.65999999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545949.36999999988"/>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3174393.460000016"/>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4531707.2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455468.97000000009"/>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61247.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64875.01"/>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7638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1319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499998.300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297870.48"/>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2551827.8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70000000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2919996.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14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473043.64999999997"/>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762054.1499999999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5047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9864.34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1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9446918.770000001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046378.4199999999"/>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36983329.59999996"/>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2748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7015764.050000000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1157792.82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650724.3599999999"/>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5928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177091.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94536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36137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878014.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43414.84"/>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175750.55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4375133.2700000005"/>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936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9813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77126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34915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50094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338398245.98000002"/>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8360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2633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2296711.129999999"/>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02172.51"/>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269062.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855738.4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487020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2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127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532104.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19777457.490000002"/>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26509.8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377717.9799999995"/>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18915135.850000001"/>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1250749.2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6164307.400000001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00258.3499999999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1397.3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3680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6331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3195310.590000000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68280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197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10302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99943.6"/>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2744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1223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09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43173160.100000001"/>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42651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3027272.3299999996"/>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3498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338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830153.6000000000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099999999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00000000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577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46842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802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11280"/>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05697.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453097.35"/>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630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77367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4152830.19"/>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30360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912886.5099999998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2296073.4299999997"/>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58140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37938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1858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93846.48000000004"/>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898430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686495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11628.39000000013"/>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316134.14999999997"/>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63716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474894.1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10527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75033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436311.3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3944.1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7941.8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354657.76"/>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1846148.45"/>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313206409.22000003"/>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245433.819999999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3492471.039999999"/>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3061052.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899955.8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356084.76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31691.20999999996"/>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71272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09999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8606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048.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45017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1966888.93"/>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357865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000000011"/>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085482.760000000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2490454.6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300286.4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4020992.76"/>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2850354.36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1296871.94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70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07381.60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5768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321398.8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164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07297.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997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4873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82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0355872.2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61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243788.69000000003"/>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192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4371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5088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665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499848"/>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7574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633424.47"/>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640097.48"/>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8142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4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648752.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54830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5543.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16245.6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3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3430.400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093678.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9160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8626675.900000002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6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85936.0500000000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08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3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4522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42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454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307715.37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142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0452127.5"/>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0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239547.30000000005"/>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59643.1000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8040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16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302961.3700000001"/>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91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30000000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7244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56838.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289425.09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2814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90285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263438.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203125.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8219840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9720079.89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593016.85"/>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3548075.79"/>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50155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547166"/>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2937226.36"/>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1165368"/>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2174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7810892"/>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599999999"/>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0660433.07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6841506.6799999997"/>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6284809.799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072355.059999999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077632.3899999997"/>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96680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00000000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4398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8"/>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36013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926027.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55957.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14275.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498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12213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229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412247.81"/>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3993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61034.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4481441.5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799999999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250715.1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12776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28483.68"/>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550704.9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57526.3400000000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8542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279066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399268.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5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9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899164.49999999977"/>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4948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83701.6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086459.3799999999"/>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17169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1790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18421.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2051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618489.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03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1214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159819.20000000001"/>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085664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986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990774.28"/>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2880658.41"/>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749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80766.5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78189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024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81332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22737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4999999999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4267244.4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85670.6300000004"/>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514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33415050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2286005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0278054.44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0565927.85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5365917.7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32024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968559.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422558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66881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20252.1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36226075.28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0185168.12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639363.0600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002832.64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609085.1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090708.890000001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6372456.12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29063123.580000002"/>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372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6579475.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881664"/>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5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34808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023655.20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60394.91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291188.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10505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29145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1348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51822.5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29788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8712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51318.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2596749.7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154683.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4500516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2344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81656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2183595.96999999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21663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59605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4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49054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19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61366.9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5718431.02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058471.630000000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647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820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798990.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55529.5999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600.919999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40602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45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05960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21522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2925894.71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6549358.88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877098.980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2434185.04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79726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45667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47377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276411.299999999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047758.46"/>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97667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347860.169999999"/>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48838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7499026.62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0184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88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32051.9"/>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308016949.43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02094052.4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21826.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9343610.05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28140863.27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6801648.63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42766524.72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44229411.28999999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51835931.61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4596773.779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7156777.58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94268097.2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16164122.62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2675886.15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6871157.030000001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43587159.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7287813.7599999998"/>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802560764.22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593367844.86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03548.689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17215778.88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410694220.9699998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2041916.8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699613348.84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1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813474.2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594844679.569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98406658.6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1564478.79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1447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93579.01000000000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29717125.11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012656.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11255150.59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0791860.2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7509502.05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6797576.80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266002.43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0980697.91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3194149.60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8429407.369999999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18943495.80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26876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380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39077.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8658913.770000001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36117492.840000004"/>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0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54374.9600000000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5408413.489999997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303628.21"/>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80339.649999999994"/>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48903.96"/>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331040.5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336135.5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32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388805.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22389.5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09466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293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631669.5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466926.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6840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381696.9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86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6613980.15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26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982861.6900000001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422472.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61322.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266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51523.890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356000833.6100001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869198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22871980.829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52356489.82999998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46012399.22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73691.10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165466.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859199.8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4404181.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7006919.560000000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7469666.099999998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0669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4917169.0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1596078.72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808780.91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4251148.78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858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975545.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81231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23374.2399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115276.5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78973.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9168106.539999999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208285.12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644548.03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833742.11"/>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69077598.28000000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3046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0422424.58999999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3479428.06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911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60561.1900000000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247943.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0080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88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41605.04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223567.40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18719021.01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91199329.04999998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31767666.3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6803376.22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84212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3711341.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2369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1344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434519.899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22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38218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59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29908.469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1336.36000000001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236645.01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12868034.06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43472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6183945.66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5453308.700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733051.320000000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15245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088184.7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4175753.38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559673.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900813.7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3134431.61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64757.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9331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284703.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3365086.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1475021.15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21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82320.90999999997"/>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6421415.58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7454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862914.759999999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816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441866.5400000000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504073.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2116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196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597027.58000000007"/>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00000002"/>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75722423.27000001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63020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1316950.94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4819037.0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32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686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836207.69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4964677.680000000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1342722.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826821.5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8857384.650000000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455518.589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597955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258082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303091.26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23822140.2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7843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8518458.5900000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3719804.3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97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374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447512.9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039440.61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335433.339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4001397.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19436.67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3254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372033.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7615.7999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3690183.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395214.160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42114757.0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5812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0885869.60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4445588.87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1445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7181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248537.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4334892.9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067262.38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541878.0800000000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868017.280000001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59612.7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32857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99575.4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1421.23000000000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792706.5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765355.4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7697369.37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583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644498.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528410.449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97210.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33758.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009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30354264.79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57562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9540396.8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5975127.05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40509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5529193.36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2556414.81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428606.720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4999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6342637.14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21211.379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415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3401237.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313386.58999999997"/>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333589736.76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56779900.540000007"/>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0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34502655683.67001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5892066222.750001"/>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0898883.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9147518192.9899979"/>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562897810.2700007"/>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495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4294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3395832.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731222744.26999998"/>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23420491.50000007"/>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31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3602909624.5699997"/>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615345877.2500002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37464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03625"/>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40261999.5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23673609.330000006"/>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591466.89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597067.37000000011"/>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6688890651.7600002"/>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249016692.990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086987763.2399986"/>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2983412509.6100001"/>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2660013.7599999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34262404.6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705451098.1699999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839313967.41999996"/>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06183420.95999999"/>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0253726.82"/>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432608505.30999988"/>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80457139.680000007"/>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2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7667284.589999999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660494.17999999993"/>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2329735.5"/>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029128.87"/>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8110922.909999996"/>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6097412.39999998"/>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0401720.66"/>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704692.530000000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555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6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141422106.26000002"/>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361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21993588.17000000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2511491.119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7803731.7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46182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337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171854.7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463752.30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7023747.5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570102.859999999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562150.2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7663.3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0328803.19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51154233.17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36144290.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0191335.9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7728880.0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5444789.55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3136867.2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784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66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361418.62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240518053.18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777202.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44285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60147220.42999999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581048.9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98951.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1908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26053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248026.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71796106.71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82525.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0602100.87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278596.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332190.0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29817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1785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6177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291309.97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490441.92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954550.19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92581.6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53206.699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04250.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88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66445.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46993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2184263.2800000007"/>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07368887.57999998"/>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0560653.30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5791960.46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3201349.98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40670.60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004767.630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71941.24999999998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85830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2705736.8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6240803.13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6294811.820000000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30665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10130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425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50629.55"/>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498710056.94999999"/>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85083150.689999998"/>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77287601.849999994"/>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4691993.010000002"/>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387848.8099999996"/>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179897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689432.579999999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5305769.34"/>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8327992.7400000002"/>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77672661.10000000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1508919.209999999"/>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29960745.409999996"/>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01775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1671173.8199999998"/>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69467.92999999999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2231738.43"/>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166074.0900000008"/>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367669386.5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5127788.670000002"/>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55586651.48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19916666.78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9494946.75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382563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45164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45945223.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4593304.59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0624147.39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9449524.04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5829545701.53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1781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339131051.4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2951187.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78038.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582936.79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61784033.7299998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22391356.29999999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3427735.5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18218474.379999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1342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1065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7471943.55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2980285.47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572569.9199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2042209.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4953155.410000001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070159.65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171250.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312894.7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950251.6499999999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82998.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23570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12602.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0372.03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5593590.80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5928839.56000000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6295921.61999999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4023896.549999999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9374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63220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16334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718502522.340000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83440089.4999999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260733570.81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96740136.17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4971011.98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7008981.7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5911746.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6512727.82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78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3506716.51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40444372.8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3276879.33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2893045.8700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6807261.28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2883125.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7077774.16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453532.84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797571.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24992761.46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21771917.35999999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42654502.099999994"/>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641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6363727.43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2078452.8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69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123.19999999999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46864.8200000000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373956276.8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77929711.2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56188307.46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39649027.16999999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683467.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42985789.85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3455634.08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579751.76999999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20159264.09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9848255.17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30014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33897.299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2682218258.96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76236832.92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291418.6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10830427.34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302213784.51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92347323.45999997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8088509.2400000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4131548.0999999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967864.6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961851.35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24822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143691.7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25509255.21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3896373.5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4250153.440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27628398.46000000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0786401.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3168269.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1634657.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267628164.45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2257224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40606497.210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99449357.96999998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9664267.41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8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8281559.109999998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543256.49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3656554.2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306935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50379.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9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42763.549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652022.73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9695200.370000002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5319723.960000000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23822859.85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2465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3603139.5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3837149.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22567610.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3395675.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81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46037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1062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47698.16999999998"/>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392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12620.6299999999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265899435.20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96237.110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204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266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40465299.359999985"/>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12930018.43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5158293.6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7463978.29"/>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3428277.15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880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099018.8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3398364.3000000003"/>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7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5591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27498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672079.4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1159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29946477.33000001"/>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1699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9202019.2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0711518.830000002"/>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85843973.689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342483.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39455514.549999997"/>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354.4"/>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842042.3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366597.20999999996"/>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75799424.679999992"/>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415787.880000000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184995032.51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47865074.96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81823073.23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817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371419.2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56966815.56999999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1901748.1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6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3381775.96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6926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486521.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4138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0214.880000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80473.899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883121.7"/>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6608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518092.060000000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961765.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2513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6550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69297928.90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86412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599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25727446.0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868244.5199999996"/>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5761919.839999998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2158221.8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322746.8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685848.04999999993"/>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21417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7751855.39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625680.7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425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961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63852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284915.620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33723.699999999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91346.03000000001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93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327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43731999.299999997"/>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9124250.009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6498490.150000001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1231498.06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692275.7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186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957320.4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088869.5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383963.4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13528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18080.5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23453.6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715959.2499999998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471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60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2226048.6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599418.7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2762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942024.4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015321528.38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93135559.58000001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10896845.27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209754.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27573863.7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03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197410647.7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845774.28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291087840.61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9750650.24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90316034.84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42854680.74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98232640.62000003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2989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53568.8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74634583.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515870.94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63396064.8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323588.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047211.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15150555.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46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381119.7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72983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68095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393542.5299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46444365.60999999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7063937.90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85255575.19999998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8392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1913392.06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2816343.76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7965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8252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5979006.84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95833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00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1209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1609925.56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742510.17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7238061.999999999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395307837.48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87127962.65000000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58511034.699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288690343.82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37594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795679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5957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598635125.36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56704145.33000002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5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21992065.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4178490.7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4711116.69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4852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68024401.02000001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266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0304390.23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392867.380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6466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2743074.79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589282.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364889.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1014461.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59288.2000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59544.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663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926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24822.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258950.02"/>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60228092.820000008"/>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12193324.840000002"/>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35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36456975.0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8220093.1099999994"/>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756211.71"/>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1557410.63"/>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50358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2294854.96999999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5990688.7000000002"/>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2183941.57999999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3017527.9599999995"/>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3422444.5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8664224.400000000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717107.4099999999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357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546526.9299999999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0889.9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78027.209999999992"/>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5119179.6599999992"/>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3257750.199999999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97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4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48039.4099999999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7339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290739849.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264216935.23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82797130.30999998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65435221.93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405686.6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43192743.4300000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39094355.11000002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730004.29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7338978.19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55885399.73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0432755.23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510283.789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94408009.45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5878466.8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41936.5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5569307.95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431074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6539804.4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000419.6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135467.10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3993943.1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6917.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9456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3075340.0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2623092.43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6567641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6481647.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4568468.30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2143983.79999999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2501608.569999999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215595.529999999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85995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354550.2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03020.21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39473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56596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34418961.559999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386570.62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5198905.40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022838.1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519825.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2081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307961.7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133646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5105825.39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47141.15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1343532.95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1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2597373.7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3145341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6912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3460.7999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4749237.310000000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80746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213752.12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59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5831395.77999999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6747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267549.4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1288759.8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380935.7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89766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455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827125.09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8335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258178.8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80485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58225.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02014.26000000001"/>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319275339.92000002"/>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2503275.079999998"/>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9657333.3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45578393.699999996"/>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33749403.03000000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191752370.8299999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87444496.46000000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5078857.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82379788.489999995"/>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5321625.380000003"/>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671289.5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4733689.799999998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0025069.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7068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999456.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5011246.68999999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56826.3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21632610.98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704431.6700000018"/>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7122971.7399999984"/>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061752.08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644526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4295171.44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1870189.25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2894442.5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794964.26"/>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809540.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66174.9800000000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1186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401138.050000000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4732.3"/>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2424567.48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91224919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291666.6500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7919765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1890924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55151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2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3601880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55373831.64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32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5616737.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5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5583333.35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5558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163167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4826266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03928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4104966.120000002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616797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28694730.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5212782.9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200899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169809317.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286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4469185.8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531610.800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6565603.76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6163463.75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57204072.96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80110027.19999995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61038403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8676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788230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363087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2895172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0998015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27554719.2200000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576643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8991864.36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0799458.2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71237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634185.2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855580.3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2346603.34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398198.96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849297.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9776711.22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6266081.62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010586.9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07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148906.76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4124.5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3537509.8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3670366.470000000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50356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1387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328382.2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0127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19861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300030.610000000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3793777.7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96518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1644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6597913.970000000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46972.2399999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1277948.43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05353.8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672233.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3786350.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30563.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82636.6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193495.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4518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2720044.1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578896.87"/>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55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82506.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297026122.3000000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5267501.700000003"/>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4339798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36970917.600000009"/>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015582.58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267954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458735.4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1918362.4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4727926.4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798622.35000000009"/>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2299172.9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9751444.4799999986"/>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595501.9199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248083.2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227541.40000000002"/>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7461.51"/>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4845958.610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544519.550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33074575.49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5817590.66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4508828.4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7999999999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0005059.17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4928634.1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315652.820000000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3026543.369999999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2285073.209999999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0873786.14000000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07307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13108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69596.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1214.72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173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771513.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55079.6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91845037.27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2010184.9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9220321.06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5061140.59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284273.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33368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72921.51000000000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369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3143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557954.4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6557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361708.7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8523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432875.8900000000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39690.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5338.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089.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104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1729611.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324570.4000000000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80482973.730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510034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2260407.55000000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8995916.12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825277.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13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189871.4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04013638.36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3209643.05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4534692.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7840426.8099999996"/>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3454606.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79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512443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339141.86"/>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216610.1699999981"/>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469226.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378400.04"/>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73657.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27566.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386734.00999999995"/>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60695.130000000005"/>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1347281.03"/>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69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83990.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5269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01185452.34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24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693241.5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86830.7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5450836.03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000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835360.4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520124.3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172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077493.65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0120957.1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658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3052124.37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00934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067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629078.18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3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193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75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1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70437.24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041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285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588527.24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433920.2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61181883.84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8894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1686978.86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573785.28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51478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651483.309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97543866.35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3446077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5134524.42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5280407.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1035591.60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7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305293.75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1165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274820581.33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3877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56105864.02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38090882.609999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21043154.17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24606755.93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0703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7312115.71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5319579.84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9700807.83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7256460.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626659.76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10122457.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1047077.2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912674.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89415.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5391513.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5851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5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225629.4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2419260.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6156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3658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10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6878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23414.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553733.1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715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6317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321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923130.5599999998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485862.2599999998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14232716.6499999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72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2212183.2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961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63281124.5099999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534720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9621505.72999998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0493131.47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223654.15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22841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351769.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1564217.46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6318759.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159567.7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4104684.60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1094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792913.3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903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170769.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5940807.7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237279085.54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28354886.79999999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633447.869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36116898.34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40093007.82999999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21144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346136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322749.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093741.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1691818.97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1678640.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4480930.38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4986550.649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45666.679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7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941267.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67769.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6973723.930000000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62702126.54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5976966.5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3948243.91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0072305.8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755880.1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2161862.180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1316333.2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076324.60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3219713.649999999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852835.34000000008"/>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140464.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875347.35999999987"/>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790459.14"/>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7326758.1599999992"/>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6421107.3899999987"/>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48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34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40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327477662.66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43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88528813.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451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518987.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518987.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726725.99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512321.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605041.460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48258720.61000001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01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4578982.09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656234.58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473157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2506.91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3360829.63999999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361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523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51696.1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0888.2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6224.30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8474036.95999999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3383377.3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6701848.7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3631044.9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123571.6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6090.3000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2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9201788.32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2283303.64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847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27852.20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30862627.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86267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8651295.3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8041382.73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6739373.31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26213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45486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1266251.7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118302.46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221533.7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253493.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436342.2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521208.17000000016"/>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3931552.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5797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585642.8999999999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860204.3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566892.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2877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2402933.43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831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52501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168449.299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63436540.35999999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435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9132627.520000001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2398197.54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44836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809601.21"/>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6823348.6400000006"/>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308851.5699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046035.25"/>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85884.54000000000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50598.40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7168.5"/>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7953.6900000000005"/>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3651286.92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379645.2599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24216744.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52150756.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3483579.22999998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7155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7540040.4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7571075.150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0391465.4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427040.66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750370.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03251.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6125431.9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8633066.699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3659055.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1987663.03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271684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47691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564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569777.7699999998"/>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2822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498927.93000000005"/>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711237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76973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050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3940894.140000000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655300.86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4572285.35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3000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26344.219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988303.9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54143.4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43352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646970.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487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0000000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144614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049834.219999999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42056656.6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39361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8962346.79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4246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0190558.13999999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5900356.640000001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3918866.38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39409927.71000000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5478813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80153568.59999999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1573740.63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51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51704.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473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673714.74"/>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274066960.50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65531611.13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40183232.92000002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7744543.96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2547330.48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9278031.6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432671.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32556197.71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2898002.84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3669903.08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8345639.6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3252587.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2287453.4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355166.6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896968.439999999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616878.6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943176.82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7062182.45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1386211.189999998"/>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0339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3052180.8200000003"/>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44821622.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8856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6751804.12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544026.23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14536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2931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890604.2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550670.1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1897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1798282.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99229.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384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35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636251.3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494819692.67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717247.5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35396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74967584.34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7081844.82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73957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19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701675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5998842.2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0209634.13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28855899.39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4693719.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5626949.36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545585.64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4133884.4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0438857.5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32033771.95999999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4298043.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59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5643657.83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4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662381.070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683283.7"/>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581718.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070711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99283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2462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7283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4760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58859.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7984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312215.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279338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3026988332.720000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665051864.66999996"/>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00008533.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88282494.49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75981332.67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31230674.19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1968819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97385041.26000002"/>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03435350"/>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17236772.88"/>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97103087.019999996"/>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35767037.96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9301091.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5377646.94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53652"/>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687583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20113221.55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133732021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13180794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4672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4970740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72214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476113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279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07173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425966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37475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637255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772166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22047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2353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9878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86857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40463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696612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3338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307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938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78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304199829.07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54652076.28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257742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30793182.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40664419.14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1216637.08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1262211.47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0837378.19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291178.539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0076048.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4295967.62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2718497.4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25322118.65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9278279.4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474332.270000000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241627.189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61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62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8699968.8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9293004.729999996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38298683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5225021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3305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5797976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4256717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10880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66208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55333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29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08594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7341084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127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1696113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7396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64824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0041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42758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2083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579192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466499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79152267.25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7044911.07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8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0925932.57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4622044.5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4427401.03"/>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3083797.8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395978.77"/>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46977"/>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2410523.34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426008.69"/>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4595844.04"/>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1532375.3"/>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585957.96000000008"/>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60829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4942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559369.270000000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828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54792.1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31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246988732.60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9017853.03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6692682.0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34999762.94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5173830.22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231286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25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898333.34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3340333.34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24562958.17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3449873.57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8259297.36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3850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169376.4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416567.04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67158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493432.77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95763.3099999995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7782487.7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6311153.0599999996"/>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14157581.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3496886933.2599998"/>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9640206542.8500004"/>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9291898213.329994"/>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5996791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5791666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40176698635.27999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3183291224.19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0171896315.07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38957259.6700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193377428.1999998"/>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68540533.9699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078993463.32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326597645.02"/>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7083335"/>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916665"/>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833335"/>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66875005"/>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43318848.25999999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49376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74078814.74000001"/>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20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5262612"/>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37992244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937760284.9100002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30567417.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72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224517538.8000000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351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6098116.52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663182013.35000002"/>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88156274.179999977"/>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39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141276441.62999997"/>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125092.2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5223588519.149998"/>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274987960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4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1725425.41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8256017.8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3506435.84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451488.20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860762.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2737790.61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860222.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847907.9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9919350.1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050506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28850817.31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14913392.74"/>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967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52081156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3267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584894972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96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88176957.6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83848665.15000000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42459368.909999996"/>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766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1907350.530000001"/>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1260763.100000001"/>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3299060"/>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015171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59731420"/>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3832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4244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552164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4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12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58658811.849999994"/>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759936.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824796.099999999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4354303158.199998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55346192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9522653.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31188129.149999999"/>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4486222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345253.85"/>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046596423.0799999"/>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4669693.020000003"/>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802773000.48999989"/>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631715053.00000012"/>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46070354.60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373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38022971.990000002"/>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714144151.83000004"/>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456206730.210000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2392762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45012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3769667.52"/>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202800076.5700004"/>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49660812.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109802.0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294379265.8300000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3991696090.00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62803828.50999996"/>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92552161.59999999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069774137.8399997"/>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515564531.6299996"/>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2651000908.6000004"/>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67385"/>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13788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506172771.6899998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31974177985.29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4166666666.65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4000000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298983106.97000003"/>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1390796.999999993"/>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11363092.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287502090.6200000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22326200.00000001"/>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6992044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426495102.0999994"/>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14416569.60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505628306.920000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96154712.69999998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62997716.850000001"/>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31536276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845951820.9800000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63302219.69000006"/>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09748616.6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6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327700"/>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8269937.650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7662246.460000000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8452369.55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636993462.47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4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15081757.79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0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32755785.03999999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1804583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50663541.99000000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235427031.71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66361302.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94839151.70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8825.16000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74917415.819999993"/>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10765603.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10612119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0301583.35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66230958.33999998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64139166.69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376891.94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26712207.55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48938321.6000000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4761113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264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72363023.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823296567.3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5984013479.430000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282573302.94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610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27845026.39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8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21906320.949999996"/>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57396064.449999988"/>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507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9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6625486.3999999994"/>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5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148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35807843615.030006"/>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00194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62563004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133896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20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466663"/>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245835"/>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336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483326.65"/>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770000"/>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9108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617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2953649.4"/>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322597.86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0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31048027.20999999"/>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62333235.509999998"/>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082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6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46347225.609999985"/>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103963.9800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675563.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0479223.05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15230.2200000000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40237.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96373679.03"/>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234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89543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581588.1000000000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0496.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08746077.11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445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68485.5"/>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85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3067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06911447.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2915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90832599.10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22826048.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1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196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16993543.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1505065.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130925341.0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2648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5670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19161063.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35974500.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8947877.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65697.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44474808.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01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8280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5569045.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71977613.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1367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43943847.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3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72816508.24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1251031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13224585.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47243000.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5398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902413.349999999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17363486.60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4164003.46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85190660.79000000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1112755.56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8958441.230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679073833.6799999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118250724.77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91348322.8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36127034.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7750018.70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35017251.33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5472777.3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5165318.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8208935.7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1555609.64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0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29310667.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14541299.529999999"/>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99065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10737450.61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73463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0267358.85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583291.31999999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05023.7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24524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3239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229812.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415395.70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40185.309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505744.78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669250.15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24258.7999999998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3721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985499.9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59089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05447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28126486.779999997"/>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51831708.809999995"/>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510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44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756323.6000000000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76044.8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3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4"/>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77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00000003"/>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56422312.51999999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8296660.71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8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1434635.43999998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4931479.8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84008711.10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993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468800.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7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541667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24999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0416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5249991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670832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6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3208335"/>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1339834.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501541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6079310.309999999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14156.5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7737.11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200033"/>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584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983139.6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141164.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23600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6195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40767.70000000001"/>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64992.32000000001"/>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79832"/>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393447.6800000002"/>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243531.2"/>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877311.3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355989.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767278.8200000000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649053.6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701735.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460081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1874471.299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51098.71999999999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81000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10266"/>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22090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9486308.2199999988"/>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0301310.34"/>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581082.40999999992"/>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335955.220000000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334236.81"/>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291443.65999999997"/>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4920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299999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9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759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7971556.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8682692.37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54283.14"/>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89925.44"/>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242343.1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180749.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5167101.16999999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7937735.109999999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68202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785719.9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12709355.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260342464.44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691003.87"/>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3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5999999999"/>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1386576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820985.190000001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34578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271010.1600000000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913083.23999999987"/>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519854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21454.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8100.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527402.609999999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633257.8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22259692.46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2583135.3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673100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7222980.8800000008"/>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05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5994132.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0919968.7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916072.39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1473093.18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3577052.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2409930.75"/>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21078893.27"/>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18367000.4300000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26226.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700778.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8356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51103.4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1492748.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1464844.3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388486.1"/>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000000002"/>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67388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262284.5"/>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66713.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21076.1999999999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5951223.849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61660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5578086.299999999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546223.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48238.40000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36547.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4208576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300835.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699999988"/>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13638.2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6540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38636.1399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62323.6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76262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113074"/>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12322.8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92313.7600000000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198036.35"/>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709058.9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137115"/>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98052337.430000007"/>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91614611.25"/>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5963938.930000002"/>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18477234.74999999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935580.8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14325963.68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306.2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4246049.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53563288.6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471799.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17261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1359178.45"/>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83322.16"/>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218284.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23100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33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7905097.039999999"/>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17088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15784.11"/>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7999999995"/>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796721.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3065326.11999999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022416.2300000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308949.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7251291.739999999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5675137.2999999998"/>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5964925.2599999998"/>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8115314.169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2652879.620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22453184.149999999"/>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22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604422.5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6068772.1000000006"/>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8415087.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4189565.739999999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89916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90000000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1755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532464.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032204.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78851830.039999992"/>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292949.6000000001"/>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56018.4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15360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97055"/>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1120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2478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34236.41"/>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605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99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457621.390000000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631030.3199999999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17690087.559999999"/>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563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23098.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2077369.0599999998"/>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465820.6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427417.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737246.7"/>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928424.35"/>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1087710.379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637133.5800000000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453828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3696592.93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43846715.59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2430483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2213007.6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66666.67999999999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316666.6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694998.7999999999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2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2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60154.520000000004"/>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4014661.3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415036.4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2220.01"/>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918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7294.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861435.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52864"/>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4385679.999999999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702983.4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2132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9304177.680000001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7489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076827.7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738508.000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4178267.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27217.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383213.5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870121.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46119.6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352992.74"/>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350247897.3100000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8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9863540.9100000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3000000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69892775.10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93633142.68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292254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9792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211982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26838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5644979.1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82392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662055.8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136116.100000001"/>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345583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66284.51"/>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603550.0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404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05266.6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420333.2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668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36719712"/>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8025917.0999999996"/>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1783503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071352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75870978"/>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7138595.700000000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19437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64455200.8400000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481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234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130609560.97000001"/>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23624820.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413564200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70360808.349999994"/>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531045172.51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249999999.97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272615520.3300000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7071959.6900000004"/>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8014825.39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6637209.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280658320.3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229166.65000000002"/>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680862674.15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51389085.35999997"/>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0989290.88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4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8333333.3499999996"/>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66066666.69000006"/>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26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3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4166666.6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52446071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0628531893.880013"/>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7749988.669999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88845396.23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0757847.8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64322.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7804682.69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8842081.039999999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4009756.34999999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3469222.44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835906.61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1557200.7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25477.5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8611954.699999999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4371370.989999999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5961665.189999997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3197481.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5097519.869999999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3263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292662.7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266949.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2714013.6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156992.35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018992.0700000001"/>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43717813.699999996"/>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4695170.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6670009.7499999991"/>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7595430.2199999997"/>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5051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261299.20000000001"/>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676783.5600000005"/>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843151.58"/>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6826.7"/>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8198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87678.71999999997"/>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250618.39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491465.8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11564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368877.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144277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3893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244256.89"/>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6595.8400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4752196.45"/>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1058148.74"/>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116106.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12763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96429.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3999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83888688.97000009"/>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43531126.24000002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33661122.189999998"/>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5149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45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690406.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56214874.80000000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83591.19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10442.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521654.5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46467186.20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75325571.6700000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43273.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9499549.16000000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4949838.88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31587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2243442.799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75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6260161.339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0082190.2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537372.6599999999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85707.4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235845.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573320.6999999999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38646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666237.1599999999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35072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5735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2049082.989999999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1052498.5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3006902.4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25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148488.6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2251506.4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358463.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745884.1499999999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47388.80000000000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8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238780.799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503332585.68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8175584.3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62449133.89999999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250999091.9899999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381694.13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30 - FONDOS PROPIOS"/>
    <s v="(blank)"/>
    <s v="99 - MULTIPROVINCIAL"/>
    <n v="0"/>
    <n v="2773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24392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15023380.05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9332911.37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9863890.880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21992955.66000000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8421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30 - FONDOS PROPIOS"/>
    <s v="(blank)"/>
    <s v="99 - MULTIPROVINCIAL"/>
    <n v="0"/>
    <n v="70449.539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2242460.20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41974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221047.1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1442333.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1687324.48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1429431.8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32526732.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7452718.6799999997"/>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30365032.53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4457437.4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716673.3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781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127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1121956.0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451345.52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30703542.89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1233802.9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9794333.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546506.7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4692678.7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3882494.369999999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44934.4000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10 - FONDO GENERAL"/>
    <s v="(blank)"/>
    <s v="01 - DISTRITO NACIONAL"/>
    <n v="0"/>
    <n v="2736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43565.3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31268.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222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212224.15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34565.1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62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331889.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378773.800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347919.470000000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80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31779.46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30422.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459691.0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81873.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821917.1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326752.7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9054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390204.90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339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522217.25999999995"/>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84389637.65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851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74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26528767.10000001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7267703.91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8908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997325.8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628478.37999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898906.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426790.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5649953.93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580450.7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75791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9606666.2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48285516.7699999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28013330.03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12070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20327075.25000000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6491748.730000000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77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14963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462704.760000000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697363.7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8641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25470067.05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3686439.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3509813.63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749137.3799999998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9594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35417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744703.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924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2377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189009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1115.09999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579258.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101202.63"/>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26782099.98999999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838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4448333.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4092720.510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998229.839999999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2911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blank)"/>
    <s v="01 - DISTRITO NACIONAL"/>
    <n v="0"/>
    <n v="79225.9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39508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1499448.010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41333.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11569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307690.790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713811.6200000001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9174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4239020.23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2201.8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8101.8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860863.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1966964.290000000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2520881.240000001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277363074.47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20055564.1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26176242.9700000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20704133.21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4875282.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58314073.03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8247453.00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1327252.2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29559646.30000000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47424578.53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1543318.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49927230.440000005"/>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2667168.74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1547734.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256887.4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133174.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90303.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5848222.92999999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19973582.41000000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83372337.14999999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5159635.4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2588502.14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3305561.94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4602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2757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27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1982100.700000000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793324.5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290594.6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147352.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39830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176101.3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572604.079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3972594.8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3488917.82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2081461.56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3432284.4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536572.449999999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840870.8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279973.5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38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27782.3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598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187455.7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95306.1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112888.4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273836.7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38433.78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968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51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300842.74"/>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247988.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170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30179.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125788"/>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6619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1983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006203.1399999999"/>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46909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9062.4"/>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112760.8"/>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402348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10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2137065.099999999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3621842.719999999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49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17347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30 - FONDOS PROPIOS"/>
    <s v="(blank)"/>
    <s v="32 - SANTO DOMINGO"/>
    <n v="0"/>
    <n v="86984.5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670548.2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1108.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91418.18000000000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9814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138882.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7703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42769.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2579233.770000000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47866.5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77266.39999999999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40016442.5099999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30000644.04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20753828.17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7290342.41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7581221.340000000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975294.6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8754.420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405508.69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830897.000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1680205.87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2318394.11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4640707.229999999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41475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568438.76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175142.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6821.8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4464397.2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1771634.36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89473240.299999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43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3178132.4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5693211.449999999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230965.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89316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25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6496565.880000000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110295.5100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758594.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2499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849385.2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227894.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199744.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40135.3400000000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531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39342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6855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485003.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1046864.779999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475376.3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770510.1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45968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12634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28672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93632.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448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24078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3689383.3000000003"/>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891997.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2486825.4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6003434.509999999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663404.5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81282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532038.0500000000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8100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6268.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245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599257.1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229318730.00999999"/>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6119969.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33480470.359999988"/>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145931.9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77346418.79000000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6006765.109999999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27170.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11817022.81000000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3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036571.429999999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115884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152545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44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65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86215.7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2034258.8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49736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558420.4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7919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63909.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826323.0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68541.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2227175.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232714.020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398259.44"/>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81340713.71000000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2069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11882298.2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4408955.300000000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53347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328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993853.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31038.4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596023.320000000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61793.7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32274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60498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44813.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4929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833310.59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230920.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125376566.3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3326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8780145.87999999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2979011.9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28035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674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593792.1299999998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82753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114629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1735283.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539364.4300000000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498024.5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1319021.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7443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912328.53"/>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62454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103274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884372.6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59999999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345204.7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41662953.78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775103.33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6853132.299999998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164933.1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55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6065222.99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4393717.100000000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8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149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1435167.359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430087.339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303779.79000000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244698.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3319046.7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141525.450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537050.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135807.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486630.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3176927.1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690540.239999999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94988.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264208.410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30 - FONDOS PROPIOS"/>
    <s v="(blank)"/>
    <s v="99 - MULTIPROVINCIAL"/>
    <n v="0"/>
    <n v="6639.2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824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24880.6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8781.169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4600435.9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29385.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42740.5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362596549.15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80160994.21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54638703.53999999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23428907.14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2066512.740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373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3493703.5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3786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7389037.28999999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215622.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753077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8025.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582937.090000000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7875.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26896347.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95585.88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53514.25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84787.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46333.1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83414.5700000000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0650713.11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501845.310000001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42596926.95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210326.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569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6489479.4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5510650.400000000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30 - FONDOS PROPIOS"/>
    <s v="(blank)"/>
    <s v="99 - MULTIPROVINCIAL"/>
    <n v="0"/>
    <n v="52263.3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30382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53894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730365.7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611845.500000000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9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55624.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409980.779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14209.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40013.80000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310760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002620.5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344050.95"/>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1035301430.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5157310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56361587.7000001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83019289.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5376.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81939.19999999999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83514145.62999999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3354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12532180.0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4381420.470000000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502880.4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1328486.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2060497.869999999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414253.7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2474070.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1521086.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499912.66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11923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594642.9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5858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516742.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21455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125074.3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37989.3799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68377.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364.8899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3195145.8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322690.84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879370938.7900000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282001550.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128820570.11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35742942.65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6928854.609999999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23290901.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11274179.5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26424543.96999999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54863219.10000000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3922972.27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47417239.57999999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22779368.73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1664222.709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43512.7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7926231.200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27294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201959.4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34080842.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9332655.91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31862071.87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207355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2081231.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0103333.21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583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4807477.420000000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3165241.800000000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1008068.91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2449548.3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125662.3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98059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909824.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8048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592332.239999999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17739.35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3815416.8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816869.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548433.2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34971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1153460.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204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193578.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3058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9888.89999999999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61128.56000000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1608757.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236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4905759.11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310297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62192.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2149777.429999999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832169.3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513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707175.6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384437.0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3049024.5999999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2874067.2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613427.060000000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762584.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528427.5700000000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138488.5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89900.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2418.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125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586838.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84169.1900000000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44695430.7699999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9595476.33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5871509.2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329263.5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2039325.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17229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208445.9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409357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339522.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959785.4000000001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227421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209129.6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3375.5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108205.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415147.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310530.509999999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67368218.5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6324254.94999999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10178606.75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4148462.9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3506262.4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195912.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193173.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5662038.530000000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1818982.52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5859736.530000000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1109119.10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33258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613706.199999999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704042.2299999998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9717.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998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3360696.870000000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983318.98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21529166.55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914268.22000000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3221741.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727115.6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305645.34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267065.8000000000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4945943.01000000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2759428.8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20122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365644.00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625113.5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75740.46999999998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53540.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169147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150436.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61978936.73999999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237519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1149673.7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4272042.76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36996.4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9155987.17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3634844.989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3517967.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945289.8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7642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6215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2752545.5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30346.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971276.65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641549.2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71312.7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957819.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4119178.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16721.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711452.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235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360597.759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8890632.20999999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513675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118890.9300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278254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1275697.4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26744.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177809.52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71918.75999999999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34929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720794.8700000001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52002.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690505.6000000000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977453.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1114984.390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124568.4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354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79255.350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5220.32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377239.6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4531493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1095008.2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29848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6906487.83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743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1200769.59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354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452267.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269426.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2186071.63999999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242117.159999999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1527824.180000000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1565747.65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5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9628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177558.0700000000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313389.1200000001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3659215.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1882386.47999999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1045855.240000000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421317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8104108.32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299999999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6105884.889999993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2410791.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10399094.91999999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4587695.559999999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368644.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11194.7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2133504.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3020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1062938.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19021.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33155898.25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1921833.33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4843090.8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825924.61999999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9300.400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2218022.770000000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126944.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739503.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358349.1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19882.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3879739.410000000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791353.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93859.62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10300.7099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415949.9400000000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10059.2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21245.96999999999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32056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437761.49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12545699.09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25101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848422.830000000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921545.9500000000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986470.4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745039.0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25352.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93618.8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253346.9199999999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9538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5990.4"/>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422619.539999999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312376.6800000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741097.1599999999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249711.8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785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168976.6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30422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976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968748.300000001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970265.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0"/>
    <n v="7587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1365069.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256341.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4221.6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99844.2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290272.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543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10218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9501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587814.6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30 - FONDOS PROPIOS"/>
    <s v="(blank)"/>
    <s v="99 - MULTIPROVINCIAL"/>
    <n v="0"/>
    <n v="26078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1711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907292292.8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46446820.82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39616043.5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13647177.64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31928.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5689764.839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6525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5181036.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6933026.73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2413104.94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37820988.01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2000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723178.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51824516.94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7783972.990000001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20083.009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91785262.32999998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87293124.52000001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31679314.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70427.33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4864077.0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441891.8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126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149454.74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314610.4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54211.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295165.9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36667.7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29898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7266102.21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117195245.2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74285.06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8025949.48999999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4864481.9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2243751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80967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2586748.7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481316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1637658.2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6793972994.88000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614174498.590001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2556070913.05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826105378.35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4998932.26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4422482.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11415789.28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6759015.3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186387.3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7788007.9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193835941.6400000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63633.30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28369304.2000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29075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698211684.8100001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144686.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6889515.84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8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75401760.7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141222589.6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670025.5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213822297.78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6151908.71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32206806.27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861032.3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2238128.3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14074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1639421.95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2555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247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7063833.420000000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1825481.24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671903.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13557224.8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165728.1299999999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3297378.43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21474708.250000004"/>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85591136.309999987"/>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664452.94999999995"/>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13080985.47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330843561.78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8825955.6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51053329.55000001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5330389.33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3076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589685.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3303808.5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72843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1445140.8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5579468.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557602.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2037525.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0167279.5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17306586.14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53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84085.4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28700205.31999998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3985662.6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16470346.01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53630112.17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075993.78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22031480.92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440190.08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729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80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316511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3755065.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2987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6490125.44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687502.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650708.8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5191095.100000000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12370416.5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114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4272938.65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8159665.36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3926981.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18943095.42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218119560.5499999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87726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31981469.16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2504369.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0753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37211.1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11221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12758340.65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1317203.7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90814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5978081.949999999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82635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356081.209999999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43664651.96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442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36356.080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9745342.79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38464416.729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239962358.57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504906.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504277.6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36130647.32999999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3158911.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5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715566.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291656.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4392328.2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1959151.55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4112103.24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8353792.39999999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673294.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112354380.72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6851.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7551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27854699.6700000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22395861.71000000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84269320.48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1360389.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496916.6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28335013.330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3298945.199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842561.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412088.8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39533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14270755.21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2484329.319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36880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8924183.04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770591.4800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7340141.86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992.3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228777.2200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7653983.109999999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22016869.4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92167866.76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9502824.53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2312792.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2710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911414.890000000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4837008.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468177.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8298292.2200000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1837522.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12934905.84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225252.5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821782.390000000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23871805.44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22968584.75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37584625.1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53909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8202535.3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20974971.50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8186359.369999999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44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596024.15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3978399.48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6795591.66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3089000.8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6535254.509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5966318.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25567708.97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47601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9273750.38999999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788242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77163404.359999999"/>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31458890.4699999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735266.7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35595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8517608.980000000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4829645.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615942.510000000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2985026.90999999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676833.5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748255.7000000000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2098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115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39960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1716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2419172.96999999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2350571.4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79061270.45999999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980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blank)"/>
    <s v="99 - MULTIPROVINCIAL"/>
    <n v="0"/>
    <n v="213955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12166978.61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832655.0100000001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22797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214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1733074.9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1077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9725785.37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52598.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1705567.13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209349232.4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7538730.12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32142077.209999997"/>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57096.670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12188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9838.6"/>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73161442.33999997"/>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6786971.5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41799028.28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1697461.7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902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141094.29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7600709.25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6183951.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703277.8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4024326.399999999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9534444.3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1225668.37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577824.669999999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2507241.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33090659.74000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13233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171287.8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471075.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253596641.32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23720744.8399999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39021813.24999999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1 - SERVICIOS BÁS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542221.8000000000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01 - DISTRITO NACIONAL"/>
    <n v="0"/>
    <n v="1558129.7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5597073.400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60 - CREDITO EXTERNO"/>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8637708.400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11335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6830442.740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3881031.0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60 - CREDITO EXTERNO"/>
    <s v="(blank)"/>
    <s v="01 - DISTRITO NACION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68941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3 - VIÁTICOS"/>
    <s v="N"/>
    <s v="00 - N/A"/>
    <s v="10 - FONDO GENERAL"/>
    <s v="(blank)"/>
    <s v="99 - MULTIPROVINCIAL"/>
    <n v="0"/>
    <n v="133517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3798381.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4613380.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99770828.96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1525052.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440697636.94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4447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356968.2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58232.8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76872447.37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8437070.96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10962132.34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530016428.36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27715327.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234786004.67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7979090.830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7562301.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37001457.4800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22585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357396.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932187.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677993.8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46223.9499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104355.3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38885420.39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762122.22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6751851.87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21231386.55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20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10 - FONDO GENERAL"/>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84378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150704.789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974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1952904.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5692588.84999999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1817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258090.34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2389399.06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511080.2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10 - FONDO GENERAL"/>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73105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579954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11558199.86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3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3020089.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8916873.69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5454820.75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2719271.45999999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8700333.32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3108333.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2796595.2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541227.9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052866.899999999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591512.7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292721.0999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84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237635930.859999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79537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61775554.38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34143640.22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26167202.78000000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70772.1600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22854830.13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2323610.969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6120780.119999999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1382927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356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3582142.929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121569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5729366.38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127956.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122731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209842.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5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3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298398.400000000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30 - FONDOS PROPIOS"/>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1284952.34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399297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734342.5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3678983.31"/>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47749814.90999999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6249463.87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6982117.83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2049961.3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1696991.99999999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1151888.659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959317.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6780224.63000000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735524.85999999987"/>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5765181.39999999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3333045.5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9302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770028.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460994.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35964.199999999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5287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4049686.4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47493629.4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3171574.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6655441.709999997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3574710.609999998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5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1396745.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50853.9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37470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6010949.849999999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1014671.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6551198.750000000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3120181.1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623059.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103385.699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40900.039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3663174.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115905.5"/>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8306644.43999999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259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2748682.2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721606.3400000000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149850.45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658061.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913860.8599999998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288827.7199999999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89503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35722.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770381.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62536.81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294415518.04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244786563.16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97903252.16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37319054.7100000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105707534.3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187858381.16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942929.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4270478.97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9192511.7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320699716.39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448531269.53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5812883.99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85655039.54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47047025.53000000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68138796.89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63807840.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6569893.12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3247288.61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249928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101039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37075336.0900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17106044.5900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206878504.68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30 - FONDOS PROPIOS"/>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4473243.63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21444404.1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58812543.760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5386117.120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81962500.3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157499.8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62953695.46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642837.3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2155105.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149677.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20736366.53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5974992.21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4969426.2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11468846.0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5930333.33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853818.0299999999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300590.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1058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1137972.2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65376.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1237664.9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553801.6800000000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233486.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619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1343667.65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66626.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33261.12999999999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588478.9300000000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228824.33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37082.6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9457.7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65771.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21738950.05000000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9358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3144309.700000000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602763"/>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09776.5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166618.20000000004"/>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131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16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41536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232609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56828.800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33862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288554.84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203553.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627686.4200000000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2412352.29"/>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58201118.90000000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53281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8767429.170000001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2212492.65"/>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293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60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1"/>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1 - TRANSFERENCIAS CORRIENTES AL SECTOR PRIVADO"/>
    <s v="N"/>
    <s v="00 - N/A"/>
    <s v="30 - FONDOS PROPIOS"/>
    <s v="(blank)"/>
    <s v="99 - MULTIPROVINCIAL"/>
    <n v="0"/>
    <n v="1184031.6000000001"/>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124485.56"/>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347376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147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309090173.43000001"/>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17315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47982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47736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4 - TRANSFERENCIAS CORRIENTES"/>
    <s v="2.4.1 - TRANSFERENCIAS CORRIENTES AL SECTOR PRIVADO"/>
    <s v="N"/>
    <s v="00 - N/A"/>
    <s v="30 - FONDOS PROPIOS"/>
    <s v="(blank)"/>
    <s v="99 - MULTIPROVINCIAL"/>
    <n v="0"/>
    <n v="16000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7 - INSTITUTO DUARTIANO"/>
    <s v="0001 - INSTITUTO DUARTIANO"/>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38498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167455.2"/>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201256.8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5361883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36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157345.03999999998"/>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8520274.919999999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1137152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56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9000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1330373.2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33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85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2208186.81"/>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5573931.2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62637833.340000004"/>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958591.24"/>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500000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900607.6300000001"/>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28228527.390000001"/>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852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2180894.7599999998"/>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7125303.630000000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75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803530.849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465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4707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11542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75488.5900000000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8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3335734.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2922039.9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411962.6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170049734.50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173889136.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309574031.6599999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24739026.87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21892310.2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17801887.34"/>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297049.6000000001"/>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22245111.920000002"/>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15000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21952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8210164.36999999"/>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583926.52"/>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803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91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191708.9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333080.89"/>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148870.27000000002"/>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361612.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32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29875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448665.74000000005"/>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5128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31352.37"/>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7226993.5"/>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2241441.31"/>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7113262.3399999999"/>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394387.86"/>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448989.18"/>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936855.01"/>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2942691.9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171439.2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1692878.15"/>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690520.9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1376972.619999999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81673.7"/>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4 - VEHÍCULOS Y EQUIPO DE TRANSPORTE, TRACCIÓN Y ELEVACIÓN"/>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5029684.16"/>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58917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260000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7 - OBRAS"/>
    <s v="2.7.1 - OBRAS EN EDIFICACIONES"/>
    <s v="N"/>
    <s v="00 - N/A"/>
    <s v="10 - FONDO GENERAL"/>
    <s v="(blank)"/>
    <s v="01 - DISTRITO NACIONAL"/>
    <n v="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2677559.2399999998"/>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1044117.9999999999"/>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1224556.89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414885"/>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137490.730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899759.5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223748.76"/>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83648.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8850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294889.3900000001"/>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187970.46999999997"/>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266187.9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944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225632.9"/>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294993.32"/>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49430.39"/>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825028.64999999991"/>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40282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434399.99"/>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72042.539999999994"/>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1314734.51"/>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264099.0999999999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459350.16"/>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6725.29"/>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089751.659999996"/>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66120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449393.21"/>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6597016.300000000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74205298.4000000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141127.06"/>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80006.13"/>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188853.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982610.8199999998"/>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6724.3100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908522.810000000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857164.23"/>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867786.6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608583.53"/>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1632746.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13028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10336.799999999999"/>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88725.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272"/>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299999997"/>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388729.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7559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09999999989"/>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15576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831349.04"/>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88390.650000000009"/>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0"/>
    <n v="19163.21"/>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6488656"/>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10 - FONDO GENERAL"/>
    <s v="(blank)"/>
    <s v="99 - MULTIPROVINCIAL"/>
    <n v="0"/>
    <n v="17204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16978121.87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943739.93"/>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50 - CRÉDITO IN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32204702.22999999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24271581.96000000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841931.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3162447.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244235699.1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50 - CRÉDITO INTERNO"/>
    <s v="(blank)"/>
    <s v="99 - MULTIPROVINCIAL"/>
    <n v="0"/>
    <n v="47935382.43000000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33613323.15999997"/>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292714.5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363876.6000000000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007209.41"/>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8111914.4399999995"/>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751634.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132370.04"/>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2880576.18"/>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61018.76"/>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2103423.2599999998"/>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3743988.03999999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14732584.659999998"/>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2594342.25"/>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737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2246047.9799999995"/>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3033326.3699999996"/>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581841.4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6247838.080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730554.889999997"/>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239391.53"/>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20355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37875.36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4997748.74"/>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564542.3500000000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2186670.0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74424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7861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84832.7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2869711.860000000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2 - MOBILIARIO Y EQUIPO DE AUDIO, AUDIOVISUAL, RECREATIVO Y EDUCACIONAL"/>
    <s v="N"/>
    <s v="00 - N/A"/>
    <s v="60 - CREDITO EXTERNO"/>
    <s v="(blank)"/>
    <s v="32 - SANTO DOMINGO"/>
    <n v="0"/>
    <n v="182926.74"/>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9042434.1000000015"/>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11591946.06000000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10 - FONDO GENERAL"/>
    <s v="(blank)"/>
    <s v="32 - SANTO DOMINGO"/>
    <n v="0"/>
    <n v="3227867.5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52764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357124.75"/>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998537.55999999982"/>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2763165.2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458271.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695807.54999999993"/>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109277.4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6934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8387203.79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718197.5599999999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229919.1"/>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286486.3"/>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46899.98"/>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32698.72"/>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45944297.840000004"/>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761327.5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848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364382.1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1072844.11000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613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425849.6700000000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3096410.3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11692348.68999999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257677.9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11320499.309999999"/>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923972.1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453685.96"/>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128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2066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820200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62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26548153.399999999"/>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4 - TRANSFERENCIAS DE CAPITAL  A EMPRESAS PÚBLICAS NO FINANCIERAS"/>
    <s v="N"/>
    <s v="00 - N/A"/>
    <s v="30 - FONDOS PROPIOS"/>
    <s v="(blank)"/>
    <s v="99 - MULTIPROVINCIAL"/>
    <n v="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59479123.850000001"/>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9462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1427126.9"/>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21000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9022988.6500000004"/>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8427791.04000000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138116.64000000001"/>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62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128856"/>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476453.9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10353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96166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146025"/>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681140.02"/>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37990.5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42500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948266.1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126287.59"/>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1401426.7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58666.4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71634035.25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7215513.62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834745.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10585124.38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6227223.56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1896803.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119258.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295333.28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7721874.390000000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4321886.3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1093669.85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1057545.7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177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2931412.7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21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538509.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3151972.7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517740.2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429188.7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17441.580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653009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567536.4400000000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87841470.84000000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3917164.9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12329942.2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9102383.350000001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965167.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5454642.36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1280291.9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52985.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18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2922158.5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3048197.6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812214.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59175.910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4254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404253.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478155.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115923.26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5539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47045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1036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92896.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67734.4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2609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1591.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833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827965.9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569324.29"/>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41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62658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29335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445593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81853544.3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38129682.85999999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765405.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12505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27269477.49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26087740.79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23128133.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8258700.95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8692280.970000000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3418952.32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764718.4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36030859.39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3286374.749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55814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730305.5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699999999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6129473.989999998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57976527.79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33433434.4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23393637.7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21837907.01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465943.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11470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562915.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681222.8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66223629.0600000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5098567.77000000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2740530.4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6919282.819999999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6656886.169999998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412169.83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497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169305.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3275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2787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458325.57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830465.79"/>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0"/>
    <n v="50000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5769367073.340000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4166666666.65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00000002"/>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4021470.8400000003"/>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28088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4956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773876.7699999996"/>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1850202.1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5098370.94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72259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2520137"/>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138042.29999999999"/>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0"/>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9 - GASTOS FINANCIEROS"/>
    <s v="2.9.5 - GASTOS DE INTERESES, RECARGOS MULTAS Y SANCIONES DE IMPUESTOS Y CONTRIBUCIONES SOCIALES"/>
    <s v="N"/>
    <s v="00 - N/A"/>
    <s v="30 - FONDOS PROPIOS"/>
    <s v="(blank)"/>
    <s v="28 - MONSENOR NOUEL"/>
    <n v="0"/>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5185448"/>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486162.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341746991"/>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92616376"/>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253045379.69"/>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07832"/>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803047"/>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36807.0799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89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108487999.22999999"/>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376555192.12"/>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1950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343287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14012746"/>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67422907"/>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492497.18999999994"/>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26925774.190000001"/>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21305494"/>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8636761.5399999991"/>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10176698.300000001"/>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71784316.36999999"/>
  </r>
  <r>
    <s v="2025"/>
    <x v="3"/>
    <x v="0"/>
    <x v="0"/>
    <x v="5"/>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0"/>
    <n v="5000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4518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68542"/>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11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13919166.55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241076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blank)"/>
    <s v="25 - SANTIAGO"/>
    <n v="0"/>
    <n v="1047.880000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8872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215328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32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2981512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9613725.2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4371251.70999999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75486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399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433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7472702.499999998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1918349.25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13522515.4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35848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78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509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1074232.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4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8665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99660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1149595.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4034874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28246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5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507702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20039510.11000000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61908.65999999999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3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177251.9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828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8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4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2172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38184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749427.3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83773"/>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127467"/>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400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85284828.8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6783235.99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2600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2286643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7867064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255802.0799999999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1725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37239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4801414.190000000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3054384.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348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3372758.7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31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2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825945.6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23631799.44999999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2806303.2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2915216.900000002"/>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97774923.7499998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60251253.43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40163793.8600000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28982518.71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45761880.74000001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23408770.02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6176623.009999998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519663554.31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10210268.4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3596254.23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6647887.47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62957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27699088.4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6960908.369999999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27481756.98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4963008.8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56929.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74079.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129466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2937156.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736281.180000001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2696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24854402.28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825092.2499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39648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77939"/>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40531302.6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21622822.48"/>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70215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12825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303108.9600000000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22968693.19999999"/>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30916789.24999999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5956904.910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5438582.2699999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9846137.11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3960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35548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68996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292698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9479091.96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900000000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31694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436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37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3109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224841.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16875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535243.9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85408.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163382.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685.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259010.950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657979.9300000001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20126025.09000000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2985063.650000000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7982661.059999999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861778.2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2188241.719999999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418410.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210948.9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5005642.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1912239.929999999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4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29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5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59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79999998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17366198.47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6086136.480000000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2237637.07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789714.4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3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34373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32403.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307079.8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775139.8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6841754.309999999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607865.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8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48728.97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8482.1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5318.9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1014416.8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82182.5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7189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3285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80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4 - GRATIFICACIONES Y BONIFICACION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1106464.04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485548.1999999999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916092.2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4 - TRANSPORTE Y ALMACENAJE"/>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74775.62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100323.5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265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2278240.319999999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874867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33260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1346420.30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511871.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10 - FONDO GENERAL"/>
    <s v="(blank)"/>
    <s v="28 - MONSENOR NOUEL"/>
    <n v="0"/>
    <n v="9735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669599749.3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24486665.66000000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00304258.88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21850467.14999999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13738872.79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20268779.08999999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810015.1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7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5581657.81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70568151.88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1230009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2230719.96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3886527.3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944637.8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739985.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3137904.2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430927.2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135061.799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38075446.98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12943138.94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7788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210399372.8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32339309.86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700629760.1300001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6941639.12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1357385.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2176913.46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645067.81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43991957.21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28161.42000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12626697.7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4801758.5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559373.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69914675.20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1843527.0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553054.19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10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1539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163004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29390862.04000000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3550022.5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107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2508631.6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4264559.7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23142916.47999999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718811.8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29825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1214552.4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45048.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861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886.1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119289.7600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1764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46570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1822123.5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1313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202145.84000000003"/>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1453959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2237643.7599999998"/>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24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36904.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503684.2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5785.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3125873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200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616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55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4786304.4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307583.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1306720.5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690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3030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72004.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724600.6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71958.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83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925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5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93220.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126228.70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172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80855.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94873.5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12857.65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89799.5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429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66023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217871.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791411.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9733.4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861294.9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677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49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9334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4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577660.43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229401.93999999997"/>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7208330.650000001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9490.610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400265.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314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31213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7876.24000000000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695149891.60000014"/>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93985141.5999999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190935.5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88844757.9099999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7030570709.65999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10684289168.120001"/>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26636894.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5492967.239999999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3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60721800.66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396203.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738717379.82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116153304.36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126235.4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21577657.81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12385631.10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211402405.45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68190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32540643.389999993"/>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8149531.1000000006"/>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1919182.5"/>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4261287.53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627900.5399999996"/>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305427.1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4360307.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4788625.6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956860.32999992"/>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1085951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410989.71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8069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4482600.640000000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1525385.5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192610.0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25267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201859.9099999999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22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3868397.520000000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1112889.1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6628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9632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4239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315233.5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621226.6499999999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34884784.32999999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42366.1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136470.9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5323066.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241026.2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788583.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6307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25482.01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6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970785.8499999995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59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29950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459678.03999999992"/>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9289939.7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1578612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120756.53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345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2933152.3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2433986.8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90109045.77000001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131357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3001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2209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738341.649999999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26125.200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4081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239925.8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96433.5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5197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558265.7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65149.2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461955659.1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120749.0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1244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70539917.29000000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22443423.00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2392590.610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3793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3797696.48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52336231.26000000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2859832.01000000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484737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4498672.1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876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823688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2820852.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46775275.010000005"/>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72750271.57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3305823.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7138758.849999998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10661910.840000002"/>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6700252.920000001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8740951.199999999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2329530.219999999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801534.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8216916.62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4970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757557.2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1405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4525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430173.7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101361202.6999999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50780291.630000003"/>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5926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5458231.659999998"/>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6788931.3899999997"/>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6137411.4500000002"/>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4365731"/>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566764.76"/>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474408.14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66154.85"/>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8465745.910000004"/>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313858.42000000004"/>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14920.04"/>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911.67"/>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10111.200000000001"/>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8460.84"/>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57039.08999999997"/>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2095177.24"/>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327018.84000000003"/>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67487013.929999992"/>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4173260.91"/>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10109398.08"/>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2164602.71"/>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3575780.94"/>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2610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216631.3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6238621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4058752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9932832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1259149816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1112724872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90514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265874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4485541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112950290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36046556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1362680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13757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014718.28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746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2071200.50000000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35613447.21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816258.1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183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731544.5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742705.3300000000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330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7169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28819.87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35971.11999999999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125857.980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249269.8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324371.6699999999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5 - ALQUILERES Y RENTAS"/>
    <s v="N"/>
    <s v="00 - N/A"/>
    <s v="30 - FONDOS PROPIOS"/>
    <s v="(blank)"/>
    <s v="32 - SANTO DOMINGO"/>
    <n v="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899141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1434165.3200000003"/>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586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704976.3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720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4825"/>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440448.76"/>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270393472.87"/>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62190171.439999998"/>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5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56643402.74000001"/>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192623.19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19899520.10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4169216.8"/>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33424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1313596.26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8999387.8100000005"/>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1760034.6799999997"/>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36948615.459999993"/>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306028.80000000005"/>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912225.02999999991"/>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7948.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67974.4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59411.77"/>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607729.29"/>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2993390.3"/>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839523.03"/>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274739711.45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73080747.29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16177708.9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72189308.82999998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29478955.35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7845678.67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11842405.56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2720260.4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14063292.21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44714118.86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23424726.53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163625620.1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2900695.18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12124779.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188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2823241.949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12856456.5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21072162.19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59461573.370000012"/>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9697931.68999999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7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103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2861468.14"/>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434466.5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38757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1982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1985029.7000000002"/>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42063.6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934536853.310000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73085484.430000007"/>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3768316.7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116049745.290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7365407964.93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7555768656.04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4651775.350000000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909086.04999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222096142.16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446948506.1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569713448.3999999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7955644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40793199.64000000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S DE RECOLECCION  DE AGUAS RESIDUALES SANTIAGO DE LOS CABALLEROS"/>
    <s v="10 - FONDO GENERAL"/>
    <n v="14664"/>
    <s v="25 - SANTIAGO"/>
    <n v="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226539.26"/>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48676359.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94114988.329999998"/>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85449057.41000001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35817032.07"/>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39653349.21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20449195.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20361782.34"/>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24386131.1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5429420.150000000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55527776.92999999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167565.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10336868.970000001"/>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534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324000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8999999"/>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6479480.9799999995"/>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1861729.6"/>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230963.1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54521.0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175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1332769.680000000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3398470.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6246129.799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409871072.3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11869142.5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13654834.72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CONSTRUCCIÓN  SOLUCION PLUVIAL EN EL BARRIO MOSCU,CRUCE AUTOPISTA 6 DE NOVIEMBRE,PROVINCIA  SAN CRISTOBAL"/>
    <s v="10 - FONDO GENERAL"/>
    <n v="14661"/>
    <s v="21 - SAN CRISTOBAL"/>
    <n v="0"/>
    <n v="6762769.08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5149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7070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149484.269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22019931.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119812553.03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253780674.43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30094500.8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7456990.570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21058991.12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21358299.54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8284435.440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9658712.809999998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37344440.73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2041744.9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77529010.84999999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50 - CRÉDITO INTERNO"/>
    <n v="14742"/>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10641884.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10747044.85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2455006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CAMPO DE POZOS DE LA MATILLA ACUEDUCTO HIGUEY, PROVINCIA LA ALTAGRACIA"/>
    <s v="10 - FONDO GENERAL"/>
    <n v="14477"/>
    <s v="11 - LA ALTAGRACI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REHABILITACIÓN PLANTA POTABILIZADORA ACUEDUCTO HATO DEL YAQUE, PROVINCIA SANTIAGO"/>
    <s v="10 - FONDO GENERAL"/>
    <n v="14514"/>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6 - MEJORAMIENTO ACUEDUCTO LA OTRA BANDA - EL MACAO  PROVINCIA LA ALTAGRACIA"/>
    <s v="10 - FONDO GENERAL"/>
    <n v="14478"/>
    <s v="11 - LA ALTAGRACIA"/>
    <n v="0"/>
    <n v="24240009.23"/>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5058423.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31630114.809999999"/>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8 - CONSTRUCCIÓN ALCANTARILLADO SANITARIO Y RECONSTRUCCION ACUEDUCTO DE JARABACOA,  PROVINCIA LA VEGA"/>
    <s v="10 - FONDO GENERAL"/>
    <n v="14643"/>
    <s v="13 - LA VEGA"/>
    <n v="0"/>
    <n v="37288670.4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9 - CONSTRUCCIÓN ACUEDUCTO MÚLTIPLE EL PINO-JUMUNUCÚ-RINCÓN, MUNICIPIO JIMA ABAJO, PROVINCIA LA VEGA"/>
    <s v="10 - FONDO GENERAL"/>
    <n v="14992"/>
    <s v="13 - LA VEGA"/>
    <n v="0"/>
    <n v="7101801.71"/>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1059334746.16"/>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1 - AMPLIACIÓN LÍNEA COLECTORA DE AGUAS RESIDUALES CAMINO LOS LLIBRE, SOSUA, PUERTO PLATA¿."/>
    <s v="10 - FONDO GENERAL"/>
    <n v="15008"/>
    <s v="18 - PUERTO PLATA"/>
    <n v="0"/>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2 - CONSTRUCCIÓN SISTEMA DE RECOLECCIÓN DE AGUAS RESIDUALES EN VARIOS SECTORES DEL MUNICIPIO SAN FELIPE, PROVINCIA  PUERTO PLATA"/>
    <s v="10 - FONDO GENERAL"/>
    <n v="1616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2 - AMPLIACIÓN ACUEDUCTOS EN EL MUNICIPIO DE SAN FELIPE. PROVINCIA PUERTO PLATA."/>
    <s v="10 - FONDO GENERAL"/>
    <n v="14638"/>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2 - CONSTRUCCIÓN RED DE ABASTECIMIENTO DE AGUA POTABLE LA GALLERA, LOS CHARAMICOS Y LA PIEDRA, SOSÚA, PROVINCIA PUERTO PLATA"/>
    <s v="10 - FONDO GENERAL"/>
    <n v="1631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5 - AMPLIACIÓN ACUEDUCTO DE SAN MARCOS, MUNICIPIO SAN FELIPE, PROVINCIA PUERTO PLATA"/>
    <s v="10 - FONDO GENERAL"/>
    <n v="1495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6 - CONSTRUCCIÓN ACUEDUCTO PALMAR GRANDE, ALTAMIRA, PUERTO PLATA"/>
    <s v="10 - FONDO GENERAL"/>
    <n v="1500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3 - AMPLIACIÓN ACUEDUCTO MARÍA LA O, MUNICIPIO SOSÚA, PROVINCIA PUERTO PLATA."/>
    <s v="10 - FONDO GENERAL"/>
    <n v="1492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9 - AMPLIACIÓN ACUEDUCTOS CAMÚ, LOS DOMÍNGUEZ, ALTOS DE CHAVÓN Y LOS PALOMOS, PROVINCIA PUERTO PLATA"/>
    <s v="10 - FONDO GENERAL"/>
    <n v="1632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8 - AMPLIACIÓN ACUEDUCTO DE IMBERT, PROVINCIA PUERTO PLATA."/>
    <s v="10 - FONDO GENERAL"/>
    <n v="16313"/>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4 - AMPLIACIÓN ACUEDUCTO DEL DISTRITO MUNICIPAL DE CABARETE, MUNICIPIO DE SOSUA, PROVINCIA PUERTO PLATA"/>
    <s v="10 - FONDO GENERAL"/>
    <n v="1494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1 - AMPLIACIÓN ACUEDUCTO EN LA COMUNIDAD LA CATALINA,DISTRITO MUNICIPAL SABANETA DE YÁSICA, MUNICIPIO SOSÚA, PROVINCIA PUERTO PLATA"/>
    <s v="10 - FONDO GENERAL"/>
    <n v="1463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19 - AMPLIACIÓN SISTEMA DE ABASTECIMIENTO DE AGUA POTABLE MUNICIPIO GUANANICO,PROVINCIA PUERTO PLATA"/>
    <s v="10 - FONDO GENERAL"/>
    <n v="14623"/>
    <s v="18 - PUERTO PLATA"/>
    <n v="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1414094336"/>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38639140.530000001"/>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0413343.30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139999917.91"/>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850771.9299999999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6835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764572.57"/>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64251.81"/>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135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538586.3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370629.7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1621342.31"/>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1604105.73"/>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15511.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11177613.800000001"/>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1 - OBRAS EN EDIFICACION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373277.77"/>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3852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383882.8399999999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570543.0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18896.5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79467.350000000006"/>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11295788.090000002"/>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3551384.1100000003"/>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1748902.189999998"/>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39966575.780000001"/>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20012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1747593.069999999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159688.409999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384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100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8 - BIENES INTANGIBLES"/>
    <s v="N"/>
    <s v="00 - N/A"/>
    <s v="60 - CREDITO EXTERNO"/>
    <s v="(blank)"/>
    <s v="13 - LA VEGA"/>
    <n v="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2354524.98"/>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788587.44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47176.80000000000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15322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347260.55"/>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1 - OBRAS EN EDIFICACIONES"/>
    <s v="S"/>
    <s v="01 - CONSTRUCCIÓN EDIFICIO SEDE DE CORAAPPLATA, PROVINCIA PUERTO PLATA"/>
    <s v="10 - FONDO GENERAL"/>
    <n v="14779"/>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900796.8400000008"/>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21999770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37524"/>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8 - BIENES INTANGIBLES"/>
    <s v="N"/>
    <s v="00 - N/A"/>
    <s v="30 - FONDOS PROPIOS"/>
    <s v="(blank)"/>
    <s v="99 - MULTIPROVINCIAL"/>
    <n v="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5659692"/>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9"/>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49999999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2712687.4599999995"/>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4067815.91"/>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9341901.130000003"/>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868325.30999999994"/>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32774160.44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10310959.370000001"/>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895360190.44999993"/>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50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37068724"/>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2471625.4500000002"/>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103630288.98000003"/>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8373962.0999999996"/>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767911788614.850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6B756AB-FDC3-4EED-A4CA-8539143634F9}" name="PivotTable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8">
    <format dxfId="7">
      <pivotArea outline="0" collapsedLevelsAreSubtotals="1" fieldPosition="0"/>
    </format>
    <format dxfId="6">
      <pivotArea type="all" dataOnly="0" outline="0" fieldPosition="0"/>
    </format>
    <format dxfId="5">
      <pivotArea outline="0" collapsedLevelsAreSubtotals="1" fieldPosition="0"/>
    </format>
    <format dxfId="4">
      <pivotArea field="1" type="button" dataOnly="0" labelOnly="1" outline="0" axis="axisRow" fieldPosition="0"/>
    </format>
    <format dxfId="3">
      <pivotArea dataOnly="0" labelOnly="1" fieldPosition="0">
        <references count="1">
          <reference field="1" count="0"/>
        </references>
      </pivotArea>
    </format>
    <format dxfId="2">
      <pivotArea dataOnly="0" labelOnly="1" grandRow="1" outline="0" fieldPosition="0"/>
    </format>
    <format dxfId="1">
      <pivotArea dataOnly="0" labelOnly="1" fieldPosition="0">
        <references count="2">
          <reference field="1" count="0" selected="0"/>
          <reference field="2" count="2">
            <x v="0"/>
            <x v="1"/>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CB49-AE5D-4885-B570-B212E06A28B1}">
  <sheetPr>
    <tabColor theme="4" tint="0.79998168889431442"/>
  </sheetPr>
  <dimension ref="A1:F35"/>
  <sheetViews>
    <sheetView showGridLines="0" workbookViewId="0">
      <selection activeCell="G23" sqref="G23"/>
    </sheetView>
  </sheetViews>
  <sheetFormatPr baseColWidth="10" defaultColWidth="11.5703125" defaultRowHeight="15"/>
  <cols>
    <col min="1" max="1" width="60.7109375" style="13" bestFit="1" customWidth="1"/>
    <col min="2" max="2" width="28.28515625" style="13" bestFit="1" customWidth="1"/>
    <col min="3" max="3" width="32.7109375" style="13" bestFit="1" customWidth="1"/>
    <col min="4" max="4" width="7.28515625" style="13"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6" t="s">
        <v>0</v>
      </c>
      <c r="B1" s="176"/>
      <c r="C1" s="176"/>
      <c r="D1" s="176"/>
      <c r="E1" s="176"/>
      <c r="F1" s="176"/>
    </row>
    <row r="2" spans="1:6" ht="20.25">
      <c r="A2" s="177" t="s">
        <v>1</v>
      </c>
      <c r="B2" s="177"/>
      <c r="C2" s="177"/>
      <c r="D2" s="177"/>
      <c r="E2" s="177"/>
      <c r="F2" s="177"/>
    </row>
    <row r="3" spans="1:6">
      <c r="A3" s="178" t="s">
        <v>2</v>
      </c>
      <c r="B3" s="178"/>
      <c r="C3" s="178"/>
      <c r="D3" s="178"/>
      <c r="E3" s="178"/>
      <c r="F3" s="178"/>
    </row>
    <row r="5" spans="1:6" ht="18.75">
      <c r="A5" s="179" t="s">
        <v>23</v>
      </c>
      <c r="B5" s="179"/>
      <c r="C5" s="179"/>
      <c r="D5" s="179"/>
      <c r="E5" s="179"/>
      <c r="F5" s="179"/>
    </row>
    <row r="6" spans="1:6" ht="18.75">
      <c r="A6" s="179" t="s">
        <v>345</v>
      </c>
      <c r="B6" s="179"/>
      <c r="C6" s="179"/>
      <c r="D6" s="179"/>
      <c r="E6" s="179"/>
      <c r="F6" s="179"/>
    </row>
    <row r="7" spans="1:6">
      <c r="A7" s="174" t="s">
        <v>1844</v>
      </c>
      <c r="B7" s="174"/>
      <c r="C7" s="174"/>
      <c r="D7" s="174"/>
      <c r="E7" s="174"/>
      <c r="F7" s="174"/>
    </row>
    <row r="8" spans="1:6">
      <c r="A8" s="174" t="s">
        <v>1845</v>
      </c>
      <c r="B8" s="174"/>
      <c r="C8" s="174"/>
      <c r="D8" s="174"/>
      <c r="E8" s="174"/>
      <c r="F8" s="174"/>
    </row>
    <row r="9" spans="1:6" ht="15.75">
      <c r="A9" s="175" t="s">
        <v>1833</v>
      </c>
      <c r="B9" s="175"/>
      <c r="C9" s="175"/>
      <c r="D9" s="175"/>
      <c r="E9" s="175"/>
      <c r="F9" s="175"/>
    </row>
    <row r="13" spans="1:6">
      <c r="A13" s="173" t="s">
        <v>1834</v>
      </c>
      <c r="B13" s="167" t="s">
        <v>346</v>
      </c>
      <c r="C13" s="167" t="s">
        <v>352</v>
      </c>
    </row>
    <row r="14" spans="1:6">
      <c r="A14" s="168" t="s">
        <v>347</v>
      </c>
      <c r="B14" s="169">
        <v>1592355121494</v>
      </c>
      <c r="C14" s="169">
        <v>620662718551.64038</v>
      </c>
    </row>
    <row r="15" spans="1:6">
      <c r="A15" s="170" t="s">
        <v>11</v>
      </c>
      <c r="B15" s="169">
        <v>1484234610959</v>
      </c>
      <c r="C15" s="169">
        <v>567776193859.09033</v>
      </c>
    </row>
    <row r="16" spans="1:6">
      <c r="A16" s="171" t="s">
        <v>12</v>
      </c>
      <c r="B16" s="169">
        <v>1308196684792</v>
      </c>
      <c r="C16" s="169">
        <v>520595289444.79034</v>
      </c>
    </row>
    <row r="17" spans="1:3">
      <c r="A17" s="172" t="s">
        <v>25</v>
      </c>
      <c r="B17" s="169">
        <v>516919627204</v>
      </c>
      <c r="C17" s="169">
        <v>186930169609.17035</v>
      </c>
    </row>
    <row r="18" spans="1:3">
      <c r="A18" s="172" t="s">
        <v>26</v>
      </c>
      <c r="B18" s="169">
        <v>90986168678</v>
      </c>
      <c r="C18" s="169">
        <v>32661033853.889992</v>
      </c>
    </row>
    <row r="19" spans="1:3">
      <c r="A19" s="172" t="s">
        <v>13</v>
      </c>
      <c r="B19" s="169">
        <v>298486441612</v>
      </c>
      <c r="C19" s="169">
        <v>111867151662.17999</v>
      </c>
    </row>
    <row r="20" spans="1:3">
      <c r="A20" s="172" t="s">
        <v>27</v>
      </c>
      <c r="B20" s="169">
        <v>13500000000</v>
      </c>
      <c r="C20" s="169">
        <v>8474131642.3199997</v>
      </c>
    </row>
    <row r="21" spans="1:3">
      <c r="A21" s="172" t="s">
        <v>28</v>
      </c>
      <c r="B21" s="169">
        <v>388252040903</v>
      </c>
      <c r="C21" s="169">
        <v>179269918785.37</v>
      </c>
    </row>
    <row r="22" spans="1:3">
      <c r="A22" s="172" t="s">
        <v>29</v>
      </c>
      <c r="B22" s="169">
        <v>52406395</v>
      </c>
      <c r="C22" s="169">
        <v>1392883891.8599999</v>
      </c>
    </row>
    <row r="23" spans="1:3">
      <c r="A23" s="171" t="s">
        <v>14</v>
      </c>
      <c r="B23" s="169">
        <v>176037926167</v>
      </c>
      <c r="C23" s="169">
        <v>47180904414.300003</v>
      </c>
    </row>
    <row r="24" spans="1:3">
      <c r="A24" s="172" t="s">
        <v>30</v>
      </c>
      <c r="B24" s="169">
        <v>53162528542</v>
      </c>
      <c r="C24" s="169">
        <v>17597119021.26001</v>
      </c>
    </row>
    <row r="25" spans="1:3">
      <c r="A25" s="172" t="s">
        <v>31</v>
      </c>
      <c r="B25" s="169">
        <v>60255319620</v>
      </c>
      <c r="C25" s="169">
        <v>10319651706.729996</v>
      </c>
    </row>
    <row r="26" spans="1:3">
      <c r="A26" s="172" t="s">
        <v>32</v>
      </c>
      <c r="B26" s="169">
        <v>10094704</v>
      </c>
      <c r="C26" s="169">
        <v>40587052.93</v>
      </c>
    </row>
    <row r="27" spans="1:3">
      <c r="A27" s="172" t="s">
        <v>33</v>
      </c>
      <c r="B27" s="169">
        <v>1045835769</v>
      </c>
      <c r="C27" s="169">
        <v>533304911.03000003</v>
      </c>
    </row>
    <row r="28" spans="1:3">
      <c r="A28" s="172" t="s">
        <v>34</v>
      </c>
      <c r="B28" s="169">
        <v>60117023257</v>
      </c>
      <c r="C28" s="169">
        <v>18690241722.349998</v>
      </c>
    </row>
    <row r="29" spans="1:3">
      <c r="A29" s="172" t="s">
        <v>35</v>
      </c>
      <c r="B29" s="169">
        <v>1447124275</v>
      </c>
      <c r="C29" s="169">
        <v>0</v>
      </c>
    </row>
    <row r="30" spans="1:3">
      <c r="A30" s="170" t="s">
        <v>348</v>
      </c>
      <c r="B30" s="169">
        <v>108120510535</v>
      </c>
      <c r="C30" s="169">
        <v>52886524692.550011</v>
      </c>
    </row>
    <row r="31" spans="1:3">
      <c r="A31" s="171" t="s">
        <v>22</v>
      </c>
      <c r="B31" s="169">
        <v>108120510535</v>
      </c>
      <c r="C31" s="169">
        <v>52886524692.550011</v>
      </c>
    </row>
    <row r="32" spans="1:3">
      <c r="A32" s="172" t="s">
        <v>37</v>
      </c>
      <c r="B32" s="169">
        <v>5117721882</v>
      </c>
      <c r="C32" s="169">
        <v>225782100</v>
      </c>
    </row>
    <row r="33" spans="1:3">
      <c r="A33" s="172" t="s">
        <v>38</v>
      </c>
      <c r="B33" s="169">
        <v>103002788653</v>
      </c>
      <c r="C33" s="169">
        <v>52660742592.550011</v>
      </c>
    </row>
    <row r="34" spans="1:3">
      <c r="A34" s="172" t="s">
        <v>349</v>
      </c>
      <c r="B34" s="169">
        <v>0</v>
      </c>
      <c r="C34" s="169">
        <v>0</v>
      </c>
    </row>
    <row r="35" spans="1:3">
      <c r="A35" s="168" t="s">
        <v>1835</v>
      </c>
      <c r="B35" s="169">
        <v>1592355121494</v>
      </c>
      <c r="C35" s="169">
        <v>620662718551.64038</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H22" sqref="H22"/>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76" t="s">
        <v>0</v>
      </c>
      <c r="B1" s="176"/>
      <c r="C1" s="176"/>
      <c r="D1" s="176"/>
      <c r="E1" s="176"/>
      <c r="F1" s="176"/>
      <c r="G1" s="176"/>
      <c r="H1" s="176"/>
      <c r="I1" s="176"/>
    </row>
    <row r="2" spans="1:14" ht="20.25">
      <c r="A2" s="177" t="s">
        <v>1</v>
      </c>
      <c r="B2" s="177"/>
      <c r="C2" s="177"/>
      <c r="D2" s="177"/>
      <c r="E2" s="177"/>
      <c r="F2" s="177"/>
      <c r="G2" s="177"/>
      <c r="H2" s="177"/>
      <c r="I2" s="177"/>
    </row>
    <row r="3" spans="1:14" s="15" customFormat="1" ht="28.5" customHeight="1">
      <c r="A3" s="189" t="s">
        <v>2</v>
      </c>
      <c r="B3" s="189"/>
      <c r="C3" s="189"/>
      <c r="D3" s="189"/>
      <c r="E3" s="189"/>
      <c r="F3" s="189"/>
      <c r="G3" s="189"/>
      <c r="H3" s="189"/>
      <c r="I3" s="189"/>
      <c r="N3" s="16"/>
    </row>
    <row r="4" spans="1:14" ht="18.75" customHeight="1">
      <c r="A4" s="190" t="s">
        <v>3</v>
      </c>
      <c r="B4" s="190"/>
      <c r="C4" s="190"/>
      <c r="D4" s="190"/>
      <c r="E4" s="190"/>
      <c r="F4" s="190"/>
      <c r="G4" s="190"/>
      <c r="H4" s="190"/>
      <c r="I4" s="190"/>
    </row>
    <row r="5" spans="1:14" ht="18.75" customHeight="1">
      <c r="A5" s="190" t="s">
        <v>4</v>
      </c>
      <c r="B5" s="190"/>
      <c r="C5" s="190"/>
      <c r="D5" s="190"/>
      <c r="E5" s="190"/>
      <c r="F5" s="190"/>
      <c r="G5" s="190"/>
      <c r="H5" s="190"/>
      <c r="I5" s="190"/>
    </row>
    <row r="6" spans="1:14" ht="18.75">
      <c r="A6" s="188" t="s">
        <v>1846</v>
      </c>
      <c r="B6" s="188"/>
      <c r="C6" s="188"/>
      <c r="D6" s="188"/>
      <c r="E6" s="188"/>
      <c r="F6" s="188"/>
      <c r="G6" s="188"/>
      <c r="H6" s="188"/>
      <c r="I6" s="188"/>
    </row>
    <row r="7" spans="1:14" ht="18.75">
      <c r="A7" s="183" t="s">
        <v>316</v>
      </c>
      <c r="B7" s="183"/>
      <c r="C7" s="183"/>
      <c r="D7" s="183"/>
      <c r="E7" s="183"/>
      <c r="F7" s="183"/>
      <c r="G7" s="183"/>
      <c r="H7" s="183"/>
      <c r="I7" s="183"/>
    </row>
    <row r="8" spans="1:14" ht="15.75">
      <c r="A8" s="184" t="s">
        <v>5</v>
      </c>
      <c r="B8" s="184"/>
      <c r="C8" s="184"/>
      <c r="D8" s="184"/>
      <c r="E8" s="184"/>
      <c r="F8" s="184"/>
      <c r="G8" s="184"/>
      <c r="H8" s="184"/>
      <c r="I8" s="184"/>
    </row>
    <row r="9" spans="1:14" ht="15.75">
      <c r="A9" s="18"/>
      <c r="B9" s="18"/>
      <c r="C9" s="18"/>
      <c r="D9" s="18"/>
      <c r="E9" s="18"/>
      <c r="F9" s="18"/>
    </row>
    <row r="10" spans="1:14" ht="15" customHeight="1">
      <c r="C10" s="185" t="s">
        <v>6</v>
      </c>
      <c r="D10" s="19" t="s">
        <v>359</v>
      </c>
      <c r="E10" s="186" t="s">
        <v>340</v>
      </c>
      <c r="F10" s="186" t="s">
        <v>341</v>
      </c>
      <c r="G10" s="186" t="s">
        <v>314</v>
      </c>
    </row>
    <row r="11" spans="1:14" ht="15.75" thickBot="1">
      <c r="C11" s="185"/>
      <c r="D11" s="19" t="s">
        <v>316</v>
      </c>
      <c r="E11" s="187"/>
      <c r="F11" s="187"/>
      <c r="G11" s="187"/>
    </row>
    <row r="12" spans="1:14">
      <c r="C12" s="185"/>
      <c r="D12" s="20">
        <v>1</v>
      </c>
      <c r="E12" s="20">
        <v>2</v>
      </c>
      <c r="F12" s="20" t="s">
        <v>342</v>
      </c>
      <c r="G12" s="20" t="s">
        <v>350</v>
      </c>
    </row>
    <row r="13" spans="1:14" ht="15.75" thickBot="1">
      <c r="C13" s="24" t="s">
        <v>7</v>
      </c>
      <c r="D13" s="25">
        <f>SUM(D14:D17)</f>
        <v>1241364.7314939999</v>
      </c>
      <c r="E13" s="25">
        <f>SUM(E14:E17)</f>
        <v>517372.1</v>
      </c>
      <c r="F13" s="115">
        <f>IFERROR(E13/D13,"-")</f>
        <v>0.41677686410289372</v>
      </c>
      <c r="G13" s="127">
        <f>E13/$D$34</f>
        <v>6.4182671210017E-2</v>
      </c>
      <c r="I13" s="21"/>
      <c r="L13" s="13" t="s">
        <v>315</v>
      </c>
    </row>
    <row r="14" spans="1:14">
      <c r="C14" s="124" t="s">
        <v>8</v>
      </c>
      <c r="D14" s="128">
        <v>1239893.213947</v>
      </c>
      <c r="E14" s="128">
        <v>516939.1</v>
      </c>
      <c r="F14" s="129">
        <f>IFERROR(E14/D14,"-")</f>
        <v>0.41692227539048121</v>
      </c>
      <c r="G14" s="130">
        <f t="shared" ref="G14:G20" si="0">E14/$D$34</f>
        <v>6.4128955331959531E-2</v>
      </c>
      <c r="I14" s="10"/>
    </row>
    <row r="15" spans="1:14">
      <c r="C15" s="124" t="s">
        <v>9</v>
      </c>
      <c r="D15" s="128">
        <v>535.15810899999997</v>
      </c>
      <c r="E15" s="128">
        <v>300.2</v>
      </c>
      <c r="F15" s="129">
        <f t="shared" ref="F14:F21" si="1">IFERROR(E15/D15,"-")</f>
        <v>0.56095571561263591</v>
      </c>
      <c r="G15" s="130">
        <f t="shared" si="0"/>
        <v>3.7241354717904394E-5</v>
      </c>
      <c r="I15" s="10"/>
      <c r="J15" s="117"/>
    </row>
    <row r="16" spans="1:14">
      <c r="C16" s="124" t="s">
        <v>10</v>
      </c>
      <c r="D16" s="128">
        <v>0</v>
      </c>
      <c r="E16" s="128">
        <v>35.1</v>
      </c>
      <c r="F16" s="129" t="str">
        <f>IFERROR(E16/D16,"-")</f>
        <v>-</v>
      </c>
      <c r="G16" s="130">
        <f t="shared" si="0"/>
        <v>4.3543356115870892E-6</v>
      </c>
      <c r="I16" s="10"/>
    </row>
    <row r="17" spans="3:10">
      <c r="C17" s="124" t="s">
        <v>360</v>
      </c>
      <c r="D17" s="128">
        <v>936.35943799999995</v>
      </c>
      <c r="E17" s="128">
        <v>97.7</v>
      </c>
      <c r="F17" s="129">
        <f t="shared" si="1"/>
        <v>0.1043402736546134</v>
      </c>
      <c r="G17" s="130">
        <f t="shared" si="0"/>
        <v>1.2120187727978879E-5</v>
      </c>
    </row>
    <row r="18" spans="3:10">
      <c r="C18" s="24" t="s">
        <v>11</v>
      </c>
      <c r="D18" s="25">
        <f>D19+D21</f>
        <v>1484234.6109590002</v>
      </c>
      <c r="E18" s="25">
        <f>E19+E21</f>
        <v>567776.19385909068</v>
      </c>
      <c r="F18" s="115">
        <f t="shared" si="1"/>
        <v>0.38253803655221097</v>
      </c>
      <c r="G18" s="127">
        <f>E18/$D$34</f>
        <v>7.0435558414017482E-2</v>
      </c>
    </row>
    <row r="19" spans="3:10">
      <c r="C19" s="124" t="s">
        <v>12</v>
      </c>
      <c r="D19" s="128">
        <v>1308196.6847920001</v>
      </c>
      <c r="E19" s="128">
        <f>Económica!D14</f>
        <v>520595.28944479069</v>
      </c>
      <c r="F19" s="129">
        <f t="shared" si="1"/>
        <v>0.39794879126112753</v>
      </c>
      <c r="G19" s="130">
        <f t="shared" si="0"/>
        <v>6.4582524445981213E-2</v>
      </c>
    </row>
    <row r="20" spans="3:10">
      <c r="C20" s="124" t="s">
        <v>13</v>
      </c>
      <c r="D20" s="128">
        <v>298486.441612</v>
      </c>
      <c r="E20" s="128">
        <f>Económica!D17</f>
        <v>111867.15166218001</v>
      </c>
      <c r="F20" s="129">
        <f t="shared" si="1"/>
        <v>0.37478135039579175</v>
      </c>
      <c r="G20" s="130">
        <f t="shared" si="0"/>
        <v>1.3877695790582458E-2</v>
      </c>
    </row>
    <row r="21" spans="3:10">
      <c r="C21" s="124" t="s">
        <v>14</v>
      </c>
      <c r="D21" s="128">
        <v>176037.926167</v>
      </c>
      <c r="E21" s="128">
        <f>Económica!D21</f>
        <v>47180.904414299999</v>
      </c>
      <c r="F21" s="129">
        <f t="shared" si="1"/>
        <v>0.26801556597264953</v>
      </c>
      <c r="G21" s="130">
        <f>E21/$D$34</f>
        <v>5.853033968036268E-3</v>
      </c>
      <c r="J21" s="22"/>
    </row>
    <row r="22" spans="3:10">
      <c r="C22" s="131" t="s">
        <v>15</v>
      </c>
      <c r="D22" s="131"/>
      <c r="E22" s="131"/>
      <c r="F22" s="132"/>
      <c r="G22" s="23"/>
    </row>
    <row r="23" spans="3:10">
      <c r="C23" s="133" t="s">
        <v>16</v>
      </c>
      <c r="D23" s="134">
        <f>(D14+D15)-D19</f>
        <v>-67768.312736000167</v>
      </c>
      <c r="E23" s="134">
        <f>(E14+E15)-E19</f>
        <v>-3355.9894447906991</v>
      </c>
      <c r="F23" s="129">
        <f>IFERROR(E23/D23,"-")</f>
        <v>4.952151395393848E-2</v>
      </c>
      <c r="G23" s="135">
        <f>E23/$D$34</f>
        <v>-4.1632775930377564E-4</v>
      </c>
      <c r="I23" s="116"/>
    </row>
    <row r="24" spans="3:10">
      <c r="C24" s="133" t="s">
        <v>17</v>
      </c>
      <c r="D24" s="134">
        <f>(D16+D17)-D21</f>
        <v>-175101.56672899998</v>
      </c>
      <c r="E24" s="134">
        <f>(E16+E17)-E21</f>
        <v>-47048.104414299996</v>
      </c>
      <c r="F24" s="129">
        <f>IFERROR(E24/D24,"-")</f>
        <v>0.26869036807143531</v>
      </c>
      <c r="G24" s="135">
        <f>E24/$D$34</f>
        <v>-5.8365594446967012E-3</v>
      </c>
    </row>
    <row r="25" spans="3:10">
      <c r="C25" s="133" t="s">
        <v>18</v>
      </c>
      <c r="D25" s="134">
        <f>(D13-(D18-D20))</f>
        <v>55616.56214699964</v>
      </c>
      <c r="E25" s="134">
        <f>(E13-(E18-E20))</f>
        <v>61463.057803089323</v>
      </c>
      <c r="F25" s="129">
        <f>IFERROR(E25/D25,"-")</f>
        <v>1.1051214859458027</v>
      </c>
      <c r="G25" s="135">
        <f>E25/$D$34</f>
        <v>7.6248085865819821E-3</v>
      </c>
    </row>
    <row r="26" spans="3:10">
      <c r="C26" s="133" t="s">
        <v>19</v>
      </c>
      <c r="D26" s="134">
        <f>D13-D18</f>
        <v>-242869.87946500024</v>
      </c>
      <c r="E26" s="134">
        <f>E13-E18</f>
        <v>-50404.093859090703</v>
      </c>
      <c r="F26" s="129">
        <f>IFERROR(E26/D26,"-")</f>
        <v>0.20753538466821034</v>
      </c>
      <c r="G26" s="135">
        <f>E26/$D$34</f>
        <v>-6.2528872040004775E-3</v>
      </c>
    </row>
    <row r="27" spans="3:10">
      <c r="C27" s="131" t="s">
        <v>20</v>
      </c>
      <c r="D27" s="136">
        <f>D29-D31</f>
        <v>242869.87946500001</v>
      </c>
      <c r="E27" s="136">
        <f>E29-E31</f>
        <v>162651.07530745</v>
      </c>
      <c r="F27" s="132">
        <f>IFERROR(E27/D27,"-")</f>
        <v>0.66970459929301218</v>
      </c>
      <c r="G27" s="137">
        <f>E27/$D$34</f>
        <v>2.0177702834021739E-2</v>
      </c>
    </row>
    <row r="28" spans="3:10">
      <c r="C28" s="138"/>
      <c r="D28" s="138"/>
      <c r="E28" s="138"/>
      <c r="F28" s="139"/>
      <c r="G28" s="135"/>
    </row>
    <row r="29" spans="3:10" ht="17.25" customHeight="1">
      <c r="C29" s="24" t="s">
        <v>21</v>
      </c>
      <c r="D29" s="25">
        <v>350990.39</v>
      </c>
      <c r="E29" s="25">
        <v>215537.6</v>
      </c>
      <c r="F29" s="115">
        <f>IFERROR(E29/D29,"-")</f>
        <v>0.61408404942368933</v>
      </c>
      <c r="G29" s="108">
        <f>E29/$D$34</f>
        <v>2.6738548356581581E-2</v>
      </c>
    </row>
    <row r="30" spans="3:10">
      <c r="C30" s="140"/>
      <c r="D30" s="141"/>
      <c r="E30" s="141"/>
      <c r="F30" s="142"/>
      <c r="G30" s="135"/>
    </row>
    <row r="31" spans="3:10">
      <c r="C31" s="24" t="s">
        <v>22</v>
      </c>
      <c r="D31" s="25">
        <v>108120.51053499999</v>
      </c>
      <c r="E31" s="25">
        <f>Económica!D29</f>
        <v>52886.524692550003</v>
      </c>
      <c r="F31" s="115">
        <f>IFERROR(E31/D31,"-")</f>
        <v>0.48914423758136027</v>
      </c>
      <c r="G31" s="109">
        <f>E31/$D$34</f>
        <v>6.5608455225598409E-3</v>
      </c>
    </row>
    <row r="32" spans="3:10">
      <c r="F32" s="116"/>
    </row>
    <row r="33" spans="3:8" ht="15.75" thickBot="1"/>
    <row r="34" spans="3:8" ht="15.75" thickBot="1">
      <c r="C34" s="125" t="s">
        <v>307</v>
      </c>
      <c r="D34" s="126">
        <v>8060931.2489825701</v>
      </c>
    </row>
    <row r="35" spans="3:8" ht="19.149999999999999" customHeight="1">
      <c r="C35" s="149" t="s">
        <v>355</v>
      </c>
      <c r="E35" s="27"/>
      <c r="F35" s="28"/>
      <c r="G35" s="29"/>
      <c r="H35" s="30"/>
    </row>
    <row r="36" spans="3:8" ht="12.75" customHeight="1">
      <c r="C36" s="150" t="s">
        <v>343</v>
      </c>
      <c r="H36" s="30"/>
    </row>
    <row r="37" spans="3:8">
      <c r="C37" s="181" t="s">
        <v>369</v>
      </c>
      <c r="D37" s="181"/>
      <c r="E37" s="181"/>
      <c r="F37" s="181"/>
      <c r="G37" s="181"/>
      <c r="H37" s="30"/>
    </row>
    <row r="38" spans="3:8" ht="34.5" customHeight="1">
      <c r="C38" s="182" t="s">
        <v>1847</v>
      </c>
      <c r="D38" s="182"/>
      <c r="E38" s="182"/>
      <c r="F38" s="182"/>
      <c r="G38" s="182"/>
      <c r="H38" s="153"/>
    </row>
    <row r="39" spans="3:8">
      <c r="C39" s="182" t="s">
        <v>361</v>
      </c>
      <c r="D39" s="182"/>
      <c r="E39" s="182"/>
      <c r="F39" s="182"/>
      <c r="G39" s="182"/>
      <c r="H39" s="182"/>
    </row>
    <row r="40" spans="3:8">
      <c r="C40" s="180" t="s">
        <v>356</v>
      </c>
      <c r="D40" s="180"/>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37" sqref="D37"/>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6" t="s">
        <v>0</v>
      </c>
      <c r="B1" s="176"/>
      <c r="C1" s="176"/>
      <c r="D1" s="176"/>
      <c r="E1" s="176"/>
      <c r="F1" s="34"/>
      <c r="G1" s="34"/>
    </row>
    <row r="2" spans="1:9" ht="21" customHeight="1">
      <c r="A2" s="177" t="s">
        <v>1</v>
      </c>
      <c r="B2" s="177"/>
      <c r="C2" s="177"/>
      <c r="D2" s="177"/>
      <c r="E2" s="177"/>
      <c r="F2" s="35"/>
      <c r="G2" s="35"/>
    </row>
    <row r="3" spans="1:9" ht="15" customHeight="1">
      <c r="A3" s="178" t="s">
        <v>2</v>
      </c>
      <c r="B3" s="178"/>
      <c r="C3" s="178"/>
      <c r="D3" s="178"/>
      <c r="E3" s="178"/>
      <c r="F3" s="36"/>
      <c r="G3" s="37"/>
    </row>
    <row r="4" spans="1:9" ht="18.75">
      <c r="A4" s="191" t="s">
        <v>23</v>
      </c>
      <c r="B4" s="191"/>
      <c r="C4" s="191"/>
      <c r="D4" s="191"/>
      <c r="E4" s="191"/>
      <c r="F4" s="38"/>
      <c r="G4" s="39"/>
    </row>
    <row r="5" spans="1:9" ht="18.75" customHeight="1">
      <c r="A5" s="179" t="s">
        <v>24</v>
      </c>
      <c r="B5" s="179"/>
      <c r="C5" s="179"/>
      <c r="D5" s="179"/>
      <c r="E5" s="179"/>
      <c r="F5" s="38"/>
      <c r="G5" s="38"/>
    </row>
    <row r="6" spans="1:9" ht="18.75">
      <c r="A6" s="193" t="s">
        <v>1846</v>
      </c>
      <c r="B6" s="193"/>
      <c r="C6" s="193"/>
      <c r="D6" s="193"/>
      <c r="E6" s="193"/>
      <c r="F6" s="10"/>
      <c r="G6" s="41"/>
    </row>
    <row r="7" spans="1:9" ht="18.75">
      <c r="A7" s="183" t="s">
        <v>316</v>
      </c>
      <c r="B7" s="183"/>
      <c r="C7" s="183"/>
      <c r="D7" s="183"/>
      <c r="E7" s="183"/>
      <c r="F7" s="42"/>
      <c r="G7" s="42"/>
      <c r="H7" s="42"/>
      <c r="I7" s="42"/>
    </row>
    <row r="8" spans="1:9" ht="15.75">
      <c r="A8" s="175" t="s">
        <v>5</v>
      </c>
      <c r="B8" s="175"/>
      <c r="C8" s="175"/>
      <c r="D8" s="175"/>
      <c r="E8" s="175"/>
      <c r="F8" s="10"/>
      <c r="G8" s="43"/>
    </row>
    <row r="9" spans="1:9">
      <c r="F9" s="10"/>
    </row>
    <row r="10" spans="1:9">
      <c r="F10" s="10"/>
      <c r="G10" s="10"/>
    </row>
    <row r="11" spans="1:9" ht="15" customHeight="1">
      <c r="B11" s="192" t="s">
        <v>6</v>
      </c>
      <c r="C11" s="45" t="s">
        <v>359</v>
      </c>
      <c r="D11" s="194" t="s">
        <v>340</v>
      </c>
      <c r="F11" s="10"/>
    </row>
    <row r="12" spans="1:9" ht="15" customHeight="1">
      <c r="B12" s="192"/>
      <c r="C12" s="19" t="s">
        <v>316</v>
      </c>
      <c r="D12" s="194"/>
      <c r="E12" s="10"/>
      <c r="F12" s="10"/>
      <c r="G12" s="10"/>
      <c r="H12" s="10"/>
    </row>
    <row r="13" spans="1:9">
      <c r="B13" s="46" t="s">
        <v>11</v>
      </c>
      <c r="C13" s="47">
        <f>+C14+C21</f>
        <v>1484234.610959</v>
      </c>
      <c r="D13" s="47">
        <f>+D14+D21</f>
        <v>567776.19385909068</v>
      </c>
      <c r="F13" s="10"/>
      <c r="G13" s="10"/>
      <c r="H13" s="10"/>
    </row>
    <row r="14" spans="1:9">
      <c r="B14" s="48" t="s">
        <v>12</v>
      </c>
      <c r="C14" s="49">
        <f>SUM(C15:C20)</f>
        <v>1308196.6847919999</v>
      </c>
      <c r="D14" s="49">
        <f>SUM(D15:D20)</f>
        <v>520595.28944479069</v>
      </c>
      <c r="F14" s="10"/>
      <c r="G14" s="10"/>
      <c r="H14" s="10"/>
    </row>
    <row r="15" spans="1:9" ht="12.75" customHeight="1">
      <c r="B15" s="50" t="s">
        <v>25</v>
      </c>
      <c r="C15" s="51">
        <v>516919.62720400002</v>
      </c>
      <c r="D15" s="51">
        <v>186930.16960917064</v>
      </c>
      <c r="E15" s="51"/>
      <c r="F15" s="10"/>
      <c r="G15" s="10"/>
      <c r="H15" s="10"/>
    </row>
    <row r="16" spans="1:9">
      <c r="B16" s="50" t="s">
        <v>26</v>
      </c>
      <c r="C16" s="51">
        <v>90986.168678000002</v>
      </c>
      <c r="D16" s="51">
        <v>32661.033853890003</v>
      </c>
      <c r="E16" s="52"/>
      <c r="F16" s="10"/>
      <c r="G16" s="10"/>
    </row>
    <row r="17" spans="2:9">
      <c r="B17" s="50" t="s">
        <v>13</v>
      </c>
      <c r="C17" s="51">
        <v>298486.441612</v>
      </c>
      <c r="D17" s="51">
        <v>111867.15166218001</v>
      </c>
      <c r="E17" s="51"/>
      <c r="F17" s="10"/>
      <c r="G17" s="10"/>
    </row>
    <row r="18" spans="2:9">
      <c r="B18" s="50" t="s">
        <v>27</v>
      </c>
      <c r="C18" s="53">
        <v>13500</v>
      </c>
      <c r="D18" s="53">
        <v>8474.1316423200005</v>
      </c>
      <c r="E18" s="54"/>
      <c r="F18" s="10"/>
      <c r="G18" s="10"/>
    </row>
    <row r="19" spans="2:9">
      <c r="B19" s="50" t="s">
        <v>28</v>
      </c>
      <c r="C19" s="51">
        <v>388252.04090299999</v>
      </c>
      <c r="D19" s="51">
        <v>179269.91878537001</v>
      </c>
      <c r="E19" s="51"/>
      <c r="F19" s="10"/>
      <c r="G19" s="10"/>
    </row>
    <row r="20" spans="2:9">
      <c r="B20" s="50" t="s">
        <v>29</v>
      </c>
      <c r="C20" s="51">
        <v>52.406395000000003</v>
      </c>
      <c r="D20" s="51">
        <v>1392.8838918599999</v>
      </c>
      <c r="E20" s="51"/>
      <c r="F20" s="10"/>
      <c r="G20" s="10"/>
      <c r="I20" s="10"/>
    </row>
    <row r="21" spans="2:9">
      <c r="B21" s="48" t="s">
        <v>14</v>
      </c>
      <c r="C21" s="49">
        <f>SUM(C22:C27)</f>
        <v>176037.92616700003</v>
      </c>
      <c r="D21" s="49">
        <f>SUM(D22:D27)</f>
        <v>47180.904414299999</v>
      </c>
      <c r="E21" s="51"/>
      <c r="F21" s="10"/>
      <c r="G21" s="10"/>
      <c r="H21" s="10"/>
    </row>
    <row r="22" spans="2:9">
      <c r="B22" s="50" t="s">
        <v>30</v>
      </c>
      <c r="C22" s="51">
        <v>53162.528542</v>
      </c>
      <c r="D22" s="51">
        <v>17597.119021260001</v>
      </c>
      <c r="E22" s="51"/>
      <c r="F22" s="10"/>
      <c r="G22" s="10"/>
      <c r="H22" s="55"/>
    </row>
    <row r="23" spans="2:9">
      <c r="B23" s="50" t="s">
        <v>31</v>
      </c>
      <c r="C23" s="51">
        <v>60255.319620000002</v>
      </c>
      <c r="D23" s="51">
        <v>10319.651706729999</v>
      </c>
      <c r="E23" s="51"/>
      <c r="F23" s="10"/>
      <c r="G23" s="10"/>
    </row>
    <row r="24" spans="2:9">
      <c r="B24" s="50" t="s">
        <v>32</v>
      </c>
      <c r="C24" s="51">
        <v>10.094704</v>
      </c>
      <c r="D24" s="51">
        <v>40.587052929999999</v>
      </c>
      <c r="E24" s="51"/>
      <c r="F24" s="10"/>
      <c r="G24" s="10"/>
    </row>
    <row r="25" spans="2:9">
      <c r="B25" s="50" t="s">
        <v>33</v>
      </c>
      <c r="C25" s="51">
        <v>1045.835769</v>
      </c>
      <c r="D25" s="51">
        <v>533.30491103000008</v>
      </c>
      <c r="E25" s="51"/>
      <c r="F25" s="10"/>
      <c r="G25" s="10"/>
    </row>
    <row r="26" spans="2:9">
      <c r="B26" s="50" t="s">
        <v>34</v>
      </c>
      <c r="C26" s="51">
        <v>60117.023257000001</v>
      </c>
      <c r="D26" s="51">
        <v>18690.241722349998</v>
      </c>
      <c r="E26" s="51"/>
      <c r="F26" s="10"/>
      <c r="G26" s="10"/>
    </row>
    <row r="27" spans="2:9">
      <c r="B27" s="50" t="s">
        <v>35</v>
      </c>
      <c r="C27" s="51">
        <v>1447.1242749999999</v>
      </c>
      <c r="D27" s="51">
        <v>0</v>
      </c>
      <c r="E27" s="51"/>
      <c r="F27" s="10"/>
      <c r="G27" s="10"/>
    </row>
    <row r="28" spans="2:9">
      <c r="B28" s="46" t="s">
        <v>36</v>
      </c>
      <c r="C28" s="47">
        <f>C29</f>
        <v>108120.51053499999</v>
      </c>
      <c r="D28" s="47">
        <f>D29</f>
        <v>52886.524692550003</v>
      </c>
      <c r="E28" s="51"/>
      <c r="F28" s="10"/>
      <c r="G28" s="10"/>
    </row>
    <row r="29" spans="2:9">
      <c r="B29" s="48" t="s">
        <v>22</v>
      </c>
      <c r="C29" s="49">
        <f>SUM(C30:C32)</f>
        <v>108120.51053499999</v>
      </c>
      <c r="D29" s="49">
        <f>SUM(D30:D32)</f>
        <v>52886.524692550003</v>
      </c>
      <c r="E29" s="51"/>
      <c r="F29" s="10"/>
      <c r="G29" s="10"/>
    </row>
    <row r="30" spans="2:9">
      <c r="B30" s="50" t="s">
        <v>37</v>
      </c>
      <c r="C30" s="51">
        <v>5117.7218819999998</v>
      </c>
      <c r="D30" s="56">
        <v>225.78210000000001</v>
      </c>
      <c r="E30" s="51"/>
      <c r="F30" s="10"/>
      <c r="G30" s="10"/>
    </row>
    <row r="31" spans="2:9">
      <c r="B31" s="50" t="s">
        <v>38</v>
      </c>
      <c r="C31" s="51">
        <v>103002.788653</v>
      </c>
      <c r="D31" s="51">
        <v>52660.742592550007</v>
      </c>
      <c r="E31" s="51"/>
      <c r="F31" s="10"/>
      <c r="G31" s="10"/>
    </row>
    <row r="32" spans="2:9">
      <c r="B32" s="50" t="s">
        <v>313</v>
      </c>
      <c r="C32" s="56">
        <v>0</v>
      </c>
      <c r="D32" s="56">
        <v>0</v>
      </c>
      <c r="G32" s="10"/>
    </row>
    <row r="33" spans="2:19" ht="15" customHeight="1">
      <c r="B33" s="57" t="s">
        <v>39</v>
      </c>
      <c r="C33" s="58">
        <f>C13+C28</f>
        <v>1592355.1214939998</v>
      </c>
      <c r="D33" s="58">
        <f>D13+D28</f>
        <v>620662.71855164063</v>
      </c>
      <c r="G33" s="10"/>
      <c r="H33" s="29"/>
      <c r="I33" s="29"/>
      <c r="J33" s="29"/>
      <c r="K33" s="29"/>
      <c r="L33" s="29"/>
      <c r="M33" s="29"/>
      <c r="N33" s="29"/>
    </row>
    <row r="34" spans="2:19" ht="19.149999999999999" customHeight="1">
      <c r="B34" s="149" t="s">
        <v>355</v>
      </c>
      <c r="D34" s="27"/>
      <c r="E34" s="28"/>
      <c r="F34" s="29"/>
      <c r="G34" s="30"/>
      <c r="H34" s="29"/>
      <c r="I34" s="29"/>
      <c r="J34" s="29"/>
      <c r="K34" s="29"/>
      <c r="L34" s="29"/>
      <c r="M34" s="29"/>
      <c r="N34" s="29"/>
      <c r="O34" s="29"/>
      <c r="P34" s="29"/>
      <c r="Q34" s="29"/>
      <c r="R34" s="29"/>
      <c r="S34" s="29"/>
    </row>
    <row r="35" spans="2:19">
      <c r="B35" s="150" t="s">
        <v>343</v>
      </c>
      <c r="C35" s="151"/>
      <c r="D35" s="151"/>
      <c r="E35" s="151"/>
      <c r="F35" s="32"/>
      <c r="G35" s="30"/>
    </row>
    <row r="36" spans="2:19" ht="35.25" customHeight="1">
      <c r="B36" s="182" t="s">
        <v>1847</v>
      </c>
      <c r="C36" s="182"/>
      <c r="D36" s="182"/>
      <c r="E36" s="154"/>
      <c r="F36" s="154"/>
      <c r="G36" s="153"/>
    </row>
    <row r="37" spans="2:19">
      <c r="B37" s="180" t="s">
        <v>356</v>
      </c>
      <c r="C37" s="180"/>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1" sqref="D11:D1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6" t="s">
        <v>0</v>
      </c>
      <c r="B1" s="176"/>
      <c r="C1" s="176"/>
      <c r="D1" s="176"/>
      <c r="E1" s="176"/>
    </row>
    <row r="2" spans="1:8" ht="21" customHeight="1">
      <c r="A2" s="177" t="s">
        <v>1</v>
      </c>
      <c r="B2" s="177"/>
      <c r="C2" s="177"/>
      <c r="D2" s="177"/>
      <c r="E2" s="177"/>
    </row>
    <row r="3" spans="1:8" ht="15" customHeight="1">
      <c r="A3" s="178" t="s">
        <v>2</v>
      </c>
      <c r="B3" s="178"/>
      <c r="C3" s="178"/>
      <c r="D3" s="178"/>
      <c r="E3" s="178"/>
    </row>
    <row r="4" spans="1:8" ht="18.75" customHeight="1">
      <c r="A4" s="179" t="s">
        <v>23</v>
      </c>
      <c r="B4" s="179"/>
      <c r="C4" s="179"/>
      <c r="D4" s="179"/>
      <c r="E4" s="179"/>
    </row>
    <row r="5" spans="1:8" ht="18.75" customHeight="1">
      <c r="A5" s="179" t="s">
        <v>40</v>
      </c>
      <c r="B5" s="179"/>
      <c r="C5" s="179"/>
      <c r="D5" s="179"/>
      <c r="E5" s="179"/>
    </row>
    <row r="6" spans="1:8" ht="18.75">
      <c r="A6" s="193" t="s">
        <v>1846</v>
      </c>
      <c r="B6" s="193"/>
      <c r="C6" s="193"/>
      <c r="D6" s="193"/>
      <c r="E6" s="193"/>
    </row>
    <row r="7" spans="1:8" ht="18.75">
      <c r="A7" s="183" t="s">
        <v>316</v>
      </c>
      <c r="B7" s="183"/>
      <c r="C7" s="183"/>
      <c r="D7" s="183"/>
      <c r="E7" s="183"/>
    </row>
    <row r="8" spans="1:8" ht="15.75">
      <c r="A8" s="175" t="s">
        <v>5</v>
      </c>
      <c r="B8" s="175"/>
      <c r="C8" s="175"/>
      <c r="D8" s="175"/>
      <c r="E8" s="175"/>
    </row>
    <row r="10" spans="1:8">
      <c r="G10" s="55"/>
    </row>
    <row r="11" spans="1:8" ht="15" customHeight="1">
      <c r="B11" s="192" t="s">
        <v>6</v>
      </c>
      <c r="C11" s="44" t="s">
        <v>359</v>
      </c>
      <c r="D11" s="192" t="s">
        <v>340</v>
      </c>
    </row>
    <row r="12" spans="1:8">
      <c r="B12" s="192"/>
      <c r="C12" s="19" t="s">
        <v>316</v>
      </c>
      <c r="D12" s="192"/>
    </row>
    <row r="13" spans="1:8">
      <c r="B13" s="59" t="s">
        <v>11</v>
      </c>
      <c r="C13" s="60">
        <f>C14+C17+C43+C45+C47+C49+C51+C53+C55</f>
        <v>1484234.6109590004</v>
      </c>
      <c r="D13" s="60">
        <f>D14+D17+D43+D45+D47+D49+D51+D53+D55</f>
        <v>567776.1938590901</v>
      </c>
      <c r="G13" s="10"/>
      <c r="H13" s="61"/>
    </row>
    <row r="14" spans="1:8">
      <c r="B14" s="62" t="s">
        <v>41</v>
      </c>
      <c r="C14" s="63">
        <f>SUM(C15:C16)</f>
        <v>8907.1543020000008</v>
      </c>
      <c r="D14" s="63">
        <f>SUM(D15:D16)</f>
        <v>3711.3141336099989</v>
      </c>
      <c r="G14" s="10"/>
    </row>
    <row r="15" spans="1:8">
      <c r="B15" s="64" t="s">
        <v>42</v>
      </c>
      <c r="C15" s="53">
        <v>3010.7791240000001</v>
      </c>
      <c r="D15" s="53">
        <v>1254.4912400000001</v>
      </c>
      <c r="E15" s="53"/>
      <c r="G15" s="10"/>
    </row>
    <row r="16" spans="1:8">
      <c r="B16" s="64" t="s">
        <v>43</v>
      </c>
      <c r="C16" s="53">
        <v>5896.3751780000002</v>
      </c>
      <c r="D16" s="53">
        <v>2456.822893609999</v>
      </c>
      <c r="E16" s="53"/>
      <c r="G16" s="10"/>
    </row>
    <row r="17" spans="2:9">
      <c r="B17" s="62" t="s">
        <v>44</v>
      </c>
      <c r="C17" s="63">
        <f>SUM(C18:C42)</f>
        <v>1449825.2822310003</v>
      </c>
      <c r="D17" s="63">
        <f>SUM(D18:D42)</f>
        <v>553085.29114518012</v>
      </c>
      <c r="E17" s="53"/>
    </row>
    <row r="18" spans="2:9">
      <c r="B18" s="64" t="s">
        <v>45</v>
      </c>
      <c r="C18" s="53">
        <v>127178.682615</v>
      </c>
      <c r="D18" s="53">
        <v>39420.701055550002</v>
      </c>
      <c r="E18" s="65"/>
    </row>
    <row r="19" spans="2:9">
      <c r="B19" s="64" t="s">
        <v>362</v>
      </c>
      <c r="C19" s="53">
        <v>73721.962713999994</v>
      </c>
      <c r="D19" s="53">
        <v>27305.45392453999</v>
      </c>
      <c r="E19" s="65"/>
    </row>
    <row r="20" spans="2:9">
      <c r="B20" s="64" t="s">
        <v>46</v>
      </c>
      <c r="C20" s="53">
        <v>64622.485397999997</v>
      </c>
      <c r="D20" s="53">
        <v>23296.003043540022</v>
      </c>
      <c r="E20" s="65"/>
    </row>
    <row r="21" spans="2:9">
      <c r="B21" s="64" t="s">
        <v>47</v>
      </c>
      <c r="C21" s="53">
        <v>15344.286414</v>
      </c>
      <c r="D21" s="53">
        <v>5414.9593896400011</v>
      </c>
      <c r="E21" s="65"/>
    </row>
    <row r="22" spans="2:9">
      <c r="B22" s="64" t="s">
        <v>48</v>
      </c>
      <c r="C22" s="53">
        <v>21512.650364000001</v>
      </c>
      <c r="D22" s="53">
        <v>7906.5106163799974</v>
      </c>
      <c r="E22" s="65"/>
    </row>
    <row r="23" spans="2:9">
      <c r="B23" s="64" t="s">
        <v>49</v>
      </c>
      <c r="C23" s="66">
        <v>309832.15000000002</v>
      </c>
      <c r="D23" s="66">
        <v>111345.56150664997</v>
      </c>
      <c r="E23" s="65"/>
    </row>
    <row r="24" spans="2:9">
      <c r="B24" s="64" t="s">
        <v>50</v>
      </c>
      <c r="C24" s="66">
        <v>150968.273193</v>
      </c>
      <c r="D24" s="66">
        <v>59387.52422411002</v>
      </c>
      <c r="E24" s="65"/>
    </row>
    <row r="25" spans="2:9">
      <c r="B25" s="67" t="s">
        <v>51</v>
      </c>
      <c r="C25" s="66">
        <v>5502.585634</v>
      </c>
      <c r="D25" s="66">
        <v>1162.34418777</v>
      </c>
      <c r="E25" s="65"/>
    </row>
    <row r="26" spans="2:9">
      <c r="B26" s="67" t="s">
        <v>52</v>
      </c>
      <c r="C26" s="66">
        <v>3023.3434499999998</v>
      </c>
      <c r="D26" s="66">
        <v>850.70142927000006</v>
      </c>
      <c r="E26" s="65"/>
      <c r="I26" s="66"/>
    </row>
    <row r="27" spans="2:9">
      <c r="B27" s="67" t="s">
        <v>53</v>
      </c>
      <c r="C27" s="66">
        <v>18535.516531000001</v>
      </c>
      <c r="D27" s="66">
        <v>5836.7806823099982</v>
      </c>
      <c r="E27" s="65"/>
    </row>
    <row r="28" spans="2:9">
      <c r="B28" s="67" t="s">
        <v>54</v>
      </c>
      <c r="C28" s="66">
        <v>64208.597908000003</v>
      </c>
      <c r="D28" s="66">
        <v>23703.379679730009</v>
      </c>
      <c r="E28" s="65"/>
    </row>
    <row r="29" spans="2:9">
      <c r="B29" s="67" t="s">
        <v>55</v>
      </c>
      <c r="C29" s="66">
        <v>21563.980144000001</v>
      </c>
      <c r="D29" s="66">
        <v>10977.745720159995</v>
      </c>
      <c r="E29" s="65"/>
    </row>
    <row r="30" spans="2:9">
      <c r="B30" s="67" t="s">
        <v>56</v>
      </c>
      <c r="C30" s="66">
        <v>9400.0550249999997</v>
      </c>
      <c r="D30" s="66">
        <v>1685.97996261</v>
      </c>
      <c r="E30" s="65"/>
    </row>
    <row r="31" spans="2:9">
      <c r="B31" s="67" t="s">
        <v>57</v>
      </c>
      <c r="C31" s="66">
        <v>11681.565715000001</v>
      </c>
      <c r="D31" s="66">
        <v>5165.5938552200023</v>
      </c>
      <c r="E31" s="65"/>
    </row>
    <row r="32" spans="2:9">
      <c r="B32" s="67" t="s">
        <v>58</v>
      </c>
      <c r="C32" s="66">
        <v>1254.3081549999999</v>
      </c>
      <c r="D32" s="66">
        <v>457.79084394000006</v>
      </c>
      <c r="E32" s="65"/>
    </row>
    <row r="33" spans="2:7">
      <c r="B33" s="67" t="s">
        <v>59</v>
      </c>
      <c r="C33" s="66">
        <v>4163.0385219999998</v>
      </c>
      <c r="D33" s="66">
        <v>1440.8846328499999</v>
      </c>
      <c r="E33" s="65"/>
    </row>
    <row r="34" spans="2:7">
      <c r="B34" s="67" t="s">
        <v>60</v>
      </c>
      <c r="C34" s="66">
        <v>754.73537499999998</v>
      </c>
      <c r="D34" s="66">
        <v>257.96029983000005</v>
      </c>
      <c r="E34" s="65"/>
    </row>
    <row r="35" spans="2:7">
      <c r="B35" s="67" t="s">
        <v>61</v>
      </c>
      <c r="C35" s="66">
        <v>17321.712416999999</v>
      </c>
      <c r="D35" s="66">
        <v>4508.6391615900002</v>
      </c>
      <c r="E35" s="65"/>
    </row>
    <row r="36" spans="2:7">
      <c r="B36" s="67" t="s">
        <v>62</v>
      </c>
      <c r="C36" s="66">
        <v>22851.776170000001</v>
      </c>
      <c r="D36" s="66">
        <v>8336.3676899300008</v>
      </c>
      <c r="E36" s="65"/>
    </row>
    <row r="37" spans="2:7">
      <c r="B37" s="67" t="s">
        <v>63</v>
      </c>
      <c r="C37" s="66">
        <v>4007.4039579999999</v>
      </c>
      <c r="D37" s="66">
        <v>1098.3604569899999</v>
      </c>
      <c r="E37" s="65"/>
    </row>
    <row r="38" spans="2:7">
      <c r="B38" s="67" t="s">
        <v>64</v>
      </c>
      <c r="C38" s="66">
        <v>2714.3816029999998</v>
      </c>
      <c r="D38" s="66">
        <v>893.33759382000005</v>
      </c>
      <c r="E38" s="65"/>
    </row>
    <row r="39" spans="2:7">
      <c r="B39" s="67" t="s">
        <v>65</v>
      </c>
      <c r="C39" s="66">
        <v>5749.8536160000003</v>
      </c>
      <c r="D39" s="66">
        <v>1036.06790342</v>
      </c>
      <c r="E39" s="65"/>
    </row>
    <row r="40" spans="2:7">
      <c r="B40" s="67" t="s">
        <v>66</v>
      </c>
      <c r="C40" s="66">
        <v>17535.521616999999</v>
      </c>
      <c r="D40" s="66">
        <v>5593.8205509899981</v>
      </c>
      <c r="E40" s="65"/>
    </row>
    <row r="41" spans="2:7">
      <c r="B41" s="67" t="s">
        <v>368</v>
      </c>
      <c r="C41" s="66">
        <v>333486.47113800002</v>
      </c>
      <c r="D41" s="66">
        <v>146874.95716217998</v>
      </c>
      <c r="E41" s="65"/>
    </row>
    <row r="42" spans="2:7">
      <c r="B42" s="67" t="s">
        <v>68</v>
      </c>
      <c r="C42" s="66">
        <v>142889.94455499999</v>
      </c>
      <c r="D42" s="66">
        <v>59127.865572160001</v>
      </c>
      <c r="E42" s="65"/>
    </row>
    <row r="43" spans="2:7">
      <c r="B43" s="62" t="s">
        <v>69</v>
      </c>
      <c r="C43" s="63">
        <f>C44</f>
        <v>12921.593863</v>
      </c>
      <c r="D43" s="63">
        <f>D44</f>
        <v>5383.4686468400005</v>
      </c>
      <c r="E43" s="65"/>
    </row>
    <row r="44" spans="2:7">
      <c r="B44" s="64" t="s">
        <v>70</v>
      </c>
      <c r="C44" s="53">
        <v>12921.593863</v>
      </c>
      <c r="D44" s="53">
        <v>5383.4686468400005</v>
      </c>
      <c r="E44" s="65"/>
    </row>
    <row r="45" spans="2:7">
      <c r="B45" s="62" t="s">
        <v>71</v>
      </c>
      <c r="C45" s="63">
        <f>C46</f>
        <v>6750.8917369999999</v>
      </c>
      <c r="D45" s="63">
        <f>D46</f>
        <v>3075.4160879999999</v>
      </c>
      <c r="E45" s="65"/>
    </row>
    <row r="46" spans="2:7">
      <c r="B46" s="64" t="s">
        <v>72</v>
      </c>
      <c r="C46" s="53">
        <v>6750.8917369999999</v>
      </c>
      <c r="D46" s="53">
        <v>3075.4160879999999</v>
      </c>
      <c r="E46" s="65"/>
      <c r="G46" s="66"/>
    </row>
    <row r="47" spans="2:7">
      <c r="B47" s="62" t="s">
        <v>73</v>
      </c>
      <c r="C47" s="63">
        <f>C48</f>
        <v>1524.2480869999999</v>
      </c>
      <c r="D47" s="63">
        <f>D48</f>
        <v>634.10330293999994</v>
      </c>
      <c r="E47" s="65"/>
    </row>
    <row r="48" spans="2:7">
      <c r="B48" s="64" t="s">
        <v>74</v>
      </c>
      <c r="C48" s="53">
        <v>1524.2480869999999</v>
      </c>
      <c r="D48" s="53">
        <v>634.10330293999994</v>
      </c>
      <c r="E48" s="65"/>
    </row>
    <row r="49" spans="2:7">
      <c r="B49" s="62" t="s">
        <v>75</v>
      </c>
      <c r="C49" s="63">
        <f>C50</f>
        <v>1900.371875</v>
      </c>
      <c r="D49" s="63">
        <f>D50</f>
        <v>791.82156099999997</v>
      </c>
      <c r="E49" s="65"/>
      <c r="F49" s="66"/>
      <c r="G49" s="66"/>
    </row>
    <row r="50" spans="2:7">
      <c r="B50" s="64" t="s">
        <v>76</v>
      </c>
      <c r="C50" s="53">
        <v>1900.371875</v>
      </c>
      <c r="D50" s="53">
        <v>791.82156099999997</v>
      </c>
      <c r="E50" s="65"/>
      <c r="F50" s="66"/>
    </row>
    <row r="51" spans="2:7">
      <c r="B51" s="62" t="s">
        <v>77</v>
      </c>
      <c r="C51" s="63">
        <f>C52</f>
        <v>375</v>
      </c>
      <c r="D51" s="63">
        <f>D52</f>
        <v>145.57062005</v>
      </c>
      <c r="E51" s="65"/>
    </row>
    <row r="52" spans="2:7">
      <c r="B52" s="64" t="s">
        <v>78</v>
      </c>
      <c r="C52" s="53">
        <v>375</v>
      </c>
      <c r="D52" s="53">
        <v>145.57062005</v>
      </c>
      <c r="E52" s="65"/>
    </row>
    <row r="53" spans="2:7">
      <c r="B53" s="62" t="s">
        <v>79</v>
      </c>
      <c r="C53" s="63">
        <f>C54</f>
        <v>1193.3993809999999</v>
      </c>
      <c r="D53" s="63">
        <f>D54</f>
        <v>638.13481499999989</v>
      </c>
      <c r="E53" s="65"/>
    </row>
    <row r="54" spans="2:7">
      <c r="B54" s="64" t="s">
        <v>363</v>
      </c>
      <c r="C54" s="53">
        <v>1193.3993809999999</v>
      </c>
      <c r="D54" s="53">
        <v>638.13481499999989</v>
      </c>
      <c r="E54" s="65"/>
      <c r="G54" s="66"/>
    </row>
    <row r="55" spans="2:7">
      <c r="B55" s="68" t="s">
        <v>80</v>
      </c>
      <c r="C55" s="63">
        <f>C56</f>
        <v>836.66948300000001</v>
      </c>
      <c r="D55" s="63">
        <f>D56</f>
        <v>311.07354647000017</v>
      </c>
      <c r="E55" s="65"/>
    </row>
    <row r="56" spans="2:7">
      <c r="B56" s="64" t="s">
        <v>353</v>
      </c>
      <c r="C56" s="53">
        <v>836.66948300000001</v>
      </c>
      <c r="D56" s="53">
        <v>311.07354647000017</v>
      </c>
      <c r="E56" s="65"/>
    </row>
    <row r="57" spans="2:7">
      <c r="B57" s="69" t="s">
        <v>36</v>
      </c>
      <c r="C57" s="70">
        <f>C58</f>
        <v>108120.51053500001</v>
      </c>
      <c r="D57" s="70">
        <f>D58</f>
        <v>52886.524692550011</v>
      </c>
      <c r="E57" s="65"/>
    </row>
    <row r="58" spans="2:7">
      <c r="B58" s="62" t="s">
        <v>44</v>
      </c>
      <c r="C58" s="63">
        <f>SUM(C59:C63)</f>
        <v>108120.51053500001</v>
      </c>
      <c r="D58" s="63">
        <f>SUM(D59:D63)</f>
        <v>52886.524692550011</v>
      </c>
      <c r="E58" s="65"/>
      <c r="G58" s="66"/>
    </row>
    <row r="59" spans="2:7">
      <c r="B59" s="64" t="s">
        <v>49</v>
      </c>
      <c r="C59" s="71">
        <v>0</v>
      </c>
      <c r="D59" s="71">
        <v>0</v>
      </c>
      <c r="E59" s="65"/>
      <c r="G59" s="66"/>
    </row>
    <row r="60" spans="2:7">
      <c r="B60" s="64" t="s">
        <v>53</v>
      </c>
      <c r="C60" s="71">
        <v>0</v>
      </c>
      <c r="D60" s="71">
        <v>0</v>
      </c>
      <c r="E60" s="65"/>
      <c r="G60" s="66"/>
    </row>
    <row r="61" spans="2:7">
      <c r="B61" s="64" t="s">
        <v>63</v>
      </c>
      <c r="C61" s="53">
        <v>835.789266</v>
      </c>
      <c r="D61" s="71">
        <v>0</v>
      </c>
      <c r="E61" s="65"/>
      <c r="G61" s="66"/>
    </row>
    <row r="62" spans="2:7">
      <c r="B62" s="64" t="s">
        <v>67</v>
      </c>
      <c r="C62" s="53">
        <v>93784.721269000001</v>
      </c>
      <c r="D62" s="53">
        <v>51378.774703880008</v>
      </c>
      <c r="E62" s="65"/>
    </row>
    <row r="63" spans="2:7">
      <c r="B63" s="64" t="s">
        <v>68</v>
      </c>
      <c r="C63" s="53">
        <v>13500</v>
      </c>
      <c r="D63" s="53">
        <v>1507.74998867</v>
      </c>
    </row>
    <row r="64" spans="2:7">
      <c r="B64" s="57" t="s">
        <v>81</v>
      </c>
      <c r="C64" s="58">
        <f>C13+C57</f>
        <v>1592355.1214940003</v>
      </c>
      <c r="D64" s="58">
        <f>(D13+D57)</f>
        <v>620662.71855164017</v>
      </c>
      <c r="F64" s="61"/>
    </row>
    <row r="65" spans="2:5">
      <c r="B65" s="149" t="s">
        <v>355</v>
      </c>
      <c r="D65" s="27"/>
      <c r="E65" s="65"/>
    </row>
    <row r="66" spans="2:5">
      <c r="B66" s="150" t="s">
        <v>343</v>
      </c>
      <c r="C66" s="151"/>
      <c r="D66" s="151"/>
    </row>
    <row r="67" spans="2:5" ht="42.75" customHeight="1">
      <c r="B67" s="182" t="s">
        <v>1847</v>
      </c>
      <c r="C67" s="182"/>
      <c r="D67" s="182"/>
    </row>
    <row r="68" spans="2:5">
      <c r="B68" s="180" t="s">
        <v>357</v>
      </c>
      <c r="C68" s="180"/>
    </row>
    <row r="69" spans="2:5">
      <c r="C69" s="72"/>
      <c r="D69" s="72"/>
    </row>
    <row r="70" spans="2:5">
      <c r="C70" s="72"/>
      <c r="D70" s="72"/>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B33" sqref="B33"/>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6" t="s">
        <v>0</v>
      </c>
      <c r="B1" s="176"/>
      <c r="C1" s="176"/>
      <c r="D1" s="176"/>
    </row>
    <row r="2" spans="1:5" ht="21" customHeight="1">
      <c r="A2" s="177" t="s">
        <v>1</v>
      </c>
      <c r="B2" s="177"/>
      <c r="C2" s="177"/>
      <c r="D2" s="177"/>
    </row>
    <row r="3" spans="1:5" ht="14.45" customHeight="1">
      <c r="A3" s="178" t="s">
        <v>2</v>
      </c>
      <c r="B3" s="178"/>
      <c r="C3" s="178"/>
      <c r="D3" s="178"/>
    </row>
    <row r="5" spans="1:5" ht="18" customHeight="1">
      <c r="A5" s="179" t="s">
        <v>23</v>
      </c>
      <c r="B5" s="179"/>
      <c r="C5" s="179"/>
      <c r="D5" s="179"/>
      <c r="E5" s="179"/>
    </row>
    <row r="6" spans="1:5" ht="18" customHeight="1">
      <c r="A6" s="179" t="s">
        <v>82</v>
      </c>
      <c r="B6" s="179"/>
      <c r="C6" s="179"/>
      <c r="D6" s="179"/>
      <c r="E6" s="179"/>
    </row>
    <row r="7" spans="1:5" ht="18.75">
      <c r="A7" s="193" t="s">
        <v>1846</v>
      </c>
      <c r="B7" s="193"/>
      <c r="C7" s="193"/>
      <c r="D7" s="193"/>
      <c r="E7" s="193"/>
    </row>
    <row r="8" spans="1:5" ht="18.75">
      <c r="A8" s="183" t="s">
        <v>316</v>
      </c>
      <c r="B8" s="183"/>
      <c r="C8" s="183"/>
      <c r="D8" s="183"/>
      <c r="E8" s="183"/>
    </row>
    <row r="9" spans="1:5" ht="15.75">
      <c r="A9" s="175" t="s">
        <v>5</v>
      </c>
      <c r="B9" s="175"/>
      <c r="C9" s="175"/>
      <c r="D9" s="175"/>
      <c r="E9" s="175"/>
    </row>
    <row r="11" spans="1:5">
      <c r="B11" s="192" t="s">
        <v>6</v>
      </c>
      <c r="C11" s="44" t="s">
        <v>359</v>
      </c>
      <c r="D11" s="192" t="s">
        <v>340</v>
      </c>
    </row>
    <row r="12" spans="1:5">
      <c r="B12" s="192"/>
      <c r="C12" s="19" t="s">
        <v>316</v>
      </c>
      <c r="D12" s="192"/>
    </row>
    <row r="13" spans="1:5">
      <c r="B13" s="73" t="s">
        <v>240</v>
      </c>
      <c r="C13" s="144">
        <f>C14+C38+C74+C104+C150</f>
        <v>1484234.610959</v>
      </c>
      <c r="D13" s="144">
        <f>D14+D38+D74+D104+D150</f>
        <v>567776.19385908998</v>
      </c>
    </row>
    <row r="14" spans="1:5">
      <c r="B14" s="118" t="s">
        <v>344</v>
      </c>
      <c r="C14" s="145">
        <f>C15+C22+C25+C30</f>
        <v>239464.28887499997</v>
      </c>
      <c r="D14" s="145">
        <f>D15+D22+D25+D30</f>
        <v>89571.139963689988</v>
      </c>
    </row>
    <row r="15" spans="1:5">
      <c r="B15" s="119" t="s">
        <v>83</v>
      </c>
      <c r="C15" s="145">
        <f>SUM(C16:C21)</f>
        <v>92986.411967000007</v>
      </c>
      <c r="D15" s="145">
        <v>36209.655408119979</v>
      </c>
    </row>
    <row r="16" spans="1:5">
      <c r="B16" s="67" t="s">
        <v>84</v>
      </c>
      <c r="C16" s="143">
        <v>7957.6912179999999</v>
      </c>
      <c r="D16" s="143">
        <v>3710.6632495700005</v>
      </c>
    </row>
    <row r="17" spans="2:4">
      <c r="B17" s="67" t="s">
        <v>85</v>
      </c>
      <c r="C17" s="143">
        <v>50979.967939000002</v>
      </c>
      <c r="D17" s="143">
        <v>17758.531974319983</v>
      </c>
    </row>
    <row r="18" spans="2:4">
      <c r="B18" s="67" t="s">
        <v>86</v>
      </c>
      <c r="C18" s="143">
        <v>26405.736634000001</v>
      </c>
      <c r="D18" s="143">
        <v>11352.091222309997</v>
      </c>
    </row>
    <row r="19" spans="2:4">
      <c r="B19" s="67" t="s">
        <v>87</v>
      </c>
      <c r="C19" s="143">
        <v>6738.7567369999997</v>
      </c>
      <c r="D19" s="143">
        <v>3069.7538880000002</v>
      </c>
    </row>
    <row r="20" spans="2:4">
      <c r="B20" s="67" t="s">
        <v>88</v>
      </c>
      <c r="C20" s="143">
        <v>813.15455099999997</v>
      </c>
      <c r="D20" s="143">
        <v>285.85928887999989</v>
      </c>
    </row>
    <row r="21" spans="2:4">
      <c r="B21" s="67" t="s">
        <v>317</v>
      </c>
      <c r="C21" s="143">
        <v>91.104888000000003</v>
      </c>
      <c r="D21" s="143">
        <v>32.755785039999999</v>
      </c>
    </row>
    <row r="22" spans="2:4">
      <c r="B22" s="119" t="s">
        <v>89</v>
      </c>
      <c r="C22" s="145">
        <f>SUM(C23:C24)</f>
        <v>15166.993748999999</v>
      </c>
      <c r="D22" s="145">
        <v>5357.9825183399998</v>
      </c>
    </row>
    <row r="23" spans="2:4">
      <c r="B23" s="67" t="s">
        <v>90</v>
      </c>
      <c r="C23" s="143">
        <v>5679.9169469999997</v>
      </c>
      <c r="D23" s="143">
        <v>1747.3195421399996</v>
      </c>
    </row>
    <row r="24" spans="2:4">
      <c r="B24" s="67" t="s">
        <v>91</v>
      </c>
      <c r="C24" s="143">
        <v>9487.0768019999996</v>
      </c>
      <c r="D24" s="143">
        <v>3610.6629762000002</v>
      </c>
    </row>
    <row r="25" spans="2:4">
      <c r="B25" s="119" t="s">
        <v>92</v>
      </c>
      <c r="C25" s="145">
        <f>SUM(C26:C29)</f>
        <v>53706.951427000007</v>
      </c>
      <c r="D25" s="145">
        <v>19254.232095970008</v>
      </c>
    </row>
    <row r="26" spans="2:4">
      <c r="B26" s="67" t="s">
        <v>93</v>
      </c>
      <c r="C26" s="143">
        <v>49289.055265000003</v>
      </c>
      <c r="D26" s="143">
        <v>17934.387896830009</v>
      </c>
    </row>
    <row r="27" spans="2:4">
      <c r="B27" s="67" t="s">
        <v>94</v>
      </c>
      <c r="C27" s="143">
        <v>4065.0264830000001</v>
      </c>
      <c r="D27" s="143">
        <v>1188.3883884000002</v>
      </c>
    </row>
    <row r="28" spans="2:4">
      <c r="B28" s="67" t="s">
        <v>289</v>
      </c>
      <c r="C28" s="143">
        <v>280.480234</v>
      </c>
      <c r="D28" s="143">
        <v>100.48413070999999</v>
      </c>
    </row>
    <row r="29" spans="2:4">
      <c r="B29" s="67" t="s">
        <v>95</v>
      </c>
      <c r="C29" s="143">
        <v>72.389444999999995</v>
      </c>
      <c r="D29" s="143">
        <v>30.971680029999998</v>
      </c>
    </row>
    <row r="30" spans="2:4">
      <c r="B30" s="119" t="s">
        <v>96</v>
      </c>
      <c r="C30" s="145">
        <f>SUM(C31:C37)</f>
        <v>77603.931731999983</v>
      </c>
      <c r="D30" s="145">
        <v>28749.269941260001</v>
      </c>
    </row>
    <row r="31" spans="2:4">
      <c r="B31" s="67" t="s">
        <v>97</v>
      </c>
      <c r="C31" s="143">
        <v>38088.754744999998</v>
      </c>
      <c r="D31" s="143">
        <v>13048.302909460001</v>
      </c>
    </row>
    <row r="32" spans="2:4">
      <c r="B32" s="67" t="s">
        <v>98</v>
      </c>
      <c r="C32" s="143">
        <v>1400.4293500000001</v>
      </c>
      <c r="D32" s="143">
        <v>397.56276627999995</v>
      </c>
    </row>
    <row r="33" spans="2:4">
      <c r="B33" s="67" t="s">
        <v>99</v>
      </c>
      <c r="C33" s="143">
        <v>26646.094384</v>
      </c>
      <c r="D33" s="143">
        <v>11538.826627619997</v>
      </c>
    </row>
    <row r="34" spans="2:4">
      <c r="B34" s="67" t="s">
        <v>100</v>
      </c>
      <c r="C34" s="143">
        <v>2809.3564959999999</v>
      </c>
      <c r="D34" s="143">
        <v>986.59348804000001</v>
      </c>
    </row>
    <row r="35" spans="2:4">
      <c r="B35" s="67" t="s">
        <v>101</v>
      </c>
      <c r="C35" s="143">
        <v>4003.9843820000001</v>
      </c>
      <c r="D35" s="143">
        <v>1234.1612644800002</v>
      </c>
    </row>
    <row r="36" spans="2:4">
      <c r="B36" s="67" t="s">
        <v>102</v>
      </c>
      <c r="C36" s="143">
        <v>69.484139999999996</v>
      </c>
      <c r="D36" s="134">
        <v>28.951725</v>
      </c>
    </row>
    <row r="37" spans="2:4">
      <c r="B37" s="67" t="s">
        <v>103</v>
      </c>
      <c r="C37" s="143">
        <v>4585.8282349999999</v>
      </c>
      <c r="D37" s="146">
        <v>1514.8711603800002</v>
      </c>
    </row>
    <row r="38" spans="2:4">
      <c r="B38" s="118" t="s">
        <v>301</v>
      </c>
      <c r="C38" s="145">
        <f>C39+C43+C49+C51+C56+C59+C65+C67+C69</f>
        <v>230637.10148299995</v>
      </c>
      <c r="D38" s="145">
        <v>87170.669753679991</v>
      </c>
    </row>
    <row r="39" spans="2:4">
      <c r="B39" s="119" t="s">
        <v>104</v>
      </c>
      <c r="C39" s="145">
        <f>SUM(C40:C42)</f>
        <v>23281.068770999998</v>
      </c>
      <c r="D39" s="145">
        <v>11485.867736199998</v>
      </c>
    </row>
    <row r="40" spans="2:4">
      <c r="B40" s="67" t="s">
        <v>105</v>
      </c>
      <c r="C40" s="143">
        <v>21343.196200999999</v>
      </c>
      <c r="D40" s="146">
        <v>10933.329896869998</v>
      </c>
    </row>
    <row r="41" spans="2:4">
      <c r="B41" s="67" t="s">
        <v>106</v>
      </c>
      <c r="C41" s="143">
        <v>1694.5834649999999</v>
      </c>
      <c r="D41" s="146">
        <v>449.82889861000001</v>
      </c>
    </row>
    <row r="42" spans="2:4">
      <c r="B42" s="67" t="s">
        <v>107</v>
      </c>
      <c r="C42" s="143">
        <v>243.28910500000001</v>
      </c>
      <c r="D42" s="146">
        <v>102.70894072000003</v>
      </c>
    </row>
    <row r="43" spans="2:4">
      <c r="B43" s="119" t="s">
        <v>108</v>
      </c>
      <c r="C43" s="145">
        <f>SUM(C44:C48)</f>
        <v>18069.727753000003</v>
      </c>
      <c r="D43" s="145">
        <v>5636.8210543300002</v>
      </c>
    </row>
    <row r="44" spans="2:4">
      <c r="B44" s="67" t="s">
        <v>109</v>
      </c>
      <c r="C44" s="143">
        <v>12036.003957000001</v>
      </c>
      <c r="D44" s="143">
        <v>3657.78484592</v>
      </c>
    </row>
    <row r="45" spans="2:4">
      <c r="B45" s="67" t="s">
        <v>110</v>
      </c>
      <c r="C45" s="143">
        <v>178.780957</v>
      </c>
      <c r="D45" s="143">
        <v>62.997716850000003</v>
      </c>
    </row>
    <row r="46" spans="2:4">
      <c r="B46" s="67" t="s">
        <v>290</v>
      </c>
      <c r="C46" s="143">
        <v>252.44</v>
      </c>
      <c r="D46" s="143">
        <v>0</v>
      </c>
    </row>
    <row r="47" spans="2:4">
      <c r="B47" s="67" t="s">
        <v>111</v>
      </c>
      <c r="C47" s="143">
        <v>281.636753</v>
      </c>
      <c r="D47" s="143">
        <v>21.936396179999999</v>
      </c>
    </row>
    <row r="48" spans="2:4">
      <c r="B48" s="67" t="s">
        <v>112</v>
      </c>
      <c r="C48" s="143">
        <v>5320.866086</v>
      </c>
      <c r="D48" s="143">
        <v>1894.1020953799996</v>
      </c>
    </row>
    <row r="49" spans="2:9">
      <c r="B49" s="119" t="s">
        <v>113</v>
      </c>
      <c r="C49" s="145">
        <f>SUM(C50)</f>
        <v>8478.6767419999996</v>
      </c>
      <c r="D49" s="145">
        <v>2140.4653395800001</v>
      </c>
    </row>
    <row r="50" spans="2:9">
      <c r="B50" s="67" t="s">
        <v>114</v>
      </c>
      <c r="C50" s="143">
        <v>8478.6767419999996</v>
      </c>
      <c r="D50" s="143">
        <v>2140.4653395800001</v>
      </c>
    </row>
    <row r="51" spans="2:9">
      <c r="B51" s="119" t="s">
        <v>115</v>
      </c>
      <c r="C51" s="145">
        <f>SUM(C52:C55)</f>
        <v>90444.999545999977</v>
      </c>
      <c r="D51" s="145">
        <v>38256.376675309999</v>
      </c>
    </row>
    <row r="52" spans="2:9">
      <c r="B52" s="67" t="s">
        <v>116</v>
      </c>
      <c r="C52" s="143">
        <v>670.85495600000002</v>
      </c>
      <c r="D52" s="143">
        <v>189.91927721000005</v>
      </c>
    </row>
    <row r="53" spans="2:9">
      <c r="B53" s="67" t="s">
        <v>117</v>
      </c>
      <c r="C53" s="143">
        <v>84996.417663999993</v>
      </c>
      <c r="D53" s="143">
        <v>37333.67967967</v>
      </c>
    </row>
    <row r="54" spans="2:9">
      <c r="B54" s="67" t="s">
        <v>118</v>
      </c>
      <c r="C54" s="143">
        <v>51.500000999999997</v>
      </c>
      <c r="D54" s="143">
        <v>14.2360031</v>
      </c>
    </row>
    <row r="55" spans="2:9">
      <c r="B55" s="67" t="s">
        <v>119</v>
      </c>
      <c r="C55" s="143">
        <v>4726.2269249999999</v>
      </c>
      <c r="D55" s="143">
        <v>718.54171532999999</v>
      </c>
    </row>
    <row r="56" spans="2:9">
      <c r="B56" s="119" t="s">
        <v>120</v>
      </c>
      <c r="C56" s="145">
        <f>SUM(C57:C58)</f>
        <v>879.26182300000005</v>
      </c>
      <c r="D56" s="145">
        <v>281.93702082999999</v>
      </c>
    </row>
    <row r="57" spans="2:9">
      <c r="B57" s="67" t="s">
        <v>121</v>
      </c>
      <c r="C57" s="143">
        <v>868.70703800000001</v>
      </c>
      <c r="D57" s="143">
        <v>281.93702082999999</v>
      </c>
    </row>
    <row r="58" spans="2:9">
      <c r="B58" s="67" t="s">
        <v>284</v>
      </c>
      <c r="C58" s="143">
        <v>10.554785000000001</v>
      </c>
      <c r="D58" s="143">
        <v>0</v>
      </c>
    </row>
    <row r="59" spans="2:9">
      <c r="B59" s="119" t="s">
        <v>122</v>
      </c>
      <c r="C59" s="145">
        <f>SUM(C60:C64)</f>
        <v>77465.525556000008</v>
      </c>
      <c r="D59" s="145">
        <v>26930.016385049992</v>
      </c>
    </row>
    <row r="60" spans="2:9">
      <c r="B60" s="67" t="s">
        <v>123</v>
      </c>
      <c r="C60" s="143">
        <v>37110.140373000002</v>
      </c>
      <c r="D60" s="143">
        <v>15778.525452579996</v>
      </c>
      <c r="I60" s="145"/>
    </row>
    <row r="61" spans="2:9">
      <c r="B61" s="67" t="s">
        <v>124</v>
      </c>
      <c r="C61" s="143">
        <v>21.182604000000001</v>
      </c>
      <c r="D61" s="143">
        <v>0</v>
      </c>
    </row>
    <row r="62" spans="2:9">
      <c r="B62" s="67" t="s">
        <v>125</v>
      </c>
      <c r="C62" s="143">
        <v>35218.491996999997</v>
      </c>
      <c r="D62" s="143">
        <v>9731.9181542499991</v>
      </c>
    </row>
    <row r="63" spans="2:9">
      <c r="B63" s="67" t="s">
        <v>126</v>
      </c>
      <c r="C63" s="143">
        <v>1202.5105940000001</v>
      </c>
      <c r="D63" s="143">
        <v>297.71224737</v>
      </c>
    </row>
    <row r="64" spans="2:9">
      <c r="B64" s="67" t="s">
        <v>127</v>
      </c>
      <c r="C64" s="143">
        <v>3913.1999879999998</v>
      </c>
      <c r="D64" s="143">
        <v>1121.86053085</v>
      </c>
    </row>
    <row r="65" spans="2:4">
      <c r="B65" s="119" t="s">
        <v>128</v>
      </c>
      <c r="C65" s="145">
        <f>C66</f>
        <v>3805.3082479999998</v>
      </c>
      <c r="D65" s="145">
        <v>932.8053348599999</v>
      </c>
    </row>
    <row r="66" spans="2:4">
      <c r="B66" s="67" t="s">
        <v>129</v>
      </c>
      <c r="C66" s="143">
        <v>3805.3082479999998</v>
      </c>
      <c r="D66" s="143">
        <v>932.8053348599999</v>
      </c>
    </row>
    <row r="67" spans="2:4">
      <c r="B67" s="119" t="s">
        <v>130</v>
      </c>
      <c r="C67" s="145">
        <f>C68</f>
        <v>149.70302000000001</v>
      </c>
      <c r="D67" s="145">
        <v>31.188129149999998</v>
      </c>
    </row>
    <row r="68" spans="2:4">
      <c r="B68" s="67" t="s">
        <v>131</v>
      </c>
      <c r="C68" s="143">
        <v>149.70302000000001</v>
      </c>
      <c r="D68" s="143">
        <v>31.188129149999998</v>
      </c>
    </row>
    <row r="69" spans="2:4">
      <c r="B69" s="119" t="s">
        <v>132</v>
      </c>
      <c r="C69" s="145">
        <f>SUM(C70:C73)</f>
        <v>8062.8300239999999</v>
      </c>
      <c r="D69" s="145">
        <v>1475.19207837</v>
      </c>
    </row>
    <row r="70" spans="2:4">
      <c r="B70" s="67" t="s">
        <v>283</v>
      </c>
      <c r="C70" s="143">
        <v>146.51128</v>
      </c>
      <c r="D70" s="143">
        <v>20</v>
      </c>
    </row>
    <row r="71" spans="2:4">
      <c r="B71" s="67" t="s">
        <v>318</v>
      </c>
      <c r="C71" s="143">
        <v>3.9225690000000002</v>
      </c>
      <c r="D71" s="143">
        <v>0</v>
      </c>
    </row>
    <row r="72" spans="2:4">
      <c r="B72" s="67" t="s">
        <v>133</v>
      </c>
      <c r="C72" s="143">
        <v>7738.7249179999999</v>
      </c>
      <c r="D72" s="143">
        <v>1382.8290546199999</v>
      </c>
    </row>
    <row r="73" spans="2:4">
      <c r="B73" s="67" t="s">
        <v>291</v>
      </c>
      <c r="C73" s="143">
        <v>173.671257</v>
      </c>
      <c r="D73" s="143">
        <v>72.363023749999996</v>
      </c>
    </row>
    <row r="74" spans="2:4">
      <c r="B74" s="118" t="s">
        <v>308</v>
      </c>
      <c r="C74" s="145">
        <f>C75+C80+C95</f>
        <v>14788.243644000002</v>
      </c>
      <c r="D74" s="145">
        <v>3466.6198794100005</v>
      </c>
    </row>
    <row r="75" spans="2:4">
      <c r="B75" s="119" t="s">
        <v>134</v>
      </c>
      <c r="C75" s="145">
        <f>SUM(C76:C79)</f>
        <v>1069.4035680000002</v>
      </c>
      <c r="D75" s="145">
        <v>174.72642245</v>
      </c>
    </row>
    <row r="76" spans="2:4">
      <c r="B76" s="67" t="s">
        <v>135</v>
      </c>
      <c r="C76" s="143">
        <v>225.042</v>
      </c>
      <c r="D76" s="143">
        <v>48.812083350000002</v>
      </c>
    </row>
    <row r="77" spans="2:4">
      <c r="B77" s="67" t="s">
        <v>136</v>
      </c>
      <c r="C77" s="143">
        <v>736.63497900000004</v>
      </c>
      <c r="D77" s="143">
        <v>105.3055246</v>
      </c>
    </row>
    <row r="78" spans="2:4">
      <c r="B78" s="67" t="s">
        <v>288</v>
      </c>
      <c r="C78" s="143">
        <v>18.204464000000002</v>
      </c>
      <c r="D78" s="143">
        <v>0</v>
      </c>
    </row>
    <row r="79" spans="2:4">
      <c r="B79" s="67" t="s">
        <v>137</v>
      </c>
      <c r="C79" s="143">
        <v>89.522125000000003</v>
      </c>
      <c r="D79" s="143">
        <v>20.608814500000001</v>
      </c>
    </row>
    <row r="80" spans="2:4">
      <c r="B80" s="119" t="s">
        <v>138</v>
      </c>
      <c r="C80" s="145">
        <f>SUM(C81:C94)</f>
        <v>8369.8522960000009</v>
      </c>
      <c r="D80" s="145">
        <v>2205.6564074600001</v>
      </c>
    </row>
    <row r="81" spans="2:4">
      <c r="B81" s="67" t="s">
        <v>139</v>
      </c>
      <c r="C81" s="143">
        <v>1130.0497190000001</v>
      </c>
      <c r="D81" s="143">
        <v>68.705162609999988</v>
      </c>
    </row>
    <row r="82" spans="2:4">
      <c r="B82" s="67" t="s">
        <v>292</v>
      </c>
      <c r="C82" s="143">
        <v>31.467776000000001</v>
      </c>
      <c r="D82" s="143">
        <v>0.45800000000000002</v>
      </c>
    </row>
    <row r="83" spans="2:4">
      <c r="B83" s="67" t="s">
        <v>140</v>
      </c>
      <c r="C83" s="143">
        <v>320.09149500000001</v>
      </c>
      <c r="D83" s="143">
        <v>69.675289250000006</v>
      </c>
    </row>
    <row r="84" spans="2:4">
      <c r="B84" s="67" t="s">
        <v>141</v>
      </c>
      <c r="C84" s="143">
        <v>35</v>
      </c>
      <c r="D84" s="143">
        <v>1.1984661000000001</v>
      </c>
    </row>
    <row r="85" spans="2:4">
      <c r="B85" s="67" t="s">
        <v>142</v>
      </c>
      <c r="C85" s="143">
        <v>8.4097159999999995</v>
      </c>
      <c r="D85" s="143">
        <v>1.49918974</v>
      </c>
    </row>
    <row r="86" spans="2:4">
      <c r="B86" s="67" t="s">
        <v>143</v>
      </c>
      <c r="C86" s="143">
        <v>166.3</v>
      </c>
      <c r="D86" s="143">
        <v>67.139166689999996</v>
      </c>
    </row>
    <row r="87" spans="2:4">
      <c r="B87" s="67" t="s">
        <v>293</v>
      </c>
      <c r="C87" s="143">
        <v>121.855463</v>
      </c>
      <c r="D87" s="143">
        <v>15.972498599999998</v>
      </c>
    </row>
    <row r="88" spans="2:4">
      <c r="B88" s="67" t="s">
        <v>144</v>
      </c>
      <c r="C88" s="143">
        <v>1338.1688340000001</v>
      </c>
      <c r="D88" s="143">
        <v>375.08505603000003</v>
      </c>
    </row>
    <row r="89" spans="2:4">
      <c r="B89" s="67" t="s">
        <v>145</v>
      </c>
      <c r="C89" s="143">
        <v>2031.4511130000001</v>
      </c>
      <c r="D89" s="143">
        <v>443.88465627999994</v>
      </c>
    </row>
    <row r="90" spans="2:4">
      <c r="B90" s="67" t="s">
        <v>146</v>
      </c>
      <c r="C90" s="143">
        <v>101.411794</v>
      </c>
      <c r="D90" s="143">
        <v>33.209729970000005</v>
      </c>
    </row>
    <row r="91" spans="2:4">
      <c r="B91" s="67" t="s">
        <v>147</v>
      </c>
      <c r="C91" s="143">
        <v>1</v>
      </c>
      <c r="D91" s="143">
        <v>0</v>
      </c>
    </row>
    <row r="92" spans="2:4">
      <c r="B92" s="67" t="s">
        <v>294</v>
      </c>
      <c r="C92" s="143">
        <v>30.547778999999998</v>
      </c>
      <c r="D92" s="143">
        <v>3.1818777599999999</v>
      </c>
    </row>
    <row r="93" spans="2:4">
      <c r="B93" s="67" t="s">
        <v>364</v>
      </c>
      <c r="C93" s="143">
        <v>12</v>
      </c>
      <c r="D93" s="143">
        <v>11.376891949999999</v>
      </c>
    </row>
    <row r="94" spans="2:4">
      <c r="B94" s="67" t="s">
        <v>148</v>
      </c>
      <c r="C94" s="143">
        <v>3042.0986069999999</v>
      </c>
      <c r="D94" s="143">
        <v>1114.2704224799998</v>
      </c>
    </row>
    <row r="95" spans="2:4">
      <c r="B95" s="119" t="s">
        <v>149</v>
      </c>
      <c r="C95" s="145">
        <f>SUM(C96:C103)</f>
        <v>5348.9877800000004</v>
      </c>
      <c r="D95" s="145">
        <v>1086.2370495</v>
      </c>
    </row>
    <row r="96" spans="2:4">
      <c r="B96" s="67" t="s">
        <v>150</v>
      </c>
      <c r="C96" s="143">
        <v>260.17793799999998</v>
      </c>
      <c r="D96" s="143">
        <v>98.767093670000023</v>
      </c>
    </row>
    <row r="97" spans="2:4">
      <c r="B97" s="67" t="s">
        <v>151</v>
      </c>
      <c r="C97" s="143">
        <v>5.5485429999999996</v>
      </c>
      <c r="D97" s="143">
        <v>2.19459691</v>
      </c>
    </row>
    <row r="98" spans="2:4">
      <c r="B98" s="67" t="s">
        <v>152</v>
      </c>
      <c r="C98" s="143">
        <v>153.29686799999999</v>
      </c>
      <c r="D98" s="143">
        <v>47.509683510000002</v>
      </c>
    </row>
    <row r="99" spans="2:4">
      <c r="B99" s="67" t="s">
        <v>153</v>
      </c>
      <c r="C99" s="143">
        <v>17.3</v>
      </c>
      <c r="D99" s="143">
        <v>0.53823836000000003</v>
      </c>
    </row>
    <row r="100" spans="2:4">
      <c r="B100" s="67" t="s">
        <v>295</v>
      </c>
      <c r="C100" s="143">
        <v>4740.9021789999997</v>
      </c>
      <c r="D100" s="143">
        <v>885.83239081000011</v>
      </c>
    </row>
    <row r="101" spans="2:4">
      <c r="B101" s="67" t="s">
        <v>296</v>
      </c>
      <c r="C101" s="143">
        <v>6.0446759999999999</v>
      </c>
      <c r="D101" s="143">
        <v>0</v>
      </c>
    </row>
    <row r="102" spans="2:4">
      <c r="B102" s="67" t="s">
        <v>154</v>
      </c>
      <c r="C102" s="143">
        <v>6.5530090000000003</v>
      </c>
      <c r="D102" s="143">
        <v>1.89160642</v>
      </c>
    </row>
    <row r="103" spans="2:4">
      <c r="B103" s="67" t="s">
        <v>155</v>
      </c>
      <c r="C103" s="143">
        <v>159.16456700000001</v>
      </c>
      <c r="D103" s="143">
        <v>49.503439819999997</v>
      </c>
    </row>
    <row r="104" spans="2:4">
      <c r="B104" s="118" t="s">
        <v>302</v>
      </c>
      <c r="C104" s="145">
        <f>C105+C110+C117+C124+C136+C145</f>
        <v>665858.50581899995</v>
      </c>
      <c r="D104" s="145">
        <v>240692.80710013004</v>
      </c>
    </row>
    <row r="105" spans="2:4">
      <c r="B105" s="119" t="s">
        <v>156</v>
      </c>
      <c r="C105" s="145">
        <f>SUM(C106:C109)</f>
        <v>30826.676151</v>
      </c>
      <c r="D105" s="145">
        <v>9296.579336179997</v>
      </c>
    </row>
    <row r="106" spans="2:4">
      <c r="B106" s="67" t="s">
        <v>157</v>
      </c>
      <c r="C106" s="143">
        <v>8210.0601779999997</v>
      </c>
      <c r="D106" s="143">
        <v>733.80554798000014</v>
      </c>
    </row>
    <row r="107" spans="2:4">
      <c r="B107" s="67" t="s">
        <v>158</v>
      </c>
      <c r="C107" s="143">
        <v>761.51309400000002</v>
      </c>
      <c r="D107" s="143">
        <v>192.00973743</v>
      </c>
    </row>
    <row r="108" spans="2:4">
      <c r="B108" s="67" t="s">
        <v>159</v>
      </c>
      <c r="C108" s="143">
        <v>21833.102878999998</v>
      </c>
      <c r="D108" s="143">
        <v>8370.7640507699962</v>
      </c>
    </row>
    <row r="109" spans="2:4">
      <c r="B109" s="67" t="s">
        <v>312</v>
      </c>
      <c r="C109" s="143">
        <v>22</v>
      </c>
      <c r="D109" s="143">
        <v>0</v>
      </c>
    </row>
    <row r="110" spans="2:4">
      <c r="B110" s="119" t="s">
        <v>160</v>
      </c>
      <c r="C110" s="145">
        <f>SUM(C111:C116)</f>
        <v>137362.566364</v>
      </c>
      <c r="D110" s="145">
        <v>54964.084467770022</v>
      </c>
    </row>
    <row r="111" spans="2:4">
      <c r="B111" s="67" t="s">
        <v>297</v>
      </c>
      <c r="C111" s="143">
        <v>212.50466499999999</v>
      </c>
      <c r="D111" s="143">
        <v>92.552161599999991</v>
      </c>
    </row>
    <row r="112" spans="2:4">
      <c r="B112" s="67" t="s">
        <v>161</v>
      </c>
      <c r="C112" s="143">
        <v>13920.343099</v>
      </c>
      <c r="D112" s="143">
        <v>5916.0651350100006</v>
      </c>
    </row>
    <row r="113" spans="2:4">
      <c r="B113" s="67" t="s">
        <v>162</v>
      </c>
      <c r="C113" s="143">
        <v>11014.63715</v>
      </c>
      <c r="D113" s="143">
        <v>3767.1062465300006</v>
      </c>
    </row>
    <row r="114" spans="2:4">
      <c r="B114" s="67" t="s">
        <v>163</v>
      </c>
      <c r="C114" s="143">
        <v>35.07</v>
      </c>
      <c r="D114" s="143">
        <v>2.25609533</v>
      </c>
    </row>
    <row r="115" spans="2:4">
      <c r="B115" s="67" t="s">
        <v>164</v>
      </c>
      <c r="C115" s="143">
        <v>91.010413999999997</v>
      </c>
      <c r="D115" s="143">
        <v>32.41649288</v>
      </c>
    </row>
    <row r="116" spans="2:4">
      <c r="B116" s="67" t="s">
        <v>165</v>
      </c>
      <c r="C116" s="143">
        <v>112089.001036</v>
      </c>
      <c r="D116" s="143">
        <v>45153.688336420018</v>
      </c>
    </row>
    <row r="117" spans="2:4">
      <c r="B117" s="119" t="s">
        <v>166</v>
      </c>
      <c r="C117" s="145">
        <f>SUM(C118:C123)</f>
        <v>12302.416115</v>
      </c>
      <c r="D117" s="145">
        <v>3810.3936159400009</v>
      </c>
    </row>
    <row r="118" spans="2:4">
      <c r="B118" s="67" t="s">
        <v>167</v>
      </c>
      <c r="C118" s="143">
        <v>2555.0100000000002</v>
      </c>
      <c r="D118" s="143">
        <v>387.75523469999996</v>
      </c>
    </row>
    <row r="119" spans="2:4">
      <c r="B119" s="67" t="s">
        <v>168</v>
      </c>
      <c r="C119" s="143">
        <v>2345.722436</v>
      </c>
      <c r="D119" s="143">
        <v>829.28238850000025</v>
      </c>
    </row>
    <row r="120" spans="2:4">
      <c r="B120" s="67" t="s">
        <v>169</v>
      </c>
      <c r="C120" s="143">
        <v>4302.6366909999997</v>
      </c>
      <c r="D120" s="143">
        <v>1621.1480246100007</v>
      </c>
    </row>
    <row r="121" spans="2:4">
      <c r="B121" s="67" t="s">
        <v>282</v>
      </c>
      <c r="C121" s="143">
        <v>1.3018430000000001</v>
      </c>
      <c r="D121" s="143">
        <v>0</v>
      </c>
    </row>
    <row r="122" spans="2:4">
      <c r="B122" s="67" t="s">
        <v>170</v>
      </c>
      <c r="C122" s="143">
        <v>209.42951099999999</v>
      </c>
      <c r="D122" s="143">
        <v>230.30623955000002</v>
      </c>
    </row>
    <row r="123" spans="2:4">
      <c r="B123" s="67" t="s">
        <v>171</v>
      </c>
      <c r="C123" s="143">
        <v>2888.315634</v>
      </c>
      <c r="D123" s="143">
        <v>741.90172858000005</v>
      </c>
    </row>
    <row r="124" spans="2:4">
      <c r="B124" s="119" t="s">
        <v>319</v>
      </c>
      <c r="C124" s="145">
        <f>SUM(C125:C135)</f>
        <v>309600.27435099997</v>
      </c>
      <c r="D124" s="145">
        <v>110850.13862916001</v>
      </c>
    </row>
    <row r="125" spans="2:4">
      <c r="B125" s="67" t="s">
        <v>172</v>
      </c>
      <c r="C125" s="143">
        <v>15790.264520999999</v>
      </c>
      <c r="D125" s="143">
        <v>4645.8145953400008</v>
      </c>
    </row>
    <row r="126" spans="2:4">
      <c r="B126" s="67" t="s">
        <v>285</v>
      </c>
      <c r="C126" s="143">
        <v>110523.979362</v>
      </c>
      <c r="D126" s="143">
        <v>42735.109601300006</v>
      </c>
    </row>
    <row r="127" spans="2:4">
      <c r="B127" s="67" t="s">
        <v>286</v>
      </c>
      <c r="C127" s="143">
        <v>33349.383498000003</v>
      </c>
      <c r="D127" s="143">
        <v>12232.99798817</v>
      </c>
    </row>
    <row r="128" spans="2:4">
      <c r="B128" s="67" t="s">
        <v>173</v>
      </c>
      <c r="C128" s="143">
        <v>25693.434943</v>
      </c>
      <c r="D128" s="143">
        <v>9556.7179099199984</v>
      </c>
    </row>
    <row r="129" spans="2:4">
      <c r="B129" s="67" t="s">
        <v>174</v>
      </c>
      <c r="C129" s="143">
        <v>4244.5817889999998</v>
      </c>
      <c r="D129" s="143">
        <v>918.90186267999991</v>
      </c>
    </row>
    <row r="130" spans="2:4">
      <c r="B130" s="67" t="s">
        <v>175</v>
      </c>
      <c r="C130" s="143">
        <v>12539.267331999999</v>
      </c>
      <c r="D130" s="143">
        <v>4918.4525363600014</v>
      </c>
    </row>
    <row r="131" spans="2:4">
      <c r="B131" s="67" t="s">
        <v>176</v>
      </c>
      <c r="C131" s="143">
        <v>1607.7136760000001</v>
      </c>
      <c r="D131" s="143">
        <v>473.18548059000005</v>
      </c>
    </row>
    <row r="132" spans="2:4">
      <c r="B132" s="67" t="s">
        <v>177</v>
      </c>
      <c r="C132" s="143">
        <v>718.99446699999999</v>
      </c>
      <c r="D132" s="143">
        <v>245.84128614000002</v>
      </c>
    </row>
    <row r="133" spans="2:4">
      <c r="B133" s="67" t="s">
        <v>178</v>
      </c>
      <c r="C133" s="143">
        <v>839.652468</v>
      </c>
      <c r="D133" s="143">
        <v>133.91756651</v>
      </c>
    </row>
    <row r="134" spans="2:4">
      <c r="B134" s="67" t="s">
        <v>179</v>
      </c>
      <c r="C134" s="143">
        <v>973.19638599999996</v>
      </c>
      <c r="D134" s="143">
        <v>489.26236884000002</v>
      </c>
    </row>
    <row r="135" spans="2:4">
      <c r="B135" s="67" t="s">
        <v>180</v>
      </c>
      <c r="C135" s="143">
        <v>103319.805909</v>
      </c>
      <c r="D135" s="143">
        <v>34499.937433310013</v>
      </c>
    </row>
    <row r="136" spans="2:4">
      <c r="B136" s="119" t="s">
        <v>303</v>
      </c>
      <c r="C136" s="145">
        <f>SUM(C137:C144)</f>
        <v>174781.847098</v>
      </c>
      <c r="D136" s="145">
        <v>61483.836336900007</v>
      </c>
    </row>
    <row r="137" spans="2:4">
      <c r="B137" s="67" t="s">
        <v>181</v>
      </c>
      <c r="C137" s="143">
        <v>91290.753301999997</v>
      </c>
      <c r="D137" s="143">
        <v>32745.23242443</v>
      </c>
    </row>
    <row r="138" spans="2:4">
      <c r="B138" s="67" t="s">
        <v>287</v>
      </c>
      <c r="C138" s="143">
        <v>6.6924960000000002</v>
      </c>
      <c r="D138" s="143">
        <v>0</v>
      </c>
    </row>
    <row r="139" spans="2:4">
      <c r="B139" s="67" t="s">
        <v>182</v>
      </c>
      <c r="C139" s="143">
        <v>1147.105</v>
      </c>
      <c r="D139" s="143">
        <v>156.79488888</v>
      </c>
    </row>
    <row r="140" spans="2:4">
      <c r="B140" s="67" t="s">
        <v>183</v>
      </c>
      <c r="C140" s="143">
        <v>3530.3857640000001</v>
      </c>
      <c r="D140" s="143">
        <v>1144.2493598100002</v>
      </c>
    </row>
    <row r="141" spans="2:4">
      <c r="B141" s="67" t="s">
        <v>184</v>
      </c>
      <c r="C141" s="143">
        <v>1578.403695</v>
      </c>
      <c r="D141" s="143">
        <v>515.86127785999997</v>
      </c>
    </row>
    <row r="142" spans="2:4">
      <c r="B142" s="67" t="s">
        <v>185</v>
      </c>
      <c r="C142" s="143">
        <v>73145.556675</v>
      </c>
      <c r="D142" s="143">
        <v>25379.366938390001</v>
      </c>
    </row>
    <row r="143" spans="2:4">
      <c r="B143" s="67" t="s">
        <v>298</v>
      </c>
      <c r="C143" s="143">
        <v>1.6</v>
      </c>
      <c r="D143" s="143">
        <v>0.22066</v>
      </c>
    </row>
    <row r="144" spans="2:4">
      <c r="B144" s="67" t="s">
        <v>186</v>
      </c>
      <c r="C144" s="143">
        <v>4081.3501660000002</v>
      </c>
      <c r="D144" s="143">
        <v>1542.1107875299999</v>
      </c>
    </row>
    <row r="145" spans="2:5">
      <c r="B145" s="119" t="s">
        <v>187</v>
      </c>
      <c r="C145" s="145">
        <f>SUM(C146:C149)</f>
        <v>984.72573999999997</v>
      </c>
      <c r="D145" s="145">
        <v>287.77471417999993</v>
      </c>
    </row>
    <row r="146" spans="2:5">
      <c r="B146" s="67" t="s">
        <v>188</v>
      </c>
      <c r="C146" s="143">
        <v>224.073001</v>
      </c>
      <c r="D146" s="143">
        <v>63.760375569999994</v>
      </c>
    </row>
    <row r="147" spans="2:5">
      <c r="B147" s="67" t="s">
        <v>299</v>
      </c>
      <c r="C147" s="143">
        <v>112.47176399999999</v>
      </c>
      <c r="D147" s="143">
        <v>23.32940133</v>
      </c>
    </row>
    <row r="148" spans="2:5">
      <c r="B148" s="67" t="s">
        <v>189</v>
      </c>
      <c r="C148" s="143">
        <v>253.35952499999999</v>
      </c>
      <c r="D148" s="143">
        <v>42.736182679999999</v>
      </c>
    </row>
    <row r="149" spans="2:5">
      <c r="B149" s="67" t="s">
        <v>190</v>
      </c>
      <c r="C149" s="143">
        <v>394.82145000000003</v>
      </c>
      <c r="D149" s="143">
        <v>157.9487546</v>
      </c>
    </row>
    <row r="150" spans="2:5">
      <c r="B150" s="118" t="s">
        <v>320</v>
      </c>
      <c r="C150" s="145">
        <f>C151</f>
        <v>333486.47113800002</v>
      </c>
      <c r="D150" s="145">
        <v>146874.95716217998</v>
      </c>
    </row>
    <row r="151" spans="2:5">
      <c r="B151" s="119" t="s">
        <v>321</v>
      </c>
      <c r="C151" s="145">
        <f>C152</f>
        <v>333486.47113800002</v>
      </c>
      <c r="D151" s="145">
        <v>146874.95716217998</v>
      </c>
    </row>
    <row r="152" spans="2:5">
      <c r="B152" s="67" t="s">
        <v>322</v>
      </c>
      <c r="C152" s="143">
        <v>333486.47113800002</v>
      </c>
      <c r="D152" s="143">
        <v>146874.95716217998</v>
      </c>
    </row>
    <row r="153" spans="2:5">
      <c r="B153" s="73" t="s">
        <v>281</v>
      </c>
      <c r="C153" s="144">
        <f t="shared" ref="C153:D155" si="0">C154</f>
        <v>108120.51053499999</v>
      </c>
      <c r="D153" s="144">
        <f t="shared" si="0"/>
        <v>52886.524692550003</v>
      </c>
    </row>
    <row r="154" spans="2:5">
      <c r="B154" s="118" t="s">
        <v>323</v>
      </c>
      <c r="C154" s="145">
        <f t="shared" si="0"/>
        <v>108120.51053499999</v>
      </c>
      <c r="D154" s="145">
        <f t="shared" si="0"/>
        <v>52886.524692550003</v>
      </c>
    </row>
    <row r="155" spans="2:5">
      <c r="B155" s="119" t="s">
        <v>324</v>
      </c>
      <c r="C155" s="145">
        <f t="shared" si="0"/>
        <v>108120.51053499999</v>
      </c>
      <c r="D155" s="145">
        <f>D156</f>
        <v>52886.524692550003</v>
      </c>
    </row>
    <row r="156" spans="2:5">
      <c r="B156" s="67" t="s">
        <v>325</v>
      </c>
      <c r="C156" s="143">
        <v>108120.51053499999</v>
      </c>
      <c r="D156" s="143">
        <v>52886.524692550003</v>
      </c>
    </row>
    <row r="157" spans="2:5">
      <c r="B157" s="57" t="s">
        <v>280</v>
      </c>
      <c r="C157" s="23">
        <f>C153+C13</f>
        <v>1592355.1214939998</v>
      </c>
      <c r="D157" s="23">
        <f>D153+D13</f>
        <v>620662.71855163993</v>
      </c>
    </row>
    <row r="158" spans="2:5">
      <c r="B158" s="149" t="s">
        <v>355</v>
      </c>
      <c r="D158" s="27"/>
      <c r="E158" s="27"/>
    </row>
    <row r="159" spans="2:5">
      <c r="B159" s="150" t="s">
        <v>343</v>
      </c>
      <c r="C159" s="151"/>
      <c r="D159" s="151"/>
      <c r="E159" s="33"/>
    </row>
    <row r="160" spans="2:5" ht="27" customHeight="1">
      <c r="B160" s="182" t="s">
        <v>1847</v>
      </c>
      <c r="C160" s="182"/>
      <c r="D160" s="182"/>
      <c r="E160" s="30"/>
    </row>
    <row r="161" spans="2:3" ht="25.5" customHeight="1">
      <c r="B161" s="180" t="s">
        <v>356</v>
      </c>
      <c r="C161" s="180"/>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6" t="s">
        <v>0</v>
      </c>
      <c r="B1" s="176"/>
      <c r="C1" s="176"/>
      <c r="D1" s="176"/>
      <c r="E1" s="176"/>
    </row>
    <row r="2" spans="1:6" ht="21" customHeight="1">
      <c r="A2" s="177" t="s">
        <v>1</v>
      </c>
      <c r="B2" s="177"/>
      <c r="C2" s="177"/>
      <c r="D2" s="177"/>
      <c r="E2" s="177"/>
    </row>
    <row r="3" spans="1:6" ht="14.45" customHeight="1">
      <c r="A3" s="178" t="s">
        <v>2</v>
      </c>
      <c r="B3" s="178"/>
      <c r="C3" s="178"/>
      <c r="D3" s="178"/>
      <c r="E3" s="178"/>
    </row>
    <row r="5" spans="1:6" ht="18" customHeight="1">
      <c r="A5" s="179" t="s">
        <v>23</v>
      </c>
      <c r="B5" s="179"/>
      <c r="C5" s="179"/>
      <c r="D5" s="179"/>
      <c r="E5" s="179"/>
      <c r="F5" s="38"/>
    </row>
    <row r="6" spans="1:6" ht="18.75">
      <c r="A6" s="191" t="s">
        <v>191</v>
      </c>
      <c r="B6" s="191"/>
      <c r="C6" s="191"/>
      <c r="D6" s="191"/>
      <c r="E6" s="191"/>
    </row>
    <row r="7" spans="1:6" ht="18.75">
      <c r="A7" s="193" t="s">
        <v>1846</v>
      </c>
      <c r="B7" s="193"/>
      <c r="C7" s="193"/>
      <c r="D7" s="193"/>
      <c r="E7" s="193"/>
    </row>
    <row r="8" spans="1:6" ht="18.75">
      <c r="A8" s="183" t="s">
        <v>316</v>
      </c>
      <c r="B8" s="183"/>
      <c r="C8" s="183"/>
      <c r="D8" s="183"/>
      <c r="E8" s="183"/>
    </row>
    <row r="9" spans="1:6" ht="15.75">
      <c r="A9" s="175" t="s">
        <v>5</v>
      </c>
      <c r="B9" s="175"/>
      <c r="C9" s="175"/>
      <c r="D9" s="175"/>
      <c r="E9" s="175"/>
    </row>
    <row r="11" spans="1:6">
      <c r="C11" s="192" t="s">
        <v>6</v>
      </c>
      <c r="D11" s="44" t="s">
        <v>359</v>
      </c>
      <c r="E11" s="192" t="s">
        <v>340</v>
      </c>
    </row>
    <row r="12" spans="1:6">
      <c r="C12" s="192"/>
      <c r="D12" s="19" t="s">
        <v>316</v>
      </c>
      <c r="E12" s="192"/>
    </row>
    <row r="13" spans="1:6">
      <c r="C13" s="46" t="s">
        <v>240</v>
      </c>
      <c r="D13" s="63">
        <f>D14+D20+D30+D40+D49+D56+D66+D70</f>
        <v>1484234.610959</v>
      </c>
      <c r="E13" s="63">
        <f>E14+E20+E30+E40+E49+E56+E66+E70</f>
        <v>567776.19385908998</v>
      </c>
    </row>
    <row r="14" spans="1:6">
      <c r="C14" s="118" t="s">
        <v>326</v>
      </c>
      <c r="D14" s="145">
        <f>SUM(D15:D19)</f>
        <v>359129.92480000004</v>
      </c>
      <c r="E14" s="145">
        <f>SUM(E15:E19)</f>
        <v>135485.07802694</v>
      </c>
    </row>
    <row r="15" spans="1:6">
      <c r="C15" s="120" t="s">
        <v>192</v>
      </c>
      <c r="D15" s="143">
        <v>292808.493173</v>
      </c>
      <c r="E15" s="143">
        <v>110701.26094177003</v>
      </c>
    </row>
    <row r="16" spans="1:6">
      <c r="C16" s="120" t="s">
        <v>193</v>
      </c>
      <c r="D16" s="143">
        <v>24402.035100000001</v>
      </c>
      <c r="E16" s="143">
        <v>8325.8467643000022</v>
      </c>
    </row>
    <row r="17" spans="3:5">
      <c r="C17" s="120" t="s">
        <v>194</v>
      </c>
      <c r="D17" s="143">
        <v>1099.1648299999999</v>
      </c>
      <c r="E17" s="143">
        <v>345.74834795000004</v>
      </c>
    </row>
    <row r="18" spans="3:5">
      <c r="C18" s="120" t="s">
        <v>300</v>
      </c>
      <c r="D18" s="143">
        <v>3422.9494800000002</v>
      </c>
      <c r="E18" s="143">
        <v>545.16471984999998</v>
      </c>
    </row>
    <row r="19" spans="3:5">
      <c r="C19" s="120" t="s">
        <v>195</v>
      </c>
      <c r="D19" s="143">
        <v>37397.282217</v>
      </c>
      <c r="E19" s="143">
        <v>15567.057253069983</v>
      </c>
    </row>
    <row r="20" spans="3:5">
      <c r="C20" s="118" t="s">
        <v>327</v>
      </c>
      <c r="D20" s="145">
        <f>SUM(D21:D29)</f>
        <v>99817.643202999985</v>
      </c>
      <c r="E20" s="145">
        <f>SUM(E21:E29)</f>
        <v>41168.709468969988</v>
      </c>
    </row>
    <row r="21" spans="3:5">
      <c r="C21" s="120" t="s">
        <v>196</v>
      </c>
      <c r="D21" s="143">
        <v>13742.110764999999</v>
      </c>
      <c r="E21" s="143">
        <v>6255.0477290199979</v>
      </c>
    </row>
    <row r="22" spans="3:5">
      <c r="C22" s="120" t="s">
        <v>197</v>
      </c>
      <c r="D22" s="143">
        <v>8656.9223629999997</v>
      </c>
      <c r="E22" s="143">
        <v>3016.5346439899999</v>
      </c>
    </row>
    <row r="23" spans="3:5">
      <c r="C23" s="120" t="s">
        <v>198</v>
      </c>
      <c r="D23" s="143">
        <v>4877.5279819999996</v>
      </c>
      <c r="E23" s="143">
        <v>1405.6057961200011</v>
      </c>
    </row>
    <row r="24" spans="3:5">
      <c r="C24" s="120" t="s">
        <v>199</v>
      </c>
      <c r="D24" s="143">
        <v>1402.4375700000001</v>
      </c>
      <c r="E24" s="143">
        <v>1063.9555839</v>
      </c>
    </row>
    <row r="25" spans="3:5">
      <c r="C25" s="120" t="s">
        <v>200</v>
      </c>
      <c r="D25" s="143">
        <v>11699.573503</v>
      </c>
      <c r="E25" s="143">
        <v>3513.2134577399993</v>
      </c>
    </row>
    <row r="26" spans="3:5">
      <c r="C26" s="120" t="s">
        <v>201</v>
      </c>
      <c r="D26" s="143">
        <v>7607.6482530000003</v>
      </c>
      <c r="E26" s="143">
        <v>3480.32116412</v>
      </c>
    </row>
    <row r="27" spans="3:5">
      <c r="C27" s="120" t="s">
        <v>202</v>
      </c>
      <c r="D27" s="143">
        <v>5769.9536120000002</v>
      </c>
      <c r="E27" s="143">
        <v>1535.0998570299998</v>
      </c>
    </row>
    <row r="28" spans="3:5">
      <c r="C28" s="120" t="s">
        <v>203</v>
      </c>
      <c r="D28" s="143">
        <v>15421.115898</v>
      </c>
      <c r="E28" s="143">
        <v>4365.4779368600002</v>
      </c>
    </row>
    <row r="29" spans="3:5">
      <c r="C29" s="120" t="s">
        <v>204</v>
      </c>
      <c r="D29" s="143">
        <v>30640.353256999999</v>
      </c>
      <c r="E29" s="143">
        <v>16533.453300189994</v>
      </c>
    </row>
    <row r="30" spans="3:5">
      <c r="C30" s="118" t="s">
        <v>328</v>
      </c>
      <c r="D30" s="145">
        <f>SUM(D31:D39)</f>
        <v>68595.936121999999</v>
      </c>
      <c r="E30" s="145">
        <f>SUM(E31:E39)</f>
        <v>13142.901125789997</v>
      </c>
    </row>
    <row r="31" spans="3:5">
      <c r="C31" s="120" t="s">
        <v>205</v>
      </c>
      <c r="D31" s="143">
        <v>10628.747192999999</v>
      </c>
      <c r="E31" s="143">
        <v>2959.0663082499982</v>
      </c>
    </row>
    <row r="32" spans="3:5">
      <c r="C32" s="120" t="s">
        <v>206</v>
      </c>
      <c r="D32" s="143">
        <v>6846.6156350000001</v>
      </c>
      <c r="E32" s="143">
        <v>875.92970371999991</v>
      </c>
    </row>
    <row r="33" spans="3:5">
      <c r="C33" s="120" t="s">
        <v>207</v>
      </c>
      <c r="D33" s="143">
        <v>3047.776625</v>
      </c>
      <c r="E33" s="143">
        <v>808.48999719000051</v>
      </c>
    </row>
    <row r="34" spans="3:5">
      <c r="C34" s="120" t="s">
        <v>208</v>
      </c>
      <c r="D34" s="143">
        <v>13549.146817999999</v>
      </c>
      <c r="E34" s="143">
        <v>3065.9883762100003</v>
      </c>
    </row>
    <row r="35" spans="3:5">
      <c r="C35" s="120" t="s">
        <v>209</v>
      </c>
      <c r="D35" s="143">
        <v>513.71471399999996</v>
      </c>
      <c r="E35" s="143">
        <v>85.046802010000022</v>
      </c>
    </row>
    <row r="36" spans="3:5">
      <c r="C36" s="120" t="s">
        <v>210</v>
      </c>
      <c r="D36" s="134">
        <v>4533.8070749999997</v>
      </c>
      <c r="E36" s="143">
        <v>684.2575750899997</v>
      </c>
    </row>
    <row r="37" spans="3:5">
      <c r="C37" s="120" t="s">
        <v>211</v>
      </c>
      <c r="D37" s="146">
        <v>8986.8251540000001</v>
      </c>
      <c r="E37" s="143">
        <v>2494.9570625299998</v>
      </c>
    </row>
    <row r="38" spans="3:5">
      <c r="C38" s="120" t="s">
        <v>212</v>
      </c>
      <c r="D38" s="146">
        <v>3801.497018</v>
      </c>
      <c r="E38" s="143">
        <v>0</v>
      </c>
    </row>
    <row r="39" spans="3:5">
      <c r="C39" s="120" t="s">
        <v>213</v>
      </c>
      <c r="D39" s="146">
        <v>16687.80589</v>
      </c>
      <c r="E39" s="143">
        <v>2169.165300789999</v>
      </c>
    </row>
    <row r="40" spans="3:5">
      <c r="C40" s="118" t="s">
        <v>329</v>
      </c>
      <c r="D40" s="145">
        <f>SUM(D41:D48)</f>
        <v>492738.20958100003</v>
      </c>
      <c r="E40" s="145">
        <f>SUM(E41:E48)</f>
        <v>220405.08428158</v>
      </c>
    </row>
    <row r="41" spans="3:5">
      <c r="C41" s="120" t="s">
        <v>214</v>
      </c>
      <c r="D41" s="146">
        <v>158377.96735699999</v>
      </c>
      <c r="E41" s="143">
        <v>58390.15512517999</v>
      </c>
    </row>
    <row r="42" spans="3:5">
      <c r="C42" s="120" t="s">
        <v>365</v>
      </c>
      <c r="D42" s="146">
        <v>155752.82044400001</v>
      </c>
      <c r="E42" s="143">
        <v>65493.75970947001</v>
      </c>
    </row>
    <row r="43" spans="3:5">
      <c r="C43" s="120" t="s">
        <v>215</v>
      </c>
      <c r="D43" s="143">
        <v>15862.403949</v>
      </c>
      <c r="E43" s="143">
        <v>6228.9645038299996</v>
      </c>
    </row>
    <row r="44" spans="3:5">
      <c r="C44" s="120" t="s">
        <v>216</v>
      </c>
      <c r="D44" s="143">
        <v>96748.493755000003</v>
      </c>
      <c r="E44" s="143">
        <v>42038.449403639999</v>
      </c>
    </row>
    <row r="45" spans="3:5">
      <c r="C45" s="120" t="s">
        <v>217</v>
      </c>
      <c r="D45" s="143">
        <v>35900.368300000002</v>
      </c>
      <c r="E45" s="143">
        <v>35322.048547239996</v>
      </c>
    </row>
    <row r="46" spans="3:5">
      <c r="C46" s="120" t="s">
        <v>218</v>
      </c>
      <c r="D46" s="143">
        <v>13500</v>
      </c>
      <c r="E46" s="143">
        <v>8474.1316423200005</v>
      </c>
    </row>
    <row r="47" spans="3:5">
      <c r="C47" s="120" t="s">
        <v>219</v>
      </c>
      <c r="D47" s="143">
        <v>966.93837299999996</v>
      </c>
      <c r="E47" s="143">
        <v>328.48692024999997</v>
      </c>
    </row>
    <row r="48" spans="3:5">
      <c r="C48" s="120" t="s">
        <v>220</v>
      </c>
      <c r="D48" s="143">
        <v>15629.217403000001</v>
      </c>
      <c r="E48" s="143">
        <v>4129.0884296499989</v>
      </c>
    </row>
    <row r="49" spans="3:5">
      <c r="C49" s="118" t="s">
        <v>330</v>
      </c>
      <c r="D49" s="145">
        <f>SUM(D50:D55)</f>
        <v>60117.023256999993</v>
      </c>
      <c r="E49" s="145">
        <f>SUM(E50:E55)</f>
        <v>18690.241722350002</v>
      </c>
    </row>
    <row r="50" spans="3:5">
      <c r="C50" s="120" t="s">
        <v>221</v>
      </c>
      <c r="D50" s="143">
        <v>174.81</v>
      </c>
      <c r="E50" s="143">
        <v>496.90583572000003</v>
      </c>
    </row>
    <row r="51" spans="3:5">
      <c r="C51" s="120" t="s">
        <v>366</v>
      </c>
      <c r="D51" s="143">
        <v>9757.551453</v>
      </c>
      <c r="E51" s="143">
        <v>2518.43432304</v>
      </c>
    </row>
    <row r="52" spans="3:5">
      <c r="C52" s="120" t="s">
        <v>222</v>
      </c>
      <c r="D52" s="143">
        <v>9925.5430080000006</v>
      </c>
      <c r="E52" s="143">
        <v>4815.2865467800011</v>
      </c>
    </row>
    <row r="53" spans="3:5">
      <c r="C53" s="120" t="s">
        <v>367</v>
      </c>
      <c r="D53" s="143">
        <v>37633.288796000001</v>
      </c>
      <c r="E53" s="143">
        <v>10569.615016809999</v>
      </c>
    </row>
    <row r="54" spans="3:5">
      <c r="C54" s="120" t="s">
        <v>223</v>
      </c>
      <c r="D54" s="143">
        <v>2582.63</v>
      </c>
      <c r="E54" s="143">
        <v>290</v>
      </c>
    </row>
    <row r="55" spans="3:5">
      <c r="C55" s="120" t="s">
        <v>224</v>
      </c>
      <c r="D55" s="143">
        <v>43.2</v>
      </c>
      <c r="E55" s="143">
        <v>0</v>
      </c>
    </row>
    <row r="56" spans="3:5">
      <c r="C56" s="118" t="s">
        <v>331</v>
      </c>
      <c r="D56" s="145">
        <f>SUM(D57:D65)</f>
        <v>34281.034268999996</v>
      </c>
      <c r="E56" s="145">
        <f>SUM(E57:E65)</f>
        <v>6562.0228277599999</v>
      </c>
    </row>
    <row r="57" spans="3:5">
      <c r="C57" s="120" t="s">
        <v>225</v>
      </c>
      <c r="D57" s="143">
        <v>12876.61881</v>
      </c>
      <c r="E57" s="143">
        <v>881.20978255999978</v>
      </c>
    </row>
    <row r="58" spans="3:5">
      <c r="C58" s="120" t="s">
        <v>226</v>
      </c>
      <c r="D58" s="143">
        <v>1615.878299</v>
      </c>
      <c r="E58" s="143">
        <v>665.82449997000003</v>
      </c>
    </row>
    <row r="59" spans="3:5">
      <c r="C59" s="120" t="s">
        <v>227</v>
      </c>
      <c r="D59" s="143">
        <v>1644.102108</v>
      </c>
      <c r="E59" s="143">
        <v>948.31753342000013</v>
      </c>
    </row>
    <row r="60" spans="3:5">
      <c r="C60" s="120" t="s">
        <v>228</v>
      </c>
      <c r="D60" s="143">
        <v>7693.0715810000002</v>
      </c>
      <c r="E60" s="143">
        <v>2241.8094948299995</v>
      </c>
    </row>
    <row r="61" spans="3:5">
      <c r="C61" s="120" t="s">
        <v>229</v>
      </c>
      <c r="D61" s="143">
        <v>4718.97192</v>
      </c>
      <c r="E61" s="143">
        <v>592.57184631999985</v>
      </c>
    </row>
    <row r="62" spans="3:5">
      <c r="C62" s="120" t="s">
        <v>230</v>
      </c>
      <c r="D62" s="143">
        <v>496.204002</v>
      </c>
      <c r="E62" s="143">
        <v>381.00532493999998</v>
      </c>
    </row>
    <row r="63" spans="3:5">
      <c r="C63" s="120" t="s">
        <v>231</v>
      </c>
      <c r="D63" s="143">
        <v>559.05767400000002</v>
      </c>
      <c r="E63" s="143">
        <v>118.12190440000001</v>
      </c>
    </row>
    <row r="64" spans="3:5">
      <c r="C64" s="120" t="s">
        <v>232</v>
      </c>
      <c r="D64" s="143">
        <v>2337.4322139999999</v>
      </c>
      <c r="E64" s="143">
        <v>157.34928492000003</v>
      </c>
    </row>
    <row r="65" spans="3:5">
      <c r="C65" s="120" t="s">
        <v>233</v>
      </c>
      <c r="D65" s="143">
        <v>2339.6976610000002</v>
      </c>
      <c r="E65" s="143">
        <v>575.81315640000014</v>
      </c>
    </row>
    <row r="66" spans="3:5">
      <c r="C66" s="118" t="s">
        <v>332</v>
      </c>
      <c r="D66" s="145">
        <f>SUM(D67:D69)</f>
        <v>71068.398115000004</v>
      </c>
      <c r="E66" s="145">
        <f>SUM(E67:E69)</f>
        <v>20454.881122680003</v>
      </c>
    </row>
    <row r="67" spans="3:5">
      <c r="C67" s="120" t="s">
        <v>234</v>
      </c>
      <c r="D67" s="143">
        <v>27030.215823999999</v>
      </c>
      <c r="E67" s="143">
        <v>4331.5208429299983</v>
      </c>
    </row>
    <row r="68" spans="3:5">
      <c r="C68" s="120" t="s">
        <v>235</v>
      </c>
      <c r="D68" s="143">
        <v>42591.058016000003</v>
      </c>
      <c r="E68" s="143">
        <v>16123.360279750004</v>
      </c>
    </row>
    <row r="69" spans="3:5">
      <c r="C69" s="120" t="s">
        <v>236</v>
      </c>
      <c r="D69" s="143">
        <v>1447.1242749999999</v>
      </c>
      <c r="E69" s="143">
        <v>0</v>
      </c>
    </row>
    <row r="70" spans="3:5">
      <c r="C70" s="118" t="s">
        <v>333</v>
      </c>
      <c r="D70" s="145">
        <f>SUM(D71:D74)</f>
        <v>298486.441612</v>
      </c>
      <c r="E70" s="145">
        <f>SUM(E71:E74)</f>
        <v>111867.27528301999</v>
      </c>
    </row>
    <row r="71" spans="3:5">
      <c r="C71" s="120" t="s">
        <v>237</v>
      </c>
      <c r="D71" s="143">
        <v>120010.652162</v>
      </c>
      <c r="E71" s="143">
        <v>40176.698635280001</v>
      </c>
    </row>
    <row r="72" spans="3:5">
      <c r="C72" s="120" t="s">
        <v>238</v>
      </c>
      <c r="D72" s="143">
        <v>176990.963659</v>
      </c>
      <c r="E72" s="143">
        <v>70458.118339029999</v>
      </c>
    </row>
    <row r="73" spans="3:5">
      <c r="C73" s="120" t="s">
        <v>239</v>
      </c>
      <c r="D73" s="143">
        <v>1484.825791</v>
      </c>
      <c r="E73" s="143">
        <v>1232.3346878700002</v>
      </c>
    </row>
    <row r="74" spans="3:5">
      <c r="C74" s="120" t="s">
        <v>354</v>
      </c>
      <c r="D74" s="143">
        <v>0</v>
      </c>
      <c r="E74" s="143">
        <v>0.12362084</v>
      </c>
    </row>
    <row r="75" spans="3:5">
      <c r="C75" s="46" t="s">
        <v>281</v>
      </c>
      <c r="D75" s="87">
        <f>D76+D78</f>
        <v>108120.51053499999</v>
      </c>
      <c r="E75" s="87">
        <f>E76+E78</f>
        <v>52886.524692550003</v>
      </c>
    </row>
    <row r="76" spans="3:5">
      <c r="C76" s="118" t="s">
        <v>334</v>
      </c>
      <c r="D76" s="145">
        <f>D77</f>
        <v>5117.7218819999998</v>
      </c>
      <c r="E76" s="145">
        <f>E77</f>
        <v>225.78210000000001</v>
      </c>
    </row>
    <row r="77" spans="3:5">
      <c r="C77" s="120" t="s">
        <v>335</v>
      </c>
      <c r="D77" s="143">
        <v>5117.7218819999998</v>
      </c>
      <c r="E77" s="143">
        <v>225.78210000000001</v>
      </c>
    </row>
    <row r="78" spans="3:5">
      <c r="C78" s="118" t="s">
        <v>336</v>
      </c>
      <c r="D78" s="145">
        <f>D79</f>
        <v>103002.788653</v>
      </c>
      <c r="E78" s="145">
        <f>E79</f>
        <v>52660.742592550007</v>
      </c>
    </row>
    <row r="79" spans="3:5">
      <c r="C79" s="120" t="s">
        <v>337</v>
      </c>
      <c r="D79" s="143">
        <v>103002.788653</v>
      </c>
      <c r="E79" s="143">
        <v>52660.742592550007</v>
      </c>
    </row>
    <row r="80" spans="3:5">
      <c r="C80" s="57" t="s">
        <v>280</v>
      </c>
      <c r="D80" s="23">
        <f>D75+D13</f>
        <v>1592355.1214939998</v>
      </c>
      <c r="E80" s="23">
        <f>E75+E13</f>
        <v>620662.71855163993</v>
      </c>
    </row>
    <row r="81" spans="3:7">
      <c r="C81" s="149" t="s">
        <v>355</v>
      </c>
      <c r="E81" s="27"/>
      <c r="F81" s="27"/>
      <c r="G81" s="85"/>
    </row>
    <row r="82" spans="3:7">
      <c r="C82" s="150" t="s">
        <v>343</v>
      </c>
      <c r="D82" s="151"/>
      <c r="E82" s="151"/>
      <c r="F82" s="33"/>
    </row>
    <row r="83" spans="3:7" ht="27.75" customHeight="1">
      <c r="C83" s="182" t="s">
        <v>1847</v>
      </c>
      <c r="D83" s="182"/>
      <c r="E83" s="182"/>
      <c r="F83" s="30"/>
    </row>
    <row r="84" spans="3:7">
      <c r="C84" s="180" t="s">
        <v>356</v>
      </c>
      <c r="D84" s="180"/>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639"/>
  <sheetViews>
    <sheetView showGridLines="0" zoomScaleNormal="100" workbookViewId="0">
      <selection activeCell="C1644" sqref="C1644"/>
    </sheetView>
  </sheetViews>
  <sheetFormatPr baseColWidth="10" defaultColWidth="8.85546875" defaultRowHeight="15"/>
  <cols>
    <col min="1" max="2" width="8.85546875" style="163"/>
    <col min="3" max="3" width="143.7109375" style="163" customWidth="1"/>
    <col min="4" max="4" width="16.5703125" style="163" customWidth="1"/>
    <col min="5" max="5" width="14.42578125" style="163" bestFit="1" customWidth="1"/>
    <col min="6" max="6" width="8.85546875" style="163"/>
    <col min="7" max="7" width="9.140625" style="163" bestFit="1" customWidth="1"/>
    <col min="8" max="8" width="12.42578125" style="163" bestFit="1" customWidth="1"/>
    <col min="9" max="9" width="10.7109375" style="163" bestFit="1" customWidth="1"/>
    <col min="10" max="16384" width="8.85546875" style="163"/>
  </cols>
  <sheetData>
    <row r="1" spans="1:5" ht="27.75">
      <c r="A1" s="198" t="s">
        <v>0</v>
      </c>
      <c r="B1" s="198"/>
      <c r="C1" s="198"/>
      <c r="D1" s="198"/>
      <c r="E1" s="198"/>
    </row>
    <row r="2" spans="1:5" ht="20.25">
      <c r="A2" s="199" t="s">
        <v>1</v>
      </c>
      <c r="B2" s="199"/>
      <c r="C2" s="199"/>
      <c r="D2" s="199"/>
      <c r="E2" s="199"/>
    </row>
    <row r="3" spans="1:5">
      <c r="A3" s="200" t="s">
        <v>2</v>
      </c>
      <c r="B3" s="200"/>
      <c r="C3" s="200"/>
      <c r="D3" s="200"/>
      <c r="E3" s="200"/>
    </row>
    <row r="4" spans="1:5">
      <c r="A4" s="112"/>
      <c r="B4" s="112"/>
      <c r="C4" s="112"/>
      <c r="D4" s="112"/>
      <c r="E4" s="112"/>
    </row>
    <row r="5" spans="1:5" ht="18.75">
      <c r="A5" s="201" t="s">
        <v>23</v>
      </c>
      <c r="B5" s="201"/>
      <c r="C5" s="201"/>
      <c r="D5" s="201"/>
      <c r="E5" s="201"/>
    </row>
    <row r="6" spans="1:5" ht="18.75">
      <c r="A6" s="202" t="s">
        <v>1842</v>
      </c>
      <c r="B6" s="202"/>
      <c r="C6" s="202"/>
      <c r="D6" s="202"/>
      <c r="E6" s="202"/>
    </row>
    <row r="7" spans="1:5" ht="18.75">
      <c r="A7" s="195" t="s">
        <v>1846</v>
      </c>
      <c r="B7" s="195"/>
      <c r="C7" s="195"/>
      <c r="D7" s="195"/>
      <c r="E7" s="195"/>
    </row>
    <row r="8" spans="1:5" ht="18.75">
      <c r="A8" s="183" t="s">
        <v>316</v>
      </c>
      <c r="B8" s="183"/>
      <c r="C8" s="183"/>
      <c r="D8" s="183"/>
      <c r="E8" s="183"/>
    </row>
    <row r="9" spans="1:5" ht="15.75">
      <c r="A9" s="196" t="s">
        <v>5</v>
      </c>
      <c r="B9" s="196"/>
      <c r="C9" s="196"/>
      <c r="D9" s="196"/>
      <c r="E9" s="196"/>
    </row>
    <row r="10" spans="1:5">
      <c r="A10" s="112"/>
      <c r="B10" s="112"/>
      <c r="C10" s="112"/>
      <c r="D10" s="112"/>
      <c r="E10" s="112"/>
    </row>
    <row r="11" spans="1:5">
      <c r="C11" s="203" t="s">
        <v>6</v>
      </c>
      <c r="D11" s="107" t="s">
        <v>359</v>
      </c>
      <c r="E11" s="197" t="s">
        <v>340</v>
      </c>
    </row>
    <row r="12" spans="1:5">
      <c r="C12" s="203"/>
      <c r="D12" s="113" t="s">
        <v>316</v>
      </c>
      <c r="E12" s="197"/>
    </row>
    <row r="13" spans="1:5">
      <c r="C13" s="121" t="s">
        <v>240</v>
      </c>
      <c r="D13" s="121">
        <v>79003383385</v>
      </c>
      <c r="E13" s="121">
        <v>23372362135.800007</v>
      </c>
    </row>
    <row r="14" spans="1:5">
      <c r="C14" s="122" t="s">
        <v>241</v>
      </c>
      <c r="D14" s="123">
        <v>6834958632</v>
      </c>
      <c r="E14" s="123">
        <v>2254392362.0100002</v>
      </c>
    </row>
    <row r="15" spans="1:5">
      <c r="C15" s="164" t="s">
        <v>242</v>
      </c>
      <c r="D15" s="165">
        <v>4863809031</v>
      </c>
      <c r="E15" s="165">
        <v>2065727100.3599999</v>
      </c>
    </row>
    <row r="16" spans="1:5">
      <c r="C16" s="166" t="s">
        <v>370</v>
      </c>
      <c r="D16" s="165">
        <v>241517712</v>
      </c>
      <c r="E16" s="165">
        <v>241517712</v>
      </c>
    </row>
    <row r="17" spans="3:5">
      <c r="C17" s="166" t="s">
        <v>371</v>
      </c>
      <c r="D17" s="165">
        <v>700000000</v>
      </c>
      <c r="E17" s="165">
        <v>155160417.54999998</v>
      </c>
    </row>
    <row r="18" spans="3:5">
      <c r="C18" s="166" t="s">
        <v>372</v>
      </c>
      <c r="D18" s="165">
        <v>12373947</v>
      </c>
      <c r="E18" s="165">
        <v>0</v>
      </c>
    </row>
    <row r="19" spans="3:5">
      <c r="C19" s="166" t="s">
        <v>373</v>
      </c>
      <c r="D19" s="165">
        <v>24586631</v>
      </c>
      <c r="E19" s="165">
        <v>0</v>
      </c>
    </row>
    <row r="20" spans="3:5">
      <c r="C20" s="166" t="s">
        <v>374</v>
      </c>
      <c r="D20" s="165">
        <v>300000000</v>
      </c>
      <c r="E20" s="165">
        <v>0</v>
      </c>
    </row>
    <row r="21" spans="3:5">
      <c r="C21" s="166" t="s">
        <v>375</v>
      </c>
      <c r="D21" s="165">
        <v>20000000</v>
      </c>
      <c r="E21" s="165">
        <v>0</v>
      </c>
    </row>
    <row r="22" spans="3:5">
      <c r="C22" s="166" t="s">
        <v>376</v>
      </c>
      <c r="D22" s="165">
        <v>662449960</v>
      </c>
      <c r="E22" s="165">
        <v>53141259.82</v>
      </c>
    </row>
    <row r="23" spans="3:5">
      <c r="C23" s="166" t="s">
        <v>377</v>
      </c>
      <c r="D23" s="165">
        <v>34295224</v>
      </c>
      <c r="E23" s="165">
        <v>0</v>
      </c>
    </row>
    <row r="24" spans="3:5">
      <c r="C24" s="166" t="s">
        <v>378</v>
      </c>
      <c r="D24" s="165">
        <v>0</v>
      </c>
      <c r="E24" s="165">
        <v>0</v>
      </c>
    </row>
    <row r="25" spans="3:5">
      <c r="C25" s="166" t="s">
        <v>379</v>
      </c>
      <c r="D25" s="165">
        <v>0</v>
      </c>
      <c r="E25" s="165">
        <v>0</v>
      </c>
    </row>
    <row r="26" spans="3:5">
      <c r="C26" s="166" t="s">
        <v>380</v>
      </c>
      <c r="D26" s="165">
        <v>7273652</v>
      </c>
      <c r="E26" s="165">
        <v>0</v>
      </c>
    </row>
    <row r="27" spans="3:5">
      <c r="C27" s="166" t="s">
        <v>381</v>
      </c>
      <c r="D27" s="165">
        <v>100000000</v>
      </c>
      <c r="E27" s="165">
        <v>99231812.810000002</v>
      </c>
    </row>
    <row r="28" spans="3:5">
      <c r="C28" s="166" t="s">
        <v>382</v>
      </c>
      <c r="D28" s="165">
        <v>1235409</v>
      </c>
      <c r="E28" s="165">
        <v>0</v>
      </c>
    </row>
    <row r="29" spans="3:5">
      <c r="C29" s="166" t="s">
        <v>383</v>
      </c>
      <c r="D29" s="165">
        <v>8415087</v>
      </c>
      <c r="E29" s="165">
        <v>0</v>
      </c>
    </row>
    <row r="30" spans="3:5">
      <c r="C30" s="166" t="s">
        <v>384</v>
      </c>
      <c r="D30" s="165">
        <v>0</v>
      </c>
      <c r="E30" s="165">
        <v>0</v>
      </c>
    </row>
    <row r="31" spans="3:5">
      <c r="C31" s="166" t="s">
        <v>385</v>
      </c>
      <c r="D31" s="165">
        <v>6705517</v>
      </c>
      <c r="E31" s="165">
        <v>0</v>
      </c>
    </row>
    <row r="32" spans="3:5">
      <c r="C32" s="166" t="s">
        <v>386</v>
      </c>
      <c r="D32" s="165">
        <v>0</v>
      </c>
      <c r="E32" s="165">
        <v>0</v>
      </c>
    </row>
    <row r="33" spans="3:5">
      <c r="C33" s="166" t="s">
        <v>387</v>
      </c>
      <c r="D33" s="165">
        <v>161911169</v>
      </c>
      <c r="E33" s="165">
        <v>26311171.32</v>
      </c>
    </row>
    <row r="34" spans="3:5">
      <c r="C34" s="166" t="s">
        <v>388</v>
      </c>
      <c r="D34" s="165">
        <v>114305</v>
      </c>
      <c r="E34" s="165">
        <v>0</v>
      </c>
    </row>
    <row r="35" spans="3:5">
      <c r="C35" s="166" t="s">
        <v>389</v>
      </c>
      <c r="D35" s="165">
        <v>200183491</v>
      </c>
      <c r="E35" s="165">
        <v>117835030</v>
      </c>
    </row>
    <row r="36" spans="3:5">
      <c r="C36" s="166" t="s">
        <v>390</v>
      </c>
      <c r="D36" s="165">
        <v>110000000</v>
      </c>
      <c r="E36" s="165">
        <v>83175240.430000007</v>
      </c>
    </row>
    <row r="37" spans="3:5">
      <c r="C37" s="166" t="s">
        <v>391</v>
      </c>
      <c r="D37" s="165">
        <v>0</v>
      </c>
      <c r="E37" s="165">
        <v>0</v>
      </c>
    </row>
    <row r="38" spans="3:5">
      <c r="C38" s="166" t="s">
        <v>392</v>
      </c>
      <c r="D38" s="165">
        <v>30000000</v>
      </c>
      <c r="E38" s="165">
        <v>0</v>
      </c>
    </row>
    <row r="39" spans="3:5">
      <c r="C39" s="166" t="s">
        <v>393</v>
      </c>
      <c r="D39" s="165">
        <v>45904934</v>
      </c>
      <c r="E39" s="165">
        <v>47731231.880000003</v>
      </c>
    </row>
    <row r="40" spans="3:5">
      <c r="C40" s="166" t="s">
        <v>394</v>
      </c>
      <c r="D40" s="165">
        <v>2865375</v>
      </c>
      <c r="E40" s="165">
        <v>0</v>
      </c>
    </row>
    <row r="41" spans="3:5">
      <c r="C41" s="166" t="s">
        <v>395</v>
      </c>
      <c r="D41" s="165">
        <v>46244296</v>
      </c>
      <c r="E41" s="165">
        <v>0</v>
      </c>
    </row>
    <row r="42" spans="3:5">
      <c r="C42" s="166" t="s">
        <v>396</v>
      </c>
      <c r="D42" s="165">
        <v>23765179</v>
      </c>
      <c r="E42" s="165">
        <v>0</v>
      </c>
    </row>
    <row r="43" spans="3:5">
      <c r="C43" s="166" t="s">
        <v>397</v>
      </c>
      <c r="D43" s="165">
        <v>4000000</v>
      </c>
      <c r="E43" s="165">
        <v>305087292.99000001</v>
      </c>
    </row>
    <row r="44" spans="3:5">
      <c r="C44" s="166" t="s">
        <v>398</v>
      </c>
      <c r="D44" s="165">
        <v>0</v>
      </c>
      <c r="E44" s="165">
        <v>0</v>
      </c>
    </row>
    <row r="45" spans="3:5">
      <c r="C45" s="166" t="s">
        <v>399</v>
      </c>
      <c r="D45" s="165">
        <v>41404153</v>
      </c>
      <c r="E45" s="165">
        <v>0</v>
      </c>
    </row>
    <row r="46" spans="3:5">
      <c r="C46" s="166" t="s">
        <v>400</v>
      </c>
      <c r="D46" s="165">
        <v>679693856</v>
      </c>
      <c r="E46" s="165">
        <v>187458770</v>
      </c>
    </row>
    <row r="47" spans="3:5">
      <c r="C47" s="166" t="s">
        <v>401</v>
      </c>
      <c r="D47" s="165">
        <v>1000000</v>
      </c>
      <c r="E47" s="165">
        <v>0</v>
      </c>
    </row>
    <row r="48" spans="3:5">
      <c r="C48" s="166" t="s">
        <v>402</v>
      </c>
      <c r="D48" s="165">
        <v>20934524</v>
      </c>
      <c r="E48" s="165">
        <v>22794709.09</v>
      </c>
    </row>
    <row r="49" spans="3:5">
      <c r="C49" s="166" t="s">
        <v>403</v>
      </c>
      <c r="D49" s="165">
        <v>212013478</v>
      </c>
      <c r="E49" s="165">
        <v>0</v>
      </c>
    </row>
    <row r="50" spans="3:5">
      <c r="C50" s="166" t="s">
        <v>404</v>
      </c>
      <c r="D50" s="165">
        <v>3750000</v>
      </c>
      <c r="E50" s="165">
        <v>1220543.08</v>
      </c>
    </row>
    <row r="51" spans="3:5">
      <c r="C51" s="166" t="s">
        <v>405</v>
      </c>
      <c r="D51" s="165">
        <v>7143615</v>
      </c>
      <c r="E51" s="165">
        <v>0</v>
      </c>
    </row>
    <row r="52" spans="3:5">
      <c r="C52" s="166" t="s">
        <v>406</v>
      </c>
      <c r="D52" s="165">
        <v>0</v>
      </c>
      <c r="E52" s="165">
        <v>0</v>
      </c>
    </row>
    <row r="53" spans="3:5">
      <c r="C53" s="166" t="s">
        <v>407</v>
      </c>
      <c r="D53" s="165">
        <v>0</v>
      </c>
      <c r="E53" s="165">
        <v>0</v>
      </c>
    </row>
    <row r="54" spans="3:5">
      <c r="C54" s="166" t="s">
        <v>408</v>
      </c>
      <c r="D54" s="165">
        <v>11563777</v>
      </c>
      <c r="E54" s="165">
        <v>3179179.47</v>
      </c>
    </row>
    <row r="55" spans="3:5">
      <c r="C55" s="166" t="s">
        <v>409</v>
      </c>
      <c r="D55" s="165">
        <v>0</v>
      </c>
      <c r="E55" s="165">
        <v>0</v>
      </c>
    </row>
    <row r="56" spans="3:5">
      <c r="C56" s="166" t="s">
        <v>410</v>
      </c>
      <c r="D56" s="165">
        <v>0</v>
      </c>
      <c r="E56" s="165">
        <v>0</v>
      </c>
    </row>
    <row r="57" spans="3:5">
      <c r="C57" s="166" t="s">
        <v>411</v>
      </c>
      <c r="D57" s="165">
        <v>39721620</v>
      </c>
      <c r="E57" s="165">
        <v>0</v>
      </c>
    </row>
    <row r="58" spans="3:5">
      <c r="C58" s="166" t="s">
        <v>412</v>
      </c>
      <c r="D58" s="165">
        <v>22199522</v>
      </c>
      <c r="E58" s="165">
        <v>0</v>
      </c>
    </row>
    <row r="59" spans="3:5">
      <c r="C59" s="166" t="s">
        <v>413</v>
      </c>
      <c r="D59" s="165">
        <v>676036</v>
      </c>
      <c r="E59" s="165">
        <v>0</v>
      </c>
    </row>
    <row r="60" spans="3:5">
      <c r="C60" s="166" t="s">
        <v>414</v>
      </c>
      <c r="D60" s="165">
        <v>9841932</v>
      </c>
      <c r="E60" s="165">
        <v>0</v>
      </c>
    </row>
    <row r="61" spans="3:5">
      <c r="C61" s="166" t="s">
        <v>415</v>
      </c>
      <c r="D61" s="165">
        <v>153476435</v>
      </c>
      <c r="E61" s="165">
        <v>38250648.539999999</v>
      </c>
    </row>
    <row r="62" spans="3:5">
      <c r="C62" s="166" t="s">
        <v>416</v>
      </c>
      <c r="D62" s="165">
        <v>70000000</v>
      </c>
      <c r="E62" s="165">
        <v>0</v>
      </c>
    </row>
    <row r="63" spans="3:5">
      <c r="C63" s="166" t="s">
        <v>417</v>
      </c>
      <c r="D63" s="165">
        <v>26866592</v>
      </c>
      <c r="E63" s="165">
        <v>0</v>
      </c>
    </row>
    <row r="64" spans="3:5">
      <c r="C64" s="166" t="s">
        <v>418</v>
      </c>
      <c r="D64" s="165">
        <v>35594550</v>
      </c>
      <c r="E64" s="165">
        <v>18324327.449999999</v>
      </c>
    </row>
    <row r="65" spans="3:5">
      <c r="C65" s="166" t="s">
        <v>419</v>
      </c>
      <c r="D65" s="165">
        <v>100000000</v>
      </c>
      <c r="E65" s="165">
        <v>1729611.82</v>
      </c>
    </row>
    <row r="66" spans="3:5">
      <c r="C66" s="166" t="s">
        <v>420</v>
      </c>
      <c r="D66" s="165">
        <v>24095551</v>
      </c>
      <c r="E66" s="165">
        <v>24095551</v>
      </c>
    </row>
    <row r="67" spans="3:5">
      <c r="C67" s="166" t="s">
        <v>421</v>
      </c>
      <c r="D67" s="165">
        <v>12659528</v>
      </c>
      <c r="E67" s="165">
        <v>896297.14</v>
      </c>
    </row>
    <row r="68" spans="3:5">
      <c r="C68" s="166" t="s">
        <v>422</v>
      </c>
      <c r="D68" s="165">
        <v>5403355</v>
      </c>
      <c r="E68" s="165">
        <v>0</v>
      </c>
    </row>
    <row r="69" spans="3:5">
      <c r="C69" s="166" t="s">
        <v>423</v>
      </c>
      <c r="D69" s="165">
        <v>1768693</v>
      </c>
      <c r="E69" s="165">
        <v>0</v>
      </c>
    </row>
    <row r="70" spans="3:5">
      <c r="C70" s="166" t="s">
        <v>424</v>
      </c>
      <c r="D70" s="165">
        <v>8125000</v>
      </c>
      <c r="E70" s="165">
        <v>0</v>
      </c>
    </row>
    <row r="71" spans="3:5">
      <c r="C71" s="166" t="s">
        <v>425</v>
      </c>
      <c r="D71" s="165">
        <v>41838481</v>
      </c>
      <c r="E71" s="165">
        <v>19268530.850000001</v>
      </c>
    </row>
    <row r="72" spans="3:5">
      <c r="C72" s="166" t="s">
        <v>426</v>
      </c>
      <c r="D72" s="165">
        <v>3655506</v>
      </c>
      <c r="E72" s="165">
        <v>0</v>
      </c>
    </row>
    <row r="73" spans="3:5">
      <c r="C73" s="166" t="s">
        <v>427</v>
      </c>
      <c r="D73" s="165">
        <v>6149974</v>
      </c>
      <c r="E73" s="165">
        <v>0</v>
      </c>
    </row>
    <row r="74" spans="3:5">
      <c r="C74" s="166" t="s">
        <v>428</v>
      </c>
      <c r="D74" s="165">
        <v>332217190</v>
      </c>
      <c r="E74" s="165">
        <v>232802786.60999998</v>
      </c>
    </row>
    <row r="75" spans="3:5">
      <c r="C75" s="166" t="s">
        <v>429</v>
      </c>
      <c r="D75" s="165">
        <v>8067310</v>
      </c>
      <c r="E75" s="165">
        <v>606852.31999999995</v>
      </c>
    </row>
    <row r="76" spans="3:5">
      <c r="C76" s="166" t="s">
        <v>430</v>
      </c>
      <c r="D76" s="165">
        <v>8726494</v>
      </c>
      <c r="E76" s="165">
        <v>0</v>
      </c>
    </row>
    <row r="77" spans="3:5">
      <c r="C77" s="166" t="s">
        <v>431</v>
      </c>
      <c r="D77" s="165">
        <v>27287191</v>
      </c>
      <c r="E77" s="165">
        <v>20399007.579999998</v>
      </c>
    </row>
    <row r="78" spans="3:5">
      <c r="C78" s="166" t="s">
        <v>432</v>
      </c>
      <c r="D78" s="165">
        <v>8726494</v>
      </c>
      <c r="E78" s="165">
        <v>0</v>
      </c>
    </row>
    <row r="79" spans="3:5">
      <c r="C79" s="166" t="s">
        <v>433</v>
      </c>
      <c r="D79" s="165">
        <v>11067494</v>
      </c>
      <c r="E79" s="165">
        <v>0</v>
      </c>
    </row>
    <row r="80" spans="3:5">
      <c r="C80" s="166" t="s">
        <v>434</v>
      </c>
      <c r="D80" s="165">
        <v>4221977</v>
      </c>
      <c r="E80" s="165">
        <v>0</v>
      </c>
    </row>
    <row r="81" spans="3:5">
      <c r="C81" s="166" t="s">
        <v>435</v>
      </c>
      <c r="D81" s="165">
        <v>7010838</v>
      </c>
      <c r="E81" s="165">
        <v>0</v>
      </c>
    </row>
    <row r="82" spans="3:5">
      <c r="C82" s="166" t="s">
        <v>436</v>
      </c>
      <c r="D82" s="165">
        <v>498000</v>
      </c>
      <c r="E82" s="165">
        <v>0</v>
      </c>
    </row>
    <row r="83" spans="3:5">
      <c r="C83" s="166" t="s">
        <v>437</v>
      </c>
      <c r="D83" s="165">
        <v>172567977</v>
      </c>
      <c r="E83" s="165">
        <v>364418350.37</v>
      </c>
    </row>
    <row r="84" spans="3:5">
      <c r="C84" s="166" t="s">
        <v>438</v>
      </c>
      <c r="D84" s="165">
        <v>0</v>
      </c>
      <c r="E84" s="165">
        <v>1090766.24</v>
      </c>
    </row>
    <row r="85" spans="3:5">
      <c r="C85" s="164" t="s">
        <v>244</v>
      </c>
      <c r="D85" s="165">
        <v>256200000</v>
      </c>
      <c r="E85" s="165">
        <v>0</v>
      </c>
    </row>
    <row r="86" spans="3:5">
      <c r="C86" s="166" t="s">
        <v>439</v>
      </c>
      <c r="D86" s="165">
        <v>0</v>
      </c>
      <c r="E86" s="165">
        <v>0</v>
      </c>
    </row>
    <row r="87" spans="3:5">
      <c r="C87" s="166" t="s">
        <v>440</v>
      </c>
      <c r="D87" s="165">
        <v>256200000</v>
      </c>
      <c r="E87" s="165">
        <v>0</v>
      </c>
    </row>
    <row r="88" spans="3:5">
      <c r="C88" s="166" t="s">
        <v>441</v>
      </c>
      <c r="D88" s="165">
        <v>0</v>
      </c>
      <c r="E88" s="165">
        <v>0</v>
      </c>
    </row>
    <row r="89" spans="3:5">
      <c r="C89" s="164" t="s">
        <v>245</v>
      </c>
      <c r="D89" s="165">
        <v>1714949601</v>
      </c>
      <c r="E89" s="165">
        <v>188665261.65000004</v>
      </c>
    </row>
    <row r="90" spans="3:5">
      <c r="C90" s="166" t="s">
        <v>243</v>
      </c>
      <c r="D90" s="165">
        <v>2874479</v>
      </c>
      <c r="E90" s="165">
        <v>1685039.27</v>
      </c>
    </row>
    <row r="91" spans="3:5">
      <c r="C91" s="166" t="s">
        <v>442</v>
      </c>
      <c r="D91" s="165">
        <v>1135979999</v>
      </c>
      <c r="E91" s="165">
        <v>0</v>
      </c>
    </row>
    <row r="92" spans="3:5">
      <c r="C92" s="166" t="s">
        <v>389</v>
      </c>
      <c r="D92" s="165">
        <v>0</v>
      </c>
      <c r="E92" s="165">
        <v>0</v>
      </c>
    </row>
    <row r="93" spans="3:5">
      <c r="C93" s="166" t="s">
        <v>400</v>
      </c>
      <c r="D93" s="165">
        <v>0</v>
      </c>
      <c r="E93" s="165">
        <v>179646140.77000001</v>
      </c>
    </row>
    <row r="94" spans="3:5">
      <c r="C94" s="166" t="s">
        <v>443</v>
      </c>
      <c r="D94" s="165">
        <v>576095123</v>
      </c>
      <c r="E94" s="165">
        <v>7334081.6100000003</v>
      </c>
    </row>
    <row r="95" spans="3:5">
      <c r="C95" s="122" t="s">
        <v>260</v>
      </c>
      <c r="D95" s="123">
        <v>2176625371</v>
      </c>
      <c r="E95" s="123">
        <v>589132877.64999998</v>
      </c>
    </row>
    <row r="96" spans="3:5">
      <c r="C96" s="164" t="s">
        <v>242</v>
      </c>
      <c r="D96" s="165">
        <v>2175905652</v>
      </c>
      <c r="E96" s="165">
        <v>589132877.64999998</v>
      </c>
    </row>
    <row r="97" spans="3:5">
      <c r="C97" s="166" t="s">
        <v>444</v>
      </c>
      <c r="D97" s="165">
        <v>25922997</v>
      </c>
      <c r="E97" s="165">
        <v>0</v>
      </c>
    </row>
    <row r="98" spans="3:5">
      <c r="C98" s="166" t="s">
        <v>445</v>
      </c>
      <c r="D98" s="165">
        <v>33669994</v>
      </c>
      <c r="E98" s="165">
        <v>0</v>
      </c>
    </row>
    <row r="99" spans="3:5">
      <c r="C99" s="166" t="s">
        <v>446</v>
      </c>
      <c r="D99" s="165">
        <v>1803614</v>
      </c>
      <c r="E99" s="165">
        <v>0</v>
      </c>
    </row>
    <row r="100" spans="3:5">
      <c r="C100" s="166" t="s">
        <v>447</v>
      </c>
      <c r="D100" s="165">
        <v>2263438</v>
      </c>
      <c r="E100" s="165">
        <v>0</v>
      </c>
    </row>
    <row r="101" spans="3:5">
      <c r="C101" s="166" t="s">
        <v>448</v>
      </c>
      <c r="D101" s="165">
        <v>1050000000</v>
      </c>
      <c r="E101" s="165">
        <v>156580991.44999999</v>
      </c>
    </row>
    <row r="102" spans="3:5">
      <c r="C102" s="166" t="s">
        <v>449</v>
      </c>
      <c r="D102" s="165">
        <v>5000000</v>
      </c>
      <c r="E102" s="165">
        <v>0</v>
      </c>
    </row>
    <row r="103" spans="3:5">
      <c r="C103" s="166" t="s">
        <v>450</v>
      </c>
      <c r="D103" s="165">
        <v>1250434</v>
      </c>
      <c r="E103" s="165">
        <v>0</v>
      </c>
    </row>
    <row r="104" spans="3:5">
      <c r="C104" s="166" t="s">
        <v>451</v>
      </c>
      <c r="D104" s="165">
        <v>10479065</v>
      </c>
      <c r="E104" s="165">
        <v>0</v>
      </c>
    </row>
    <row r="105" spans="3:5">
      <c r="C105" s="166" t="s">
        <v>452</v>
      </c>
      <c r="D105" s="165">
        <v>82347035</v>
      </c>
      <c r="E105" s="165">
        <v>9871972.2699999996</v>
      </c>
    </row>
    <row r="106" spans="3:5">
      <c r="C106" s="166" t="s">
        <v>453</v>
      </c>
      <c r="D106" s="165">
        <v>2070200</v>
      </c>
      <c r="E106" s="165">
        <v>0</v>
      </c>
    </row>
    <row r="107" spans="3:5">
      <c r="C107" s="166" t="s">
        <v>454</v>
      </c>
      <c r="D107" s="165">
        <v>646004</v>
      </c>
      <c r="E107" s="165">
        <v>0</v>
      </c>
    </row>
    <row r="108" spans="3:5">
      <c r="C108" s="166" t="s">
        <v>455</v>
      </c>
      <c r="D108" s="165">
        <v>13562081</v>
      </c>
      <c r="E108" s="165">
        <v>0</v>
      </c>
    </row>
    <row r="109" spans="3:5">
      <c r="C109" s="166" t="s">
        <v>456</v>
      </c>
      <c r="D109" s="165">
        <v>9689330</v>
      </c>
      <c r="E109" s="165">
        <v>0</v>
      </c>
    </row>
    <row r="110" spans="3:5">
      <c r="C110" s="166" t="s">
        <v>457</v>
      </c>
      <c r="D110" s="165">
        <v>5861772</v>
      </c>
      <c r="E110" s="165">
        <v>0</v>
      </c>
    </row>
    <row r="111" spans="3:5">
      <c r="C111" s="166" t="s">
        <v>458</v>
      </c>
      <c r="D111" s="165">
        <v>7330508</v>
      </c>
      <c r="E111" s="165">
        <v>0</v>
      </c>
    </row>
    <row r="112" spans="3:5">
      <c r="C112" s="166" t="s">
        <v>459</v>
      </c>
      <c r="D112" s="165">
        <v>9689330</v>
      </c>
      <c r="E112" s="165">
        <v>0</v>
      </c>
    </row>
    <row r="113" spans="3:5">
      <c r="C113" s="166" t="s">
        <v>460</v>
      </c>
      <c r="D113" s="165">
        <v>7000000</v>
      </c>
      <c r="E113" s="165">
        <v>5631329.1099999994</v>
      </c>
    </row>
    <row r="114" spans="3:5">
      <c r="C114" s="166" t="s">
        <v>461</v>
      </c>
      <c r="D114" s="165">
        <v>9689330</v>
      </c>
      <c r="E114" s="165">
        <v>0</v>
      </c>
    </row>
    <row r="115" spans="3:5">
      <c r="C115" s="166" t="s">
        <v>462</v>
      </c>
      <c r="D115" s="165">
        <v>2772824</v>
      </c>
      <c r="E115" s="165">
        <v>0</v>
      </c>
    </row>
    <row r="116" spans="3:5">
      <c r="C116" s="166" t="s">
        <v>463</v>
      </c>
      <c r="D116" s="165">
        <v>9800049</v>
      </c>
      <c r="E116" s="165">
        <v>0</v>
      </c>
    </row>
    <row r="117" spans="3:5">
      <c r="C117" s="166" t="s">
        <v>464</v>
      </c>
      <c r="D117" s="165">
        <v>10724015</v>
      </c>
      <c r="E117" s="165">
        <v>0</v>
      </c>
    </row>
    <row r="118" spans="3:5">
      <c r="C118" s="166" t="s">
        <v>465</v>
      </c>
      <c r="D118" s="165">
        <v>30000000</v>
      </c>
      <c r="E118" s="165">
        <v>99748888.349999994</v>
      </c>
    </row>
    <row r="119" spans="3:5">
      <c r="C119" s="166" t="s">
        <v>466</v>
      </c>
      <c r="D119" s="165">
        <v>9800049</v>
      </c>
      <c r="E119" s="165">
        <v>0</v>
      </c>
    </row>
    <row r="120" spans="3:5">
      <c r="C120" s="166" t="s">
        <v>467</v>
      </c>
      <c r="D120" s="165">
        <v>5852236</v>
      </c>
      <c r="E120" s="165">
        <v>0</v>
      </c>
    </row>
    <row r="121" spans="3:5">
      <c r="C121" s="166" t="s">
        <v>468</v>
      </c>
      <c r="D121" s="165">
        <v>5861771</v>
      </c>
      <c r="E121" s="165">
        <v>0</v>
      </c>
    </row>
    <row r="122" spans="3:5">
      <c r="C122" s="166" t="s">
        <v>469</v>
      </c>
      <c r="D122" s="165">
        <v>9689330</v>
      </c>
      <c r="E122" s="165">
        <v>0</v>
      </c>
    </row>
    <row r="123" spans="3:5">
      <c r="C123" s="166" t="s">
        <v>470</v>
      </c>
      <c r="D123" s="165">
        <v>5861771</v>
      </c>
      <c r="E123" s="165">
        <v>0</v>
      </c>
    </row>
    <row r="124" spans="3:5">
      <c r="C124" s="166" t="s">
        <v>471</v>
      </c>
      <c r="D124" s="165">
        <v>9689330</v>
      </c>
      <c r="E124" s="165">
        <v>0</v>
      </c>
    </row>
    <row r="125" spans="3:5">
      <c r="C125" s="166" t="s">
        <v>472</v>
      </c>
      <c r="D125" s="165">
        <v>1407491</v>
      </c>
      <c r="E125" s="165">
        <v>0</v>
      </c>
    </row>
    <row r="126" spans="3:5">
      <c r="C126" s="166" t="s">
        <v>473</v>
      </c>
      <c r="D126" s="165">
        <v>3448179</v>
      </c>
      <c r="E126" s="165">
        <v>0</v>
      </c>
    </row>
    <row r="127" spans="3:5">
      <c r="C127" s="166" t="s">
        <v>474</v>
      </c>
      <c r="D127" s="165">
        <v>1000000</v>
      </c>
      <c r="E127" s="165">
        <v>0</v>
      </c>
    </row>
    <row r="128" spans="3:5">
      <c r="C128" s="166" t="s">
        <v>475</v>
      </c>
      <c r="D128" s="165">
        <v>2113557</v>
      </c>
      <c r="E128" s="165">
        <v>0</v>
      </c>
    </row>
    <row r="129" spans="3:5">
      <c r="C129" s="166" t="s">
        <v>476</v>
      </c>
      <c r="D129" s="165">
        <v>2113557</v>
      </c>
      <c r="E129" s="165">
        <v>0</v>
      </c>
    </row>
    <row r="130" spans="3:5">
      <c r="C130" s="166" t="s">
        <v>477</v>
      </c>
      <c r="D130" s="165">
        <v>2113557</v>
      </c>
      <c r="E130" s="165">
        <v>0</v>
      </c>
    </row>
    <row r="131" spans="3:5">
      <c r="C131" s="166" t="s">
        <v>478</v>
      </c>
      <c r="D131" s="165">
        <v>10000000</v>
      </c>
      <c r="E131" s="165">
        <v>0</v>
      </c>
    </row>
    <row r="132" spans="3:5">
      <c r="C132" s="166" t="s">
        <v>479</v>
      </c>
      <c r="D132" s="165">
        <v>9367191</v>
      </c>
      <c r="E132" s="165">
        <v>0</v>
      </c>
    </row>
    <row r="133" spans="3:5">
      <c r="C133" s="166" t="s">
        <v>480</v>
      </c>
      <c r="D133" s="165">
        <v>46485819</v>
      </c>
      <c r="E133" s="165">
        <v>11000000</v>
      </c>
    </row>
    <row r="134" spans="3:5">
      <c r="C134" s="166" t="s">
        <v>481</v>
      </c>
      <c r="D134" s="165">
        <v>5000000</v>
      </c>
      <c r="E134" s="165">
        <v>0</v>
      </c>
    </row>
    <row r="135" spans="3:5">
      <c r="C135" s="166" t="s">
        <v>482</v>
      </c>
      <c r="D135" s="165">
        <v>5338363</v>
      </c>
      <c r="E135" s="165">
        <v>0</v>
      </c>
    </row>
    <row r="136" spans="3:5">
      <c r="C136" s="166" t="s">
        <v>483</v>
      </c>
      <c r="D136" s="165">
        <v>33884341</v>
      </c>
      <c r="E136" s="165">
        <v>20000000</v>
      </c>
    </row>
    <row r="137" spans="3:5">
      <c r="C137" s="166" t="s">
        <v>484</v>
      </c>
      <c r="D137" s="165">
        <v>37430382</v>
      </c>
      <c r="E137" s="165">
        <v>19680785</v>
      </c>
    </row>
    <row r="138" spans="3:5">
      <c r="C138" s="166" t="s">
        <v>485</v>
      </c>
      <c r="D138" s="165">
        <v>24000000</v>
      </c>
      <c r="E138" s="165">
        <v>0</v>
      </c>
    </row>
    <row r="139" spans="3:5">
      <c r="C139" s="166" t="s">
        <v>486</v>
      </c>
      <c r="D139" s="165">
        <v>50190407</v>
      </c>
      <c r="E139" s="165">
        <v>36000000</v>
      </c>
    </row>
    <row r="140" spans="3:5">
      <c r="C140" s="166" t="s">
        <v>487</v>
      </c>
      <c r="D140" s="165">
        <v>37562100</v>
      </c>
      <c r="E140" s="165">
        <v>29743651</v>
      </c>
    </row>
    <row r="141" spans="3:5">
      <c r="C141" s="166" t="s">
        <v>488</v>
      </c>
      <c r="D141" s="165">
        <v>39848367</v>
      </c>
      <c r="E141" s="165">
        <v>16993543.710000001</v>
      </c>
    </row>
    <row r="142" spans="3:5">
      <c r="C142" s="166" t="s">
        <v>489</v>
      </c>
      <c r="D142" s="165">
        <v>25758899</v>
      </c>
      <c r="E142" s="165">
        <v>31704134.359999999</v>
      </c>
    </row>
    <row r="143" spans="3:5">
      <c r="C143" s="166" t="s">
        <v>490</v>
      </c>
      <c r="D143" s="165">
        <v>54490521</v>
      </c>
      <c r="E143" s="165">
        <v>39323198.710000001</v>
      </c>
    </row>
    <row r="144" spans="3:5">
      <c r="C144" s="166" t="s">
        <v>491</v>
      </c>
      <c r="D144" s="165">
        <v>59320308</v>
      </c>
      <c r="E144" s="165">
        <v>53101067.560000002</v>
      </c>
    </row>
    <row r="145" spans="3:5">
      <c r="C145" s="166" t="s">
        <v>492</v>
      </c>
      <c r="D145" s="165">
        <v>209900196</v>
      </c>
      <c r="E145" s="165">
        <v>0</v>
      </c>
    </row>
    <row r="146" spans="3:5">
      <c r="C146" s="166" t="s">
        <v>493</v>
      </c>
      <c r="D146" s="165">
        <v>40136410</v>
      </c>
      <c r="E146" s="165">
        <v>12510315.68</v>
      </c>
    </row>
    <row r="147" spans="3:5">
      <c r="C147" s="166" t="s">
        <v>494</v>
      </c>
      <c r="D147" s="165">
        <v>96171500</v>
      </c>
      <c r="E147" s="165">
        <v>47243000.450000003</v>
      </c>
    </row>
    <row r="148" spans="3:5">
      <c r="C148" s="166" t="s">
        <v>495</v>
      </c>
      <c r="D148" s="165">
        <v>498000</v>
      </c>
      <c r="E148" s="165">
        <v>0</v>
      </c>
    </row>
    <row r="149" spans="3:5">
      <c r="C149" s="164" t="s">
        <v>244</v>
      </c>
      <c r="D149" s="165">
        <v>719719</v>
      </c>
      <c r="E149" s="165">
        <v>0</v>
      </c>
    </row>
    <row r="150" spans="3:5">
      <c r="C150" s="166" t="s">
        <v>484</v>
      </c>
      <c r="D150" s="165">
        <v>719719</v>
      </c>
      <c r="E150" s="165">
        <v>0</v>
      </c>
    </row>
    <row r="151" spans="3:5">
      <c r="C151" s="122" t="s">
        <v>261</v>
      </c>
      <c r="D151" s="123">
        <v>642205428</v>
      </c>
      <c r="E151" s="123">
        <v>140911897.39000002</v>
      </c>
    </row>
    <row r="152" spans="3:5">
      <c r="C152" s="164" t="s">
        <v>242</v>
      </c>
      <c r="D152" s="165">
        <v>576852165</v>
      </c>
      <c r="E152" s="165">
        <v>134347341.03</v>
      </c>
    </row>
    <row r="153" spans="3:5">
      <c r="C153" s="166" t="s">
        <v>496</v>
      </c>
      <c r="D153" s="165">
        <v>1875179</v>
      </c>
      <c r="E153" s="165">
        <v>0</v>
      </c>
    </row>
    <row r="154" spans="3:5">
      <c r="C154" s="166" t="s">
        <v>497</v>
      </c>
      <c r="D154" s="165">
        <v>2799546</v>
      </c>
      <c r="E154" s="165">
        <v>0</v>
      </c>
    </row>
    <row r="155" spans="3:5">
      <c r="C155" s="166" t="s">
        <v>498</v>
      </c>
      <c r="D155" s="165">
        <v>53000000</v>
      </c>
      <c r="E155" s="165">
        <v>0</v>
      </c>
    </row>
    <row r="156" spans="3:5">
      <c r="C156" s="166" t="s">
        <v>499</v>
      </c>
      <c r="D156" s="165">
        <v>4364944</v>
      </c>
      <c r="E156" s="165">
        <v>0</v>
      </c>
    </row>
    <row r="157" spans="3:5">
      <c r="C157" s="166" t="s">
        <v>500</v>
      </c>
      <c r="D157" s="165">
        <v>1256445</v>
      </c>
      <c r="E157" s="165">
        <v>0</v>
      </c>
    </row>
    <row r="158" spans="3:5">
      <c r="C158" s="166" t="s">
        <v>501</v>
      </c>
      <c r="D158" s="165">
        <v>24812074</v>
      </c>
      <c r="E158" s="165">
        <v>0</v>
      </c>
    </row>
    <row r="159" spans="3:5">
      <c r="C159" s="166" t="s">
        <v>502</v>
      </c>
      <c r="D159" s="165">
        <v>5309113</v>
      </c>
      <c r="E159" s="165">
        <v>0</v>
      </c>
    </row>
    <row r="160" spans="3:5">
      <c r="C160" s="166" t="s">
        <v>503</v>
      </c>
      <c r="D160" s="165">
        <v>44195541</v>
      </c>
      <c r="E160" s="165">
        <v>7908010</v>
      </c>
    </row>
    <row r="161" spans="3:5">
      <c r="C161" s="166" t="s">
        <v>504</v>
      </c>
      <c r="D161" s="165">
        <v>40000000</v>
      </c>
      <c r="E161" s="165">
        <v>0</v>
      </c>
    </row>
    <row r="162" spans="3:5">
      <c r="C162" s="166" t="s">
        <v>505</v>
      </c>
      <c r="D162" s="165">
        <v>17512384</v>
      </c>
      <c r="E162" s="165">
        <v>0</v>
      </c>
    </row>
    <row r="163" spans="3:5">
      <c r="C163" s="166" t="s">
        <v>506</v>
      </c>
      <c r="D163" s="165">
        <v>31386350</v>
      </c>
      <c r="E163" s="165">
        <v>0</v>
      </c>
    </row>
    <row r="164" spans="3:5">
      <c r="C164" s="166" t="s">
        <v>507</v>
      </c>
      <c r="D164" s="165">
        <v>10982339</v>
      </c>
      <c r="E164" s="165">
        <v>0</v>
      </c>
    </row>
    <row r="165" spans="3:5">
      <c r="C165" s="166" t="s">
        <v>508</v>
      </c>
      <c r="D165" s="165">
        <v>4040505</v>
      </c>
      <c r="E165" s="165">
        <v>0</v>
      </c>
    </row>
    <row r="166" spans="3:5">
      <c r="C166" s="166" t="s">
        <v>509</v>
      </c>
      <c r="D166" s="165">
        <v>19093002</v>
      </c>
      <c r="E166" s="165">
        <v>0</v>
      </c>
    </row>
    <row r="167" spans="3:5">
      <c r="C167" s="166" t="s">
        <v>510</v>
      </c>
      <c r="D167" s="165">
        <v>6768144</v>
      </c>
      <c r="E167" s="165">
        <v>0</v>
      </c>
    </row>
    <row r="168" spans="3:5">
      <c r="C168" s="166" t="s">
        <v>511</v>
      </c>
      <c r="D168" s="165">
        <v>1415865</v>
      </c>
      <c r="E168" s="165">
        <v>0</v>
      </c>
    </row>
    <row r="169" spans="3:5">
      <c r="C169" s="166" t="s">
        <v>512</v>
      </c>
      <c r="D169" s="165">
        <v>3468356</v>
      </c>
      <c r="E169" s="165">
        <v>0</v>
      </c>
    </row>
    <row r="170" spans="3:5">
      <c r="C170" s="166" t="s">
        <v>513</v>
      </c>
      <c r="D170" s="165">
        <v>19003156</v>
      </c>
      <c r="E170" s="165">
        <v>0</v>
      </c>
    </row>
    <row r="171" spans="3:5">
      <c r="C171" s="166" t="s">
        <v>514</v>
      </c>
      <c r="D171" s="165">
        <v>9730988</v>
      </c>
      <c r="E171" s="165">
        <v>0</v>
      </c>
    </row>
    <row r="172" spans="3:5">
      <c r="C172" s="166" t="s">
        <v>515</v>
      </c>
      <c r="D172" s="165">
        <v>36143668</v>
      </c>
      <c r="E172" s="165">
        <v>112720261.04000001</v>
      </c>
    </row>
    <row r="173" spans="3:5">
      <c r="C173" s="166" t="s">
        <v>516</v>
      </c>
      <c r="D173" s="165">
        <v>5922790</v>
      </c>
      <c r="E173" s="165">
        <v>0</v>
      </c>
    </row>
    <row r="174" spans="3:5">
      <c r="C174" s="166" t="s">
        <v>517</v>
      </c>
      <c r="D174" s="165">
        <v>2433363</v>
      </c>
      <c r="E174" s="165">
        <v>0</v>
      </c>
    </row>
    <row r="175" spans="3:5">
      <c r="C175" s="166" t="s">
        <v>518</v>
      </c>
      <c r="D175" s="165">
        <v>20000000</v>
      </c>
      <c r="E175" s="165">
        <v>0</v>
      </c>
    </row>
    <row r="176" spans="3:5">
      <c r="C176" s="166" t="s">
        <v>519</v>
      </c>
      <c r="D176" s="165">
        <v>20685034</v>
      </c>
      <c r="E176" s="165">
        <v>0</v>
      </c>
    </row>
    <row r="177" spans="3:5">
      <c r="C177" s="166" t="s">
        <v>520</v>
      </c>
      <c r="D177" s="165">
        <v>2433461</v>
      </c>
      <c r="E177" s="165">
        <v>0</v>
      </c>
    </row>
    <row r="178" spans="3:5">
      <c r="C178" s="166" t="s">
        <v>521</v>
      </c>
      <c r="D178" s="165">
        <v>21589475</v>
      </c>
      <c r="E178" s="165">
        <v>0</v>
      </c>
    </row>
    <row r="179" spans="3:5">
      <c r="C179" s="166" t="s">
        <v>522</v>
      </c>
      <c r="D179" s="165">
        <v>76325759</v>
      </c>
      <c r="E179" s="165">
        <v>0</v>
      </c>
    </row>
    <row r="180" spans="3:5">
      <c r="C180" s="166" t="s">
        <v>523</v>
      </c>
      <c r="D180" s="165">
        <v>32164869</v>
      </c>
      <c r="E180" s="165">
        <v>0</v>
      </c>
    </row>
    <row r="181" spans="3:5">
      <c r="C181" s="166" t="s">
        <v>524</v>
      </c>
      <c r="D181" s="165">
        <v>0</v>
      </c>
      <c r="E181" s="165">
        <v>0</v>
      </c>
    </row>
    <row r="182" spans="3:5">
      <c r="C182" s="166" t="s">
        <v>525</v>
      </c>
      <c r="D182" s="165">
        <v>55847966</v>
      </c>
      <c r="E182" s="165">
        <v>13719069.99</v>
      </c>
    </row>
    <row r="183" spans="3:5">
      <c r="C183" s="166" t="s">
        <v>526</v>
      </c>
      <c r="D183" s="165">
        <v>2291849</v>
      </c>
      <c r="E183" s="165">
        <v>0</v>
      </c>
    </row>
    <row r="184" spans="3:5">
      <c r="C184" s="164" t="s">
        <v>244</v>
      </c>
      <c r="D184" s="165">
        <v>65353263</v>
      </c>
      <c r="E184" s="165">
        <v>6564556.3600000003</v>
      </c>
    </row>
    <row r="185" spans="3:5">
      <c r="C185" s="166" t="s">
        <v>527</v>
      </c>
      <c r="D185" s="165">
        <v>65353263</v>
      </c>
      <c r="E185" s="165">
        <v>6564556.3600000003</v>
      </c>
    </row>
    <row r="186" spans="3:5">
      <c r="C186" s="122" t="s">
        <v>247</v>
      </c>
      <c r="D186" s="123">
        <v>1994538093</v>
      </c>
      <c r="E186" s="123">
        <v>276534019.78000003</v>
      </c>
    </row>
    <row r="187" spans="3:5">
      <c r="C187" s="164" t="s">
        <v>242</v>
      </c>
      <c r="D187" s="165">
        <v>1543538092</v>
      </c>
      <c r="E187" s="165">
        <v>227063871.68000001</v>
      </c>
    </row>
    <row r="188" spans="3:5">
      <c r="C188" s="166" t="s">
        <v>528</v>
      </c>
      <c r="D188" s="165">
        <v>18972995</v>
      </c>
      <c r="E188" s="165">
        <v>32824664.140000001</v>
      </c>
    </row>
    <row r="189" spans="3:5">
      <c r="C189" s="166" t="s">
        <v>529</v>
      </c>
      <c r="D189" s="165">
        <v>20000000</v>
      </c>
      <c r="E189" s="165">
        <v>1879957.79</v>
      </c>
    </row>
    <row r="190" spans="3:5">
      <c r="C190" s="166" t="s">
        <v>530</v>
      </c>
      <c r="D190" s="165">
        <v>77083282</v>
      </c>
      <c r="E190" s="165">
        <v>0</v>
      </c>
    </row>
    <row r="191" spans="3:5">
      <c r="C191" s="166" t="s">
        <v>531</v>
      </c>
      <c r="D191" s="165">
        <v>0</v>
      </c>
      <c r="E191" s="165">
        <v>4773499.3099999996</v>
      </c>
    </row>
    <row r="192" spans="3:5">
      <c r="C192" s="166" t="s">
        <v>532</v>
      </c>
      <c r="D192" s="165">
        <v>8195408</v>
      </c>
      <c r="E192" s="165">
        <v>0</v>
      </c>
    </row>
    <row r="193" spans="3:5">
      <c r="C193" s="166" t="s">
        <v>533</v>
      </c>
      <c r="D193" s="165">
        <v>57646988</v>
      </c>
      <c r="E193" s="165">
        <v>0</v>
      </c>
    </row>
    <row r="194" spans="3:5">
      <c r="C194" s="166" t="s">
        <v>534</v>
      </c>
      <c r="D194" s="165">
        <v>82480910</v>
      </c>
      <c r="E194" s="165">
        <v>0</v>
      </c>
    </row>
    <row r="195" spans="3:5">
      <c r="C195" s="166" t="s">
        <v>535</v>
      </c>
      <c r="D195" s="165">
        <v>1000000</v>
      </c>
      <c r="E195" s="165">
        <v>0</v>
      </c>
    </row>
    <row r="196" spans="3:5">
      <c r="C196" s="166" t="s">
        <v>536</v>
      </c>
      <c r="D196" s="165">
        <v>5789992</v>
      </c>
      <c r="E196" s="165">
        <v>1325094.07</v>
      </c>
    </row>
    <row r="197" spans="3:5">
      <c r="C197" s="166" t="s">
        <v>537</v>
      </c>
      <c r="D197" s="165">
        <v>35822391</v>
      </c>
      <c r="E197" s="165">
        <v>0</v>
      </c>
    </row>
    <row r="198" spans="3:5">
      <c r="C198" s="166" t="s">
        <v>538</v>
      </c>
      <c r="D198" s="165">
        <v>100000000</v>
      </c>
      <c r="E198" s="165">
        <v>1634471.33</v>
      </c>
    </row>
    <row r="199" spans="3:5">
      <c r="C199" s="166" t="s">
        <v>539</v>
      </c>
      <c r="D199" s="165">
        <v>780209</v>
      </c>
      <c r="E199" s="165">
        <v>0</v>
      </c>
    </row>
    <row r="200" spans="3:5">
      <c r="C200" s="166" t="s">
        <v>540</v>
      </c>
      <c r="D200" s="165">
        <v>1256445</v>
      </c>
      <c r="E200" s="165">
        <v>0</v>
      </c>
    </row>
    <row r="201" spans="3:5">
      <c r="C201" s="166" t="s">
        <v>541</v>
      </c>
      <c r="D201" s="165">
        <v>10611201</v>
      </c>
      <c r="E201" s="165">
        <v>0</v>
      </c>
    </row>
    <row r="202" spans="3:5">
      <c r="C202" s="166" t="s">
        <v>542</v>
      </c>
      <c r="D202" s="165">
        <v>10611201</v>
      </c>
      <c r="E202" s="165">
        <v>0</v>
      </c>
    </row>
    <row r="203" spans="3:5">
      <c r="C203" s="166" t="s">
        <v>543</v>
      </c>
      <c r="D203" s="165">
        <v>11762182</v>
      </c>
      <c r="E203" s="165">
        <v>0</v>
      </c>
    </row>
    <row r="204" spans="3:5">
      <c r="C204" s="166" t="s">
        <v>544</v>
      </c>
      <c r="D204" s="165">
        <v>2411805</v>
      </c>
      <c r="E204" s="165">
        <v>0</v>
      </c>
    </row>
    <row r="205" spans="3:5">
      <c r="C205" s="166" t="s">
        <v>545</v>
      </c>
      <c r="D205" s="165">
        <v>4364944</v>
      </c>
      <c r="E205" s="165">
        <v>0</v>
      </c>
    </row>
    <row r="206" spans="3:5">
      <c r="C206" s="166" t="s">
        <v>546</v>
      </c>
      <c r="D206" s="165">
        <v>4364944</v>
      </c>
      <c r="E206" s="165">
        <v>0</v>
      </c>
    </row>
    <row r="207" spans="3:5">
      <c r="C207" s="166" t="s">
        <v>547</v>
      </c>
      <c r="D207" s="165">
        <v>2035527</v>
      </c>
      <c r="E207" s="165">
        <v>0</v>
      </c>
    </row>
    <row r="208" spans="3:5">
      <c r="C208" s="166" t="s">
        <v>548</v>
      </c>
      <c r="D208" s="165">
        <v>4303741</v>
      </c>
      <c r="E208" s="165">
        <v>0</v>
      </c>
    </row>
    <row r="209" spans="3:5">
      <c r="C209" s="166" t="s">
        <v>549</v>
      </c>
      <c r="D209" s="165">
        <v>9546252</v>
      </c>
      <c r="E209" s="165">
        <v>0</v>
      </c>
    </row>
    <row r="210" spans="3:5">
      <c r="C210" s="166" t="s">
        <v>550</v>
      </c>
      <c r="D210" s="165">
        <v>5468175</v>
      </c>
      <c r="E210" s="165">
        <v>0</v>
      </c>
    </row>
    <row r="211" spans="3:5">
      <c r="C211" s="166" t="s">
        <v>551</v>
      </c>
      <c r="D211" s="165">
        <v>9754400</v>
      </c>
      <c r="E211" s="165">
        <v>0</v>
      </c>
    </row>
    <row r="212" spans="3:5">
      <c r="C212" s="166" t="s">
        <v>552</v>
      </c>
      <c r="D212" s="165">
        <v>68386280</v>
      </c>
      <c r="E212" s="165">
        <v>0</v>
      </c>
    </row>
    <row r="213" spans="3:5">
      <c r="C213" s="166" t="s">
        <v>553</v>
      </c>
      <c r="D213" s="165">
        <v>12217662</v>
      </c>
      <c r="E213" s="165">
        <v>0</v>
      </c>
    </row>
    <row r="214" spans="3:5">
      <c r="C214" s="166" t="s">
        <v>554</v>
      </c>
      <c r="D214" s="165">
        <v>49999368</v>
      </c>
      <c r="E214" s="165">
        <v>0</v>
      </c>
    </row>
    <row r="215" spans="3:5">
      <c r="C215" s="166" t="s">
        <v>555</v>
      </c>
      <c r="D215" s="165">
        <v>9754400</v>
      </c>
      <c r="E215" s="165">
        <v>0</v>
      </c>
    </row>
    <row r="216" spans="3:5">
      <c r="C216" s="166" t="s">
        <v>556</v>
      </c>
      <c r="D216" s="165">
        <v>9754400</v>
      </c>
      <c r="E216" s="165">
        <v>0</v>
      </c>
    </row>
    <row r="217" spans="3:5">
      <c r="C217" s="166" t="s">
        <v>557</v>
      </c>
      <c r="D217" s="165">
        <v>4114177</v>
      </c>
      <c r="E217" s="165">
        <v>0</v>
      </c>
    </row>
    <row r="218" spans="3:5">
      <c r="C218" s="166" t="s">
        <v>558</v>
      </c>
      <c r="D218" s="165">
        <v>25000000</v>
      </c>
      <c r="E218" s="165">
        <v>26965866.09</v>
      </c>
    </row>
    <row r="219" spans="3:5">
      <c r="C219" s="166" t="s">
        <v>559</v>
      </c>
      <c r="D219" s="165">
        <v>9618926</v>
      </c>
      <c r="E219" s="165">
        <v>0</v>
      </c>
    </row>
    <row r="220" spans="3:5">
      <c r="C220" s="166" t="s">
        <v>560</v>
      </c>
      <c r="D220" s="165">
        <v>4114177</v>
      </c>
      <c r="E220" s="165">
        <v>0</v>
      </c>
    </row>
    <row r="221" spans="3:5">
      <c r="C221" s="166" t="s">
        <v>561</v>
      </c>
      <c r="D221" s="165">
        <v>299768860</v>
      </c>
      <c r="E221" s="165">
        <v>0</v>
      </c>
    </row>
    <row r="222" spans="3:5">
      <c r="C222" s="166" t="s">
        <v>562</v>
      </c>
      <c r="D222" s="165">
        <v>5969519</v>
      </c>
      <c r="E222" s="165">
        <v>0</v>
      </c>
    </row>
    <row r="223" spans="3:5">
      <c r="C223" s="166" t="s">
        <v>563</v>
      </c>
      <c r="D223" s="165">
        <v>31500000</v>
      </c>
      <c r="E223" s="165">
        <v>0</v>
      </c>
    </row>
    <row r="224" spans="3:5">
      <c r="C224" s="166" t="s">
        <v>564</v>
      </c>
      <c r="D224" s="165">
        <v>3730008</v>
      </c>
      <c r="E224" s="165">
        <v>0</v>
      </c>
    </row>
    <row r="225" spans="3:5">
      <c r="C225" s="166" t="s">
        <v>565</v>
      </c>
      <c r="D225" s="165">
        <v>97182538</v>
      </c>
      <c r="E225" s="165">
        <v>23668010.75</v>
      </c>
    </row>
    <row r="226" spans="3:5">
      <c r="C226" s="166" t="s">
        <v>566</v>
      </c>
      <c r="D226" s="165">
        <v>10000000</v>
      </c>
      <c r="E226" s="165">
        <v>0</v>
      </c>
    </row>
    <row r="227" spans="3:5">
      <c r="C227" s="166" t="s">
        <v>567</v>
      </c>
      <c r="D227" s="165">
        <v>5000000</v>
      </c>
      <c r="E227" s="165">
        <v>5000000</v>
      </c>
    </row>
    <row r="228" spans="3:5">
      <c r="C228" s="166" t="s">
        <v>568</v>
      </c>
      <c r="D228" s="165">
        <v>40765042</v>
      </c>
      <c r="E228" s="165">
        <v>0</v>
      </c>
    </row>
    <row r="229" spans="3:5">
      <c r="C229" s="166" t="s">
        <v>569</v>
      </c>
      <c r="D229" s="165">
        <v>14527129</v>
      </c>
      <c r="E229" s="165">
        <v>0</v>
      </c>
    </row>
    <row r="230" spans="3:5">
      <c r="C230" s="166" t="s">
        <v>570</v>
      </c>
      <c r="D230" s="165">
        <v>5000000</v>
      </c>
      <c r="E230" s="165">
        <v>5000000</v>
      </c>
    </row>
    <row r="231" spans="3:5">
      <c r="C231" s="166" t="s">
        <v>571</v>
      </c>
      <c r="D231" s="165">
        <v>5507427</v>
      </c>
      <c r="E231" s="165">
        <v>0</v>
      </c>
    </row>
    <row r="232" spans="3:5">
      <c r="C232" s="166" t="s">
        <v>572</v>
      </c>
      <c r="D232" s="165">
        <v>54873628</v>
      </c>
      <c r="E232" s="165">
        <v>0</v>
      </c>
    </row>
    <row r="233" spans="3:5">
      <c r="C233" s="166" t="s">
        <v>573</v>
      </c>
      <c r="D233" s="165">
        <v>5000000</v>
      </c>
      <c r="E233" s="165">
        <v>0</v>
      </c>
    </row>
    <row r="234" spans="3:5">
      <c r="C234" s="166" t="s">
        <v>574</v>
      </c>
      <c r="D234" s="165">
        <v>5000000</v>
      </c>
      <c r="E234" s="165">
        <v>0</v>
      </c>
    </row>
    <row r="235" spans="3:5">
      <c r="C235" s="166" t="s">
        <v>575</v>
      </c>
      <c r="D235" s="165">
        <v>5000000</v>
      </c>
      <c r="E235" s="165">
        <v>0</v>
      </c>
    </row>
    <row r="236" spans="3:5">
      <c r="C236" s="166" t="s">
        <v>576</v>
      </c>
      <c r="D236" s="165">
        <v>89300116</v>
      </c>
      <c r="E236" s="165">
        <v>63502457</v>
      </c>
    </row>
    <row r="237" spans="3:5">
      <c r="C237" s="166" t="s">
        <v>577</v>
      </c>
      <c r="D237" s="165">
        <v>48148600</v>
      </c>
      <c r="E237" s="165">
        <v>0</v>
      </c>
    </row>
    <row r="238" spans="3:5">
      <c r="C238" s="166" t="s">
        <v>578</v>
      </c>
      <c r="D238" s="165">
        <v>30749922</v>
      </c>
      <c r="E238" s="165">
        <v>0</v>
      </c>
    </row>
    <row r="239" spans="3:5">
      <c r="C239" s="166" t="s">
        <v>579</v>
      </c>
      <c r="D239" s="165">
        <v>79059020</v>
      </c>
      <c r="E239" s="165">
        <v>60489851.200000003</v>
      </c>
    </row>
    <row r="240" spans="3:5">
      <c r="C240" s="166" t="s">
        <v>580</v>
      </c>
      <c r="D240" s="165">
        <v>27039993</v>
      </c>
      <c r="E240" s="165">
        <v>0</v>
      </c>
    </row>
    <row r="241" spans="3:5">
      <c r="C241" s="166" t="s">
        <v>581</v>
      </c>
      <c r="D241" s="165">
        <v>1941168</v>
      </c>
      <c r="E241" s="165">
        <v>0</v>
      </c>
    </row>
    <row r="242" spans="3:5">
      <c r="C242" s="166" t="s">
        <v>582</v>
      </c>
      <c r="D242" s="165">
        <v>498000</v>
      </c>
      <c r="E242" s="165">
        <v>0</v>
      </c>
    </row>
    <row r="243" spans="3:5">
      <c r="C243" s="166" t="s">
        <v>583</v>
      </c>
      <c r="D243" s="165">
        <v>754740</v>
      </c>
      <c r="E243" s="165">
        <v>0</v>
      </c>
    </row>
    <row r="244" spans="3:5">
      <c r="C244" s="164" t="s">
        <v>244</v>
      </c>
      <c r="D244" s="165">
        <v>451000001</v>
      </c>
      <c r="E244" s="165">
        <v>49470148.100000001</v>
      </c>
    </row>
    <row r="245" spans="3:5">
      <c r="C245" s="166" t="s">
        <v>584</v>
      </c>
      <c r="D245" s="165">
        <v>1000000</v>
      </c>
      <c r="E245" s="165">
        <v>0</v>
      </c>
    </row>
    <row r="246" spans="3:5">
      <c r="C246" s="166" t="s">
        <v>585</v>
      </c>
      <c r="D246" s="165">
        <v>450000001</v>
      </c>
      <c r="E246" s="165">
        <v>49470148.100000001</v>
      </c>
    </row>
    <row r="247" spans="3:5">
      <c r="C247" s="122" t="s">
        <v>262</v>
      </c>
      <c r="D247" s="123">
        <v>1570957495</v>
      </c>
      <c r="E247" s="123">
        <v>315314388.13</v>
      </c>
    </row>
    <row r="248" spans="3:5">
      <c r="C248" s="164" t="s">
        <v>242</v>
      </c>
      <c r="D248" s="165">
        <v>1570957495</v>
      </c>
      <c r="E248" s="165">
        <v>315314388.13</v>
      </c>
    </row>
    <row r="249" spans="3:5">
      <c r="C249" s="166" t="s">
        <v>586</v>
      </c>
      <c r="D249" s="165">
        <v>5000000</v>
      </c>
      <c r="E249" s="165">
        <v>0</v>
      </c>
    </row>
    <row r="250" spans="3:5">
      <c r="C250" s="166" t="s">
        <v>587</v>
      </c>
      <c r="D250" s="165">
        <v>1000000000</v>
      </c>
      <c r="E250" s="165">
        <v>146776628.93000001</v>
      </c>
    </row>
    <row r="251" spans="3:5">
      <c r="C251" s="166" t="s">
        <v>588</v>
      </c>
      <c r="D251" s="165">
        <v>25000000</v>
      </c>
      <c r="E251" s="165">
        <v>6902644.2999999998</v>
      </c>
    </row>
    <row r="252" spans="3:5">
      <c r="C252" s="166" t="s">
        <v>589</v>
      </c>
      <c r="D252" s="165">
        <v>35000000</v>
      </c>
      <c r="E252" s="165">
        <v>18889218.98</v>
      </c>
    </row>
    <row r="253" spans="3:5">
      <c r="C253" s="166" t="s">
        <v>590</v>
      </c>
      <c r="D253" s="165">
        <v>42776437</v>
      </c>
      <c r="E253" s="165">
        <v>35781503</v>
      </c>
    </row>
    <row r="254" spans="3:5">
      <c r="C254" s="166" t="s">
        <v>591</v>
      </c>
      <c r="D254" s="165">
        <v>1256445</v>
      </c>
      <c r="E254" s="165">
        <v>0</v>
      </c>
    </row>
    <row r="255" spans="3:5">
      <c r="C255" s="166" t="s">
        <v>592</v>
      </c>
      <c r="D255" s="165">
        <v>2035527</v>
      </c>
      <c r="E255" s="165">
        <v>0</v>
      </c>
    </row>
    <row r="256" spans="3:5">
      <c r="C256" s="166" t="s">
        <v>593</v>
      </c>
      <c r="D256" s="165">
        <v>43642562</v>
      </c>
      <c r="E256" s="165">
        <v>26168876.809999999</v>
      </c>
    </row>
    <row r="257" spans="3:5">
      <c r="C257" s="166" t="s">
        <v>594</v>
      </c>
      <c r="D257" s="165">
        <v>1615107</v>
      </c>
      <c r="E257" s="165">
        <v>0</v>
      </c>
    </row>
    <row r="258" spans="3:5">
      <c r="C258" s="166" t="s">
        <v>595</v>
      </c>
      <c r="D258" s="165">
        <v>65000000</v>
      </c>
      <c r="E258" s="165">
        <v>5675137.2999999998</v>
      </c>
    </row>
    <row r="259" spans="3:5">
      <c r="C259" s="166" t="s">
        <v>596</v>
      </c>
      <c r="D259" s="165">
        <v>31702983</v>
      </c>
      <c r="E259" s="165">
        <v>20240000</v>
      </c>
    </row>
    <row r="260" spans="3:5">
      <c r="C260" s="166" t="s">
        <v>597</v>
      </c>
      <c r="D260" s="165">
        <v>40450972</v>
      </c>
      <c r="E260" s="165">
        <v>25886918.920000002</v>
      </c>
    </row>
    <row r="261" spans="3:5">
      <c r="C261" s="166" t="s">
        <v>598</v>
      </c>
      <c r="D261" s="165">
        <v>10928434</v>
      </c>
      <c r="E261" s="165">
        <v>0</v>
      </c>
    </row>
    <row r="262" spans="3:5">
      <c r="C262" s="166" t="s">
        <v>599</v>
      </c>
      <c r="D262" s="165">
        <v>10000000</v>
      </c>
      <c r="E262" s="165">
        <v>0</v>
      </c>
    </row>
    <row r="263" spans="3:5">
      <c r="C263" s="166" t="s">
        <v>600</v>
      </c>
      <c r="D263" s="165">
        <v>5000000</v>
      </c>
      <c r="E263" s="165">
        <v>0</v>
      </c>
    </row>
    <row r="264" spans="3:5">
      <c r="C264" s="166" t="s">
        <v>601</v>
      </c>
      <c r="D264" s="165">
        <v>1083448</v>
      </c>
      <c r="E264" s="165">
        <v>0</v>
      </c>
    </row>
    <row r="265" spans="3:5">
      <c r="C265" s="166" t="s">
        <v>602</v>
      </c>
      <c r="D265" s="165">
        <v>763869</v>
      </c>
      <c r="E265" s="165">
        <v>0</v>
      </c>
    </row>
    <row r="266" spans="3:5">
      <c r="C266" s="166" t="s">
        <v>603</v>
      </c>
      <c r="D266" s="165">
        <v>1552536</v>
      </c>
      <c r="E266" s="165">
        <v>0</v>
      </c>
    </row>
    <row r="267" spans="3:5">
      <c r="C267" s="166" t="s">
        <v>604</v>
      </c>
      <c r="D267" s="165">
        <v>42609614</v>
      </c>
      <c r="E267" s="165">
        <v>0</v>
      </c>
    </row>
    <row r="268" spans="3:5">
      <c r="C268" s="166" t="s">
        <v>605</v>
      </c>
      <c r="D268" s="165">
        <v>7040167</v>
      </c>
      <c r="E268" s="165">
        <v>0</v>
      </c>
    </row>
    <row r="269" spans="3:5">
      <c r="C269" s="166" t="s">
        <v>606</v>
      </c>
      <c r="D269" s="165">
        <v>30011676</v>
      </c>
      <c r="E269" s="165">
        <v>18401981</v>
      </c>
    </row>
    <row r="270" spans="3:5">
      <c r="C270" s="166" t="s">
        <v>607</v>
      </c>
      <c r="D270" s="165">
        <v>168487718</v>
      </c>
      <c r="E270" s="165">
        <v>10591478.890000001</v>
      </c>
    </row>
    <row r="271" spans="3:5">
      <c r="C271" s="122" t="s">
        <v>248</v>
      </c>
      <c r="D271" s="123">
        <v>2226093904</v>
      </c>
      <c r="E271" s="123">
        <v>1264674044.78</v>
      </c>
    </row>
    <row r="272" spans="3:5">
      <c r="C272" s="164" t="s">
        <v>242</v>
      </c>
      <c r="D272" s="165">
        <v>1744361889</v>
      </c>
      <c r="E272" s="165">
        <v>1264674044.78</v>
      </c>
    </row>
    <row r="273" spans="3:5">
      <c r="C273" s="166" t="s">
        <v>608</v>
      </c>
      <c r="D273" s="165">
        <v>5000000</v>
      </c>
      <c r="E273" s="165">
        <v>0</v>
      </c>
    </row>
    <row r="274" spans="3:5">
      <c r="C274" s="166" t="s">
        <v>609</v>
      </c>
      <c r="D274" s="165">
        <v>43219709</v>
      </c>
      <c r="E274" s="165">
        <v>0</v>
      </c>
    </row>
    <row r="275" spans="3:5">
      <c r="C275" s="166" t="s">
        <v>610</v>
      </c>
      <c r="D275" s="165">
        <v>2025413</v>
      </c>
      <c r="E275" s="165">
        <v>0</v>
      </c>
    </row>
    <row r="276" spans="3:5">
      <c r="C276" s="166" t="s">
        <v>611</v>
      </c>
      <c r="D276" s="165">
        <v>10000000</v>
      </c>
      <c r="E276" s="165">
        <v>0</v>
      </c>
    </row>
    <row r="277" spans="3:5">
      <c r="C277" s="166" t="s">
        <v>612</v>
      </c>
      <c r="D277" s="165">
        <v>3181309</v>
      </c>
      <c r="E277" s="165">
        <v>0</v>
      </c>
    </row>
    <row r="278" spans="3:5">
      <c r="C278" s="166" t="s">
        <v>613</v>
      </c>
      <c r="D278" s="165">
        <v>8367524</v>
      </c>
      <c r="E278" s="165">
        <v>0</v>
      </c>
    </row>
    <row r="279" spans="3:5">
      <c r="C279" s="166" t="s">
        <v>614</v>
      </c>
      <c r="D279" s="165">
        <v>12214957</v>
      </c>
      <c r="E279" s="165">
        <v>0</v>
      </c>
    </row>
    <row r="280" spans="3:5">
      <c r="C280" s="166" t="s">
        <v>615</v>
      </c>
      <c r="D280" s="165">
        <v>11951551</v>
      </c>
      <c r="E280" s="165">
        <v>0</v>
      </c>
    </row>
    <row r="281" spans="3:5">
      <c r="C281" s="166" t="s">
        <v>616</v>
      </c>
      <c r="D281" s="165">
        <v>31844312</v>
      </c>
      <c r="E281" s="165">
        <v>0</v>
      </c>
    </row>
    <row r="282" spans="3:5">
      <c r="C282" s="166" t="s">
        <v>617</v>
      </c>
      <c r="D282" s="165">
        <v>24467133</v>
      </c>
      <c r="E282" s="165">
        <v>0</v>
      </c>
    </row>
    <row r="283" spans="3:5">
      <c r="C283" s="166" t="s">
        <v>618</v>
      </c>
      <c r="D283" s="165">
        <v>50000000</v>
      </c>
      <c r="E283" s="165">
        <v>67468132.269999996</v>
      </c>
    </row>
    <row r="284" spans="3:5">
      <c r="C284" s="166" t="s">
        <v>619</v>
      </c>
      <c r="D284" s="165">
        <v>0</v>
      </c>
      <c r="E284" s="165">
        <v>0</v>
      </c>
    </row>
    <row r="285" spans="3:5">
      <c r="C285" s="166" t="s">
        <v>620</v>
      </c>
      <c r="D285" s="165">
        <v>38141743</v>
      </c>
      <c r="E285" s="165">
        <v>13785886</v>
      </c>
    </row>
    <row r="286" spans="3:5">
      <c r="C286" s="166" t="s">
        <v>621</v>
      </c>
      <c r="D286" s="165">
        <v>31500968</v>
      </c>
      <c r="E286" s="165">
        <v>19887500</v>
      </c>
    </row>
    <row r="287" spans="3:5">
      <c r="C287" s="166" t="s">
        <v>622</v>
      </c>
      <c r="D287" s="165">
        <v>2355166</v>
      </c>
      <c r="E287" s="165">
        <v>0</v>
      </c>
    </row>
    <row r="288" spans="3:5">
      <c r="C288" s="166" t="s">
        <v>623</v>
      </c>
      <c r="D288" s="165">
        <v>5000000</v>
      </c>
      <c r="E288" s="165">
        <v>0</v>
      </c>
    </row>
    <row r="289" spans="3:5">
      <c r="C289" s="166" t="s">
        <v>624</v>
      </c>
      <c r="D289" s="165">
        <v>8311329</v>
      </c>
      <c r="E289" s="165">
        <v>0</v>
      </c>
    </row>
    <row r="290" spans="3:5">
      <c r="C290" s="166" t="s">
        <v>625</v>
      </c>
      <c r="D290" s="165">
        <v>4224748</v>
      </c>
      <c r="E290" s="165">
        <v>0</v>
      </c>
    </row>
    <row r="291" spans="3:5">
      <c r="C291" s="166" t="s">
        <v>626</v>
      </c>
      <c r="D291" s="165">
        <v>8311369</v>
      </c>
      <c r="E291" s="165">
        <v>0</v>
      </c>
    </row>
    <row r="292" spans="3:5">
      <c r="C292" s="166" t="s">
        <v>627</v>
      </c>
      <c r="D292" s="165">
        <v>3026487</v>
      </c>
      <c r="E292" s="165">
        <v>0</v>
      </c>
    </row>
    <row r="293" spans="3:5">
      <c r="C293" s="166" t="s">
        <v>628</v>
      </c>
      <c r="D293" s="165">
        <v>3026487</v>
      </c>
      <c r="E293" s="165">
        <v>0</v>
      </c>
    </row>
    <row r="294" spans="3:5">
      <c r="C294" s="166" t="s">
        <v>629</v>
      </c>
      <c r="D294" s="165">
        <v>3448179</v>
      </c>
      <c r="E294" s="165">
        <v>0</v>
      </c>
    </row>
    <row r="295" spans="3:5">
      <c r="C295" s="166" t="s">
        <v>630</v>
      </c>
      <c r="D295" s="165">
        <v>27191764</v>
      </c>
      <c r="E295" s="165">
        <v>1518509.93</v>
      </c>
    </row>
    <row r="296" spans="3:5">
      <c r="C296" s="166" t="s">
        <v>631</v>
      </c>
      <c r="D296" s="165">
        <v>5879038</v>
      </c>
      <c r="E296" s="165">
        <v>0</v>
      </c>
    </row>
    <row r="297" spans="3:5">
      <c r="C297" s="166" t="s">
        <v>632</v>
      </c>
      <c r="D297" s="165">
        <v>5879038</v>
      </c>
      <c r="E297" s="165">
        <v>0</v>
      </c>
    </row>
    <row r="298" spans="3:5">
      <c r="C298" s="166" t="s">
        <v>633</v>
      </c>
      <c r="D298" s="165">
        <v>42655051</v>
      </c>
      <c r="E298" s="165">
        <v>24595022.34</v>
      </c>
    </row>
    <row r="299" spans="3:5">
      <c r="C299" s="166" t="s">
        <v>634</v>
      </c>
      <c r="D299" s="165">
        <v>8722081</v>
      </c>
      <c r="E299" s="165">
        <v>0</v>
      </c>
    </row>
    <row r="300" spans="3:5">
      <c r="C300" s="166" t="s">
        <v>635</v>
      </c>
      <c r="D300" s="165">
        <v>3448179</v>
      </c>
      <c r="E300" s="165">
        <v>0</v>
      </c>
    </row>
    <row r="301" spans="3:5">
      <c r="C301" s="166" t="s">
        <v>636</v>
      </c>
      <c r="D301" s="165">
        <v>9542834</v>
      </c>
      <c r="E301" s="165">
        <v>0</v>
      </c>
    </row>
    <row r="302" spans="3:5">
      <c r="C302" s="166" t="s">
        <v>637</v>
      </c>
      <c r="D302" s="165">
        <v>4550604</v>
      </c>
      <c r="E302" s="165">
        <v>0</v>
      </c>
    </row>
    <row r="303" spans="3:5">
      <c r="C303" s="166" t="s">
        <v>638</v>
      </c>
      <c r="D303" s="165">
        <v>20000000</v>
      </c>
      <c r="E303" s="165">
        <v>0</v>
      </c>
    </row>
    <row r="304" spans="3:5">
      <c r="C304" s="166" t="s">
        <v>639</v>
      </c>
      <c r="D304" s="165">
        <v>13139317</v>
      </c>
      <c r="E304" s="165">
        <v>0</v>
      </c>
    </row>
    <row r="305" spans="3:5">
      <c r="C305" s="166" t="s">
        <v>640</v>
      </c>
      <c r="D305" s="165">
        <v>40000000</v>
      </c>
      <c r="E305" s="165">
        <v>120000000</v>
      </c>
    </row>
    <row r="306" spans="3:5">
      <c r="C306" s="166" t="s">
        <v>641</v>
      </c>
      <c r="D306" s="165">
        <v>30000000</v>
      </c>
      <c r="E306" s="165">
        <v>130925341.06999999</v>
      </c>
    </row>
    <row r="307" spans="3:5">
      <c r="C307" s="166" t="s">
        <v>642</v>
      </c>
      <c r="D307" s="165">
        <v>7286083</v>
      </c>
      <c r="E307" s="165">
        <v>0</v>
      </c>
    </row>
    <row r="308" spans="3:5">
      <c r="C308" s="166" t="s">
        <v>643</v>
      </c>
      <c r="D308" s="165">
        <v>6021071</v>
      </c>
      <c r="E308" s="165">
        <v>0</v>
      </c>
    </row>
    <row r="309" spans="3:5">
      <c r="C309" s="166" t="s">
        <v>644</v>
      </c>
      <c r="D309" s="165">
        <v>10000000</v>
      </c>
      <c r="E309" s="165">
        <v>5000000</v>
      </c>
    </row>
    <row r="310" spans="3:5">
      <c r="C310" s="166" t="s">
        <v>645</v>
      </c>
      <c r="D310" s="165">
        <v>15376092</v>
      </c>
      <c r="E310" s="165">
        <v>0</v>
      </c>
    </row>
    <row r="311" spans="3:5">
      <c r="C311" s="166" t="s">
        <v>646</v>
      </c>
      <c r="D311" s="165">
        <v>5103175</v>
      </c>
      <c r="E311" s="165">
        <v>0</v>
      </c>
    </row>
    <row r="312" spans="3:5">
      <c r="C312" s="166" t="s">
        <v>647</v>
      </c>
      <c r="D312" s="165">
        <v>75940047</v>
      </c>
      <c r="E312" s="165">
        <v>0</v>
      </c>
    </row>
    <row r="313" spans="3:5">
      <c r="C313" s="166" t="s">
        <v>648</v>
      </c>
      <c r="D313" s="165">
        <v>7330508</v>
      </c>
      <c r="E313" s="165">
        <v>0</v>
      </c>
    </row>
    <row r="314" spans="3:5">
      <c r="C314" s="166" t="s">
        <v>649</v>
      </c>
      <c r="D314" s="165">
        <v>7330508</v>
      </c>
      <c r="E314" s="165">
        <v>0</v>
      </c>
    </row>
    <row r="315" spans="3:5">
      <c r="C315" s="166" t="s">
        <v>650</v>
      </c>
      <c r="D315" s="165">
        <v>761695</v>
      </c>
      <c r="E315" s="165">
        <v>0</v>
      </c>
    </row>
    <row r="316" spans="3:5">
      <c r="C316" s="166" t="s">
        <v>651</v>
      </c>
      <c r="D316" s="165">
        <v>761695</v>
      </c>
      <c r="E316" s="165">
        <v>0</v>
      </c>
    </row>
    <row r="317" spans="3:5">
      <c r="C317" s="166" t="s">
        <v>652</v>
      </c>
      <c r="D317" s="165">
        <v>1384399</v>
      </c>
      <c r="E317" s="165">
        <v>0</v>
      </c>
    </row>
    <row r="318" spans="3:5">
      <c r="C318" s="166" t="s">
        <v>653</v>
      </c>
      <c r="D318" s="165">
        <v>0</v>
      </c>
      <c r="E318" s="165">
        <v>2995401.4</v>
      </c>
    </row>
    <row r="319" spans="3:5">
      <c r="C319" s="166" t="s">
        <v>654</v>
      </c>
      <c r="D319" s="165">
        <v>761695</v>
      </c>
      <c r="E319" s="165">
        <v>0</v>
      </c>
    </row>
    <row r="320" spans="3:5">
      <c r="C320" s="166" t="s">
        <v>655</v>
      </c>
      <c r="D320" s="165">
        <v>7233108</v>
      </c>
      <c r="E320" s="165">
        <v>0</v>
      </c>
    </row>
    <row r="321" spans="3:5">
      <c r="C321" s="166" t="s">
        <v>656</v>
      </c>
      <c r="D321" s="165">
        <v>12167387</v>
      </c>
      <c r="E321" s="165">
        <v>0</v>
      </c>
    </row>
    <row r="322" spans="3:5">
      <c r="C322" s="166" t="s">
        <v>657</v>
      </c>
      <c r="D322" s="165">
        <v>10000000</v>
      </c>
      <c r="E322" s="165">
        <v>0</v>
      </c>
    </row>
    <row r="323" spans="3:5">
      <c r="C323" s="166" t="s">
        <v>658</v>
      </c>
      <c r="D323" s="165">
        <v>53185650</v>
      </c>
      <c r="E323" s="165">
        <v>39371313</v>
      </c>
    </row>
    <row r="324" spans="3:5">
      <c r="C324" s="166" t="s">
        <v>659</v>
      </c>
      <c r="D324" s="165">
        <v>12167387</v>
      </c>
      <c r="E324" s="165">
        <v>0</v>
      </c>
    </row>
    <row r="325" spans="3:5">
      <c r="C325" s="166" t="s">
        <v>660</v>
      </c>
      <c r="D325" s="165">
        <v>12167387</v>
      </c>
      <c r="E325" s="165">
        <v>0</v>
      </c>
    </row>
    <row r="326" spans="3:5">
      <c r="C326" s="166" t="s">
        <v>661</v>
      </c>
      <c r="D326" s="165">
        <v>5098639</v>
      </c>
      <c r="E326" s="165">
        <v>0</v>
      </c>
    </row>
    <row r="327" spans="3:5">
      <c r="C327" s="166" t="s">
        <v>662</v>
      </c>
      <c r="D327" s="165">
        <v>20929582</v>
      </c>
      <c r="E327" s="165">
        <v>0</v>
      </c>
    </row>
    <row r="328" spans="3:5">
      <c r="C328" s="166" t="s">
        <v>663</v>
      </c>
      <c r="D328" s="165">
        <v>5098639</v>
      </c>
      <c r="E328" s="165">
        <v>0</v>
      </c>
    </row>
    <row r="329" spans="3:5">
      <c r="C329" s="166" t="s">
        <v>664</v>
      </c>
      <c r="D329" s="165">
        <v>5098639</v>
      </c>
      <c r="E329" s="165">
        <v>0</v>
      </c>
    </row>
    <row r="330" spans="3:5">
      <c r="C330" s="166" t="s">
        <v>665</v>
      </c>
      <c r="D330" s="165">
        <v>361715383</v>
      </c>
      <c r="E330" s="165">
        <v>650709629.98000014</v>
      </c>
    </row>
    <row r="331" spans="3:5">
      <c r="C331" s="166" t="s">
        <v>666</v>
      </c>
      <c r="D331" s="165">
        <v>8572349</v>
      </c>
      <c r="E331" s="165">
        <v>0</v>
      </c>
    </row>
    <row r="332" spans="3:5">
      <c r="C332" s="166" t="s">
        <v>667</v>
      </c>
      <c r="D332" s="165">
        <v>45982468</v>
      </c>
      <c r="E332" s="165">
        <v>30000000</v>
      </c>
    </row>
    <row r="333" spans="3:5">
      <c r="C333" s="166" t="s">
        <v>668</v>
      </c>
      <c r="D333" s="165">
        <v>41691694</v>
      </c>
      <c r="E333" s="165">
        <v>21000000</v>
      </c>
    </row>
    <row r="334" spans="3:5">
      <c r="C334" s="166" t="s">
        <v>669</v>
      </c>
      <c r="D334" s="165">
        <v>4120000</v>
      </c>
      <c r="E334" s="165">
        <v>0</v>
      </c>
    </row>
    <row r="335" spans="3:5">
      <c r="C335" s="166" t="s">
        <v>670</v>
      </c>
      <c r="D335" s="165">
        <v>105141182</v>
      </c>
      <c r="E335" s="165">
        <v>56989766.619999997</v>
      </c>
    </row>
    <row r="336" spans="3:5">
      <c r="C336" s="166" t="s">
        <v>671</v>
      </c>
      <c r="D336" s="165">
        <v>1000000</v>
      </c>
      <c r="E336" s="165">
        <v>0</v>
      </c>
    </row>
    <row r="337" spans="3:5">
      <c r="C337" s="166" t="s">
        <v>672</v>
      </c>
      <c r="D337" s="165">
        <v>40000000</v>
      </c>
      <c r="E337" s="165">
        <v>35177341.609999999</v>
      </c>
    </row>
    <row r="338" spans="3:5">
      <c r="C338" s="166" t="s">
        <v>673</v>
      </c>
      <c r="D338" s="165">
        <v>58295592</v>
      </c>
      <c r="E338" s="165">
        <v>0</v>
      </c>
    </row>
    <row r="339" spans="3:5">
      <c r="C339" s="166" t="s">
        <v>674</v>
      </c>
      <c r="D339" s="165">
        <v>30074683</v>
      </c>
      <c r="E339" s="165">
        <v>0</v>
      </c>
    </row>
    <row r="340" spans="3:5">
      <c r="C340" s="166" t="s">
        <v>675</v>
      </c>
      <c r="D340" s="165">
        <v>33000000</v>
      </c>
      <c r="E340" s="165">
        <v>0</v>
      </c>
    </row>
    <row r="341" spans="3:5">
      <c r="C341" s="166" t="s">
        <v>676</v>
      </c>
      <c r="D341" s="165">
        <v>129753211</v>
      </c>
      <c r="E341" s="165">
        <v>0</v>
      </c>
    </row>
    <row r="342" spans="3:5">
      <c r="C342" s="166" t="s">
        <v>677</v>
      </c>
      <c r="D342" s="165">
        <v>0</v>
      </c>
      <c r="E342" s="165">
        <v>0</v>
      </c>
    </row>
    <row r="343" spans="3:5">
      <c r="C343" s="166" t="s">
        <v>678</v>
      </c>
      <c r="D343" s="165">
        <v>83185651</v>
      </c>
      <c r="E343" s="165">
        <v>45250200.560000002</v>
      </c>
    </row>
    <row r="344" spans="3:5">
      <c r="C344" s="164" t="s">
        <v>244</v>
      </c>
      <c r="D344" s="165">
        <v>98434809</v>
      </c>
      <c r="E344" s="165">
        <v>0</v>
      </c>
    </row>
    <row r="345" spans="3:5">
      <c r="C345" s="166" t="s">
        <v>679</v>
      </c>
      <c r="D345" s="165">
        <v>3922442</v>
      </c>
      <c r="E345" s="165">
        <v>0</v>
      </c>
    </row>
    <row r="346" spans="3:5">
      <c r="C346" s="166" t="s">
        <v>680</v>
      </c>
      <c r="D346" s="165">
        <v>355985</v>
      </c>
      <c r="E346" s="165">
        <v>0</v>
      </c>
    </row>
    <row r="347" spans="3:5">
      <c r="C347" s="166" t="s">
        <v>681</v>
      </c>
      <c r="D347" s="165">
        <v>5000000</v>
      </c>
      <c r="E347" s="165">
        <v>0</v>
      </c>
    </row>
    <row r="348" spans="3:5">
      <c r="C348" s="166" t="s">
        <v>682</v>
      </c>
      <c r="D348" s="165">
        <v>43156382</v>
      </c>
      <c r="E348" s="165">
        <v>0</v>
      </c>
    </row>
    <row r="349" spans="3:5">
      <c r="C349" s="166" t="s">
        <v>667</v>
      </c>
      <c r="D349" s="165">
        <v>45000000</v>
      </c>
      <c r="E349" s="165">
        <v>0</v>
      </c>
    </row>
    <row r="350" spans="3:5">
      <c r="C350" s="166" t="s">
        <v>676</v>
      </c>
      <c r="D350" s="165">
        <v>1000000</v>
      </c>
      <c r="E350" s="165">
        <v>0</v>
      </c>
    </row>
    <row r="351" spans="3:5">
      <c r="C351" s="164" t="s">
        <v>245</v>
      </c>
      <c r="D351" s="165">
        <v>237320066</v>
      </c>
      <c r="E351" s="165">
        <v>0</v>
      </c>
    </row>
    <row r="352" spans="3:5">
      <c r="C352" s="166" t="s">
        <v>615</v>
      </c>
      <c r="D352" s="165">
        <v>237320066</v>
      </c>
      <c r="E352" s="165">
        <v>0</v>
      </c>
    </row>
    <row r="353" spans="3:5">
      <c r="C353" s="164" t="s">
        <v>246</v>
      </c>
      <c r="D353" s="165">
        <v>145977140</v>
      </c>
      <c r="E353" s="165">
        <v>0</v>
      </c>
    </row>
    <row r="354" spans="3:5">
      <c r="C354" s="166" t="s">
        <v>614</v>
      </c>
      <c r="D354" s="165">
        <v>79372140</v>
      </c>
      <c r="E354" s="165">
        <v>0</v>
      </c>
    </row>
    <row r="355" spans="3:5">
      <c r="C355" s="166" t="s">
        <v>615</v>
      </c>
      <c r="D355" s="165">
        <v>66605000</v>
      </c>
      <c r="E355" s="165">
        <v>0</v>
      </c>
    </row>
    <row r="356" spans="3:5">
      <c r="C356" s="122" t="s">
        <v>263</v>
      </c>
      <c r="D356" s="123">
        <v>542758310</v>
      </c>
      <c r="E356" s="123">
        <v>119622925.59999999</v>
      </c>
    </row>
    <row r="357" spans="3:5">
      <c r="C357" s="164" t="s">
        <v>242</v>
      </c>
      <c r="D357" s="165">
        <v>522690848</v>
      </c>
      <c r="E357" s="165">
        <v>118900983.58</v>
      </c>
    </row>
    <row r="358" spans="3:5">
      <c r="C358" s="166" t="s">
        <v>683</v>
      </c>
      <c r="D358" s="165">
        <v>35501007</v>
      </c>
      <c r="E358" s="165">
        <v>0</v>
      </c>
    </row>
    <row r="359" spans="3:5">
      <c r="C359" s="166" t="s">
        <v>684</v>
      </c>
      <c r="D359" s="165">
        <v>24367708</v>
      </c>
      <c r="E359" s="165">
        <v>6140488.1600000001</v>
      </c>
    </row>
    <row r="360" spans="3:5">
      <c r="C360" s="166" t="s">
        <v>685</v>
      </c>
      <c r="D360" s="165">
        <v>37821946</v>
      </c>
      <c r="E360" s="165">
        <v>0</v>
      </c>
    </row>
    <row r="361" spans="3:5">
      <c r="C361" s="166" t="s">
        <v>686</v>
      </c>
      <c r="D361" s="165">
        <v>7036873</v>
      </c>
      <c r="E361" s="165">
        <v>0</v>
      </c>
    </row>
    <row r="362" spans="3:5">
      <c r="C362" s="166" t="s">
        <v>687</v>
      </c>
      <c r="D362" s="165">
        <v>2400521</v>
      </c>
      <c r="E362" s="165">
        <v>0</v>
      </c>
    </row>
    <row r="363" spans="3:5">
      <c r="C363" s="166" t="s">
        <v>688</v>
      </c>
      <c r="D363" s="165">
        <v>2200407</v>
      </c>
      <c r="E363" s="165">
        <v>0</v>
      </c>
    </row>
    <row r="364" spans="3:5">
      <c r="C364" s="166" t="s">
        <v>689</v>
      </c>
      <c r="D364" s="165">
        <v>5848496</v>
      </c>
      <c r="E364" s="165">
        <v>0</v>
      </c>
    </row>
    <row r="365" spans="3:5">
      <c r="C365" s="166" t="s">
        <v>690</v>
      </c>
      <c r="D365" s="165">
        <v>57660333</v>
      </c>
      <c r="E365" s="165">
        <v>0</v>
      </c>
    </row>
    <row r="366" spans="3:5">
      <c r="C366" s="166" t="s">
        <v>691</v>
      </c>
      <c r="D366" s="165">
        <v>30000000</v>
      </c>
      <c r="E366" s="165">
        <v>0</v>
      </c>
    </row>
    <row r="367" spans="3:5">
      <c r="C367" s="166" t="s">
        <v>692</v>
      </c>
      <c r="D367" s="165">
        <v>55000000</v>
      </c>
      <c r="E367" s="165">
        <v>55000000</v>
      </c>
    </row>
    <row r="368" spans="3:5">
      <c r="C368" s="166" t="s">
        <v>693</v>
      </c>
      <c r="D368" s="165">
        <v>0</v>
      </c>
      <c r="E368" s="165">
        <v>0</v>
      </c>
    </row>
    <row r="369" spans="3:5">
      <c r="C369" s="166" t="s">
        <v>694</v>
      </c>
      <c r="D369" s="165">
        <v>2000000</v>
      </c>
      <c r="E369" s="165">
        <v>0</v>
      </c>
    </row>
    <row r="370" spans="3:5">
      <c r="C370" s="166" t="s">
        <v>695</v>
      </c>
      <c r="D370" s="165">
        <v>7331935</v>
      </c>
      <c r="E370" s="165">
        <v>0</v>
      </c>
    </row>
    <row r="371" spans="3:5">
      <c r="C371" s="166" t="s">
        <v>696</v>
      </c>
      <c r="D371" s="165">
        <v>0</v>
      </c>
      <c r="E371" s="165">
        <v>0</v>
      </c>
    </row>
    <row r="372" spans="3:5">
      <c r="C372" s="166" t="s">
        <v>697</v>
      </c>
      <c r="D372" s="165">
        <v>30000000</v>
      </c>
      <c r="E372" s="165">
        <v>0</v>
      </c>
    </row>
    <row r="373" spans="3:5">
      <c r="C373" s="166" t="s">
        <v>698</v>
      </c>
      <c r="D373" s="165">
        <v>30581085</v>
      </c>
      <c r="E373" s="165">
        <v>0</v>
      </c>
    </row>
    <row r="374" spans="3:5">
      <c r="C374" s="166" t="s">
        <v>699</v>
      </c>
      <c r="D374" s="165">
        <v>33147489</v>
      </c>
      <c r="E374" s="165">
        <v>0</v>
      </c>
    </row>
    <row r="375" spans="3:5">
      <c r="C375" s="166" t="s">
        <v>700</v>
      </c>
      <c r="D375" s="165">
        <v>42313597</v>
      </c>
      <c r="E375" s="165">
        <v>0</v>
      </c>
    </row>
    <row r="376" spans="3:5">
      <c r="C376" s="166" t="s">
        <v>701</v>
      </c>
      <c r="D376" s="165">
        <v>9114710</v>
      </c>
      <c r="E376" s="165">
        <v>1993343.39</v>
      </c>
    </row>
    <row r="377" spans="3:5">
      <c r="C377" s="166" t="s">
        <v>702</v>
      </c>
      <c r="D377" s="165">
        <v>1388002</v>
      </c>
      <c r="E377" s="165">
        <v>0</v>
      </c>
    </row>
    <row r="378" spans="3:5">
      <c r="C378" s="166" t="s">
        <v>703</v>
      </c>
      <c r="D378" s="165">
        <v>714679</v>
      </c>
      <c r="E378" s="165">
        <v>0</v>
      </c>
    </row>
    <row r="379" spans="3:5">
      <c r="C379" s="166" t="s">
        <v>704</v>
      </c>
      <c r="D379" s="165">
        <v>83038632</v>
      </c>
      <c r="E379" s="165">
        <v>30567152.030000001</v>
      </c>
    </row>
    <row r="380" spans="3:5">
      <c r="C380" s="166" t="s">
        <v>705</v>
      </c>
      <c r="D380" s="165">
        <v>25223428</v>
      </c>
      <c r="E380" s="165">
        <v>25200000</v>
      </c>
    </row>
    <row r="381" spans="3:5">
      <c r="C381" s="164" t="s">
        <v>244</v>
      </c>
      <c r="D381" s="165">
        <v>20067462</v>
      </c>
      <c r="E381" s="165">
        <v>721942.02</v>
      </c>
    </row>
    <row r="382" spans="3:5">
      <c r="C382" s="166" t="s">
        <v>706</v>
      </c>
      <c r="D382" s="165">
        <v>67462</v>
      </c>
      <c r="E382" s="165">
        <v>721942.02</v>
      </c>
    </row>
    <row r="383" spans="3:5">
      <c r="C383" s="166" t="s">
        <v>705</v>
      </c>
      <c r="D383" s="165">
        <v>20000000</v>
      </c>
      <c r="E383" s="165">
        <v>0</v>
      </c>
    </row>
    <row r="384" spans="3:5">
      <c r="C384" s="122" t="s">
        <v>249</v>
      </c>
      <c r="D384" s="123">
        <v>1835873973</v>
      </c>
      <c r="E384" s="123">
        <v>266362188.93000001</v>
      </c>
    </row>
    <row r="385" spans="3:5">
      <c r="C385" s="164" t="s">
        <v>242</v>
      </c>
      <c r="D385" s="165">
        <v>1691564330</v>
      </c>
      <c r="E385" s="165">
        <v>207042696</v>
      </c>
    </row>
    <row r="386" spans="3:5">
      <c r="C386" s="166" t="s">
        <v>707</v>
      </c>
      <c r="D386" s="165">
        <v>53828367</v>
      </c>
      <c r="E386" s="165">
        <v>0</v>
      </c>
    </row>
    <row r="387" spans="3:5">
      <c r="C387" s="166" t="s">
        <v>708</v>
      </c>
      <c r="D387" s="165">
        <v>73520872</v>
      </c>
      <c r="E387" s="165">
        <v>0</v>
      </c>
    </row>
    <row r="388" spans="3:5">
      <c r="C388" s="166" t="s">
        <v>709</v>
      </c>
      <c r="D388" s="165">
        <v>5000000</v>
      </c>
      <c r="E388" s="165">
        <v>0</v>
      </c>
    </row>
    <row r="389" spans="3:5">
      <c r="C389" s="166" t="s">
        <v>710</v>
      </c>
      <c r="D389" s="165">
        <v>11814538</v>
      </c>
      <c r="E389" s="165">
        <v>0</v>
      </c>
    </row>
    <row r="390" spans="3:5">
      <c r="C390" s="166" t="s">
        <v>711</v>
      </c>
      <c r="D390" s="165">
        <v>16115496</v>
      </c>
      <c r="E390" s="165">
        <v>0</v>
      </c>
    </row>
    <row r="391" spans="3:5">
      <c r="C391" s="166" t="s">
        <v>712</v>
      </c>
      <c r="D391" s="165">
        <v>260000000</v>
      </c>
      <c r="E391" s="165">
        <v>0</v>
      </c>
    </row>
    <row r="392" spans="3:5">
      <c r="C392" s="166" t="s">
        <v>713</v>
      </c>
      <c r="D392" s="165">
        <v>2335247</v>
      </c>
      <c r="E392" s="165">
        <v>0</v>
      </c>
    </row>
    <row r="393" spans="3:5">
      <c r="C393" s="166" t="s">
        <v>714</v>
      </c>
      <c r="D393" s="165">
        <v>119460239</v>
      </c>
      <c r="E393" s="165">
        <v>0</v>
      </c>
    </row>
    <row r="394" spans="3:5">
      <c r="C394" s="166" t="s">
        <v>715</v>
      </c>
      <c r="D394" s="165">
        <v>7306888</v>
      </c>
      <c r="E394" s="165">
        <v>0</v>
      </c>
    </row>
    <row r="395" spans="3:5">
      <c r="C395" s="166" t="s">
        <v>716</v>
      </c>
      <c r="D395" s="165">
        <v>56778348</v>
      </c>
      <c r="E395" s="165">
        <v>54220954.729999997</v>
      </c>
    </row>
    <row r="396" spans="3:5">
      <c r="C396" s="166" t="s">
        <v>717</v>
      </c>
      <c r="D396" s="165">
        <v>2030470</v>
      </c>
      <c r="E396" s="165">
        <v>0</v>
      </c>
    </row>
    <row r="397" spans="3:5">
      <c r="C397" s="166" t="s">
        <v>718</v>
      </c>
      <c r="D397" s="165">
        <v>7851414</v>
      </c>
      <c r="E397" s="165">
        <v>0</v>
      </c>
    </row>
    <row r="398" spans="3:5">
      <c r="C398" s="166" t="s">
        <v>719</v>
      </c>
      <c r="D398" s="165">
        <v>2030470</v>
      </c>
      <c r="E398" s="165">
        <v>0</v>
      </c>
    </row>
    <row r="399" spans="3:5">
      <c r="C399" s="166" t="s">
        <v>720</v>
      </c>
      <c r="D399" s="165">
        <v>1340925</v>
      </c>
      <c r="E399" s="165">
        <v>0</v>
      </c>
    </row>
    <row r="400" spans="3:5">
      <c r="C400" s="166" t="s">
        <v>721</v>
      </c>
      <c r="D400" s="165">
        <v>1394931</v>
      </c>
      <c r="E400" s="165">
        <v>0</v>
      </c>
    </row>
    <row r="401" spans="3:5">
      <c r="C401" s="166" t="s">
        <v>722</v>
      </c>
      <c r="D401" s="165">
        <v>20000000</v>
      </c>
      <c r="E401" s="165">
        <v>0</v>
      </c>
    </row>
    <row r="402" spans="3:5">
      <c r="C402" s="166" t="s">
        <v>723</v>
      </c>
      <c r="D402" s="165">
        <v>20000000</v>
      </c>
      <c r="E402" s="165">
        <v>0</v>
      </c>
    </row>
    <row r="403" spans="3:5">
      <c r="C403" s="166" t="s">
        <v>724</v>
      </c>
      <c r="D403" s="165">
        <v>145075093</v>
      </c>
      <c r="E403" s="165">
        <v>0</v>
      </c>
    </row>
    <row r="404" spans="3:5">
      <c r="C404" s="166" t="s">
        <v>725</v>
      </c>
      <c r="D404" s="165">
        <v>20000000</v>
      </c>
      <c r="E404" s="165">
        <v>0</v>
      </c>
    </row>
    <row r="405" spans="3:5">
      <c r="C405" s="166" t="s">
        <v>726</v>
      </c>
      <c r="D405" s="165">
        <v>85571997</v>
      </c>
      <c r="E405" s="165">
        <v>0</v>
      </c>
    </row>
    <row r="406" spans="3:5">
      <c r="C406" s="166" t="s">
        <v>727</v>
      </c>
      <c r="D406" s="165">
        <v>12438836</v>
      </c>
      <c r="E406" s="165">
        <v>16135237.869999999</v>
      </c>
    </row>
    <row r="407" spans="3:5">
      <c r="C407" s="166" t="s">
        <v>728</v>
      </c>
      <c r="D407" s="165">
        <v>100453305</v>
      </c>
      <c r="E407" s="165">
        <v>73063987.700000003</v>
      </c>
    </row>
    <row r="408" spans="3:5">
      <c r="C408" s="166" t="s">
        <v>729</v>
      </c>
      <c r="D408" s="165">
        <v>83357913</v>
      </c>
      <c r="E408" s="165">
        <v>38947877.030000001</v>
      </c>
    </row>
    <row r="409" spans="3:5">
      <c r="C409" s="166" t="s">
        <v>730</v>
      </c>
      <c r="D409" s="165">
        <v>354098605</v>
      </c>
      <c r="E409" s="165">
        <v>0</v>
      </c>
    </row>
    <row r="410" spans="3:5">
      <c r="C410" s="166" t="s">
        <v>731</v>
      </c>
      <c r="D410" s="165">
        <v>8000000</v>
      </c>
      <c r="E410" s="165">
        <v>0</v>
      </c>
    </row>
    <row r="411" spans="3:5">
      <c r="C411" s="166" t="s">
        <v>732</v>
      </c>
      <c r="D411" s="165">
        <v>10217612</v>
      </c>
      <c r="E411" s="165">
        <v>0</v>
      </c>
    </row>
    <row r="412" spans="3:5">
      <c r="C412" s="166" t="s">
        <v>733</v>
      </c>
      <c r="D412" s="165">
        <v>90994893</v>
      </c>
      <c r="E412" s="165">
        <v>24674638.670000002</v>
      </c>
    </row>
    <row r="413" spans="3:5">
      <c r="C413" s="166" t="s">
        <v>734</v>
      </c>
      <c r="D413" s="165">
        <v>42029812</v>
      </c>
      <c r="E413" s="165">
        <v>0</v>
      </c>
    </row>
    <row r="414" spans="3:5">
      <c r="C414" s="166" t="s">
        <v>735</v>
      </c>
      <c r="D414" s="165">
        <v>18486497</v>
      </c>
      <c r="E414" s="165">
        <v>0</v>
      </c>
    </row>
    <row r="415" spans="3:5">
      <c r="C415" s="166" t="s">
        <v>736</v>
      </c>
      <c r="D415" s="165">
        <v>10000000</v>
      </c>
      <c r="E415" s="165">
        <v>0</v>
      </c>
    </row>
    <row r="416" spans="3:5">
      <c r="C416" s="166" t="s">
        <v>737</v>
      </c>
      <c r="D416" s="165">
        <v>50031562</v>
      </c>
      <c r="E416" s="165">
        <v>0</v>
      </c>
    </row>
    <row r="417" spans="3:5">
      <c r="C417" s="166" t="s">
        <v>738</v>
      </c>
      <c r="D417" s="165">
        <v>0</v>
      </c>
      <c r="E417" s="165">
        <v>0</v>
      </c>
    </row>
    <row r="418" spans="3:5">
      <c r="C418" s="164" t="s">
        <v>244</v>
      </c>
      <c r="D418" s="165">
        <v>144309643</v>
      </c>
      <c r="E418" s="165">
        <v>59319492.930000007</v>
      </c>
    </row>
    <row r="419" spans="3:5">
      <c r="C419" s="166" t="s">
        <v>739</v>
      </c>
      <c r="D419" s="165">
        <v>19999999</v>
      </c>
      <c r="E419" s="165">
        <v>15472777.34</v>
      </c>
    </row>
    <row r="420" spans="3:5">
      <c r="C420" s="166" t="s">
        <v>740</v>
      </c>
      <c r="D420" s="165">
        <v>41000000</v>
      </c>
      <c r="E420" s="165">
        <v>43846715.590000004</v>
      </c>
    </row>
    <row r="421" spans="3:5">
      <c r="C421" s="166" t="s">
        <v>735</v>
      </c>
      <c r="D421" s="165">
        <v>83309644</v>
      </c>
      <c r="E421" s="165">
        <v>0</v>
      </c>
    </row>
    <row r="422" spans="3:5">
      <c r="C422" s="122" t="s">
        <v>264</v>
      </c>
      <c r="D422" s="123">
        <v>491426007</v>
      </c>
      <c r="E422" s="123">
        <v>312701907.24000001</v>
      </c>
    </row>
    <row r="423" spans="3:5">
      <c r="C423" s="164" t="s">
        <v>242</v>
      </c>
      <c r="D423" s="165">
        <v>471426007</v>
      </c>
      <c r="E423" s="165">
        <v>242986078.03000003</v>
      </c>
    </row>
    <row r="424" spans="3:5">
      <c r="C424" s="166" t="s">
        <v>741</v>
      </c>
      <c r="D424" s="165">
        <v>4603072</v>
      </c>
      <c r="E424" s="165">
        <v>0</v>
      </c>
    </row>
    <row r="425" spans="3:5">
      <c r="C425" s="166" t="s">
        <v>742</v>
      </c>
      <c r="D425" s="165">
        <v>48240000</v>
      </c>
      <c r="E425" s="165">
        <v>13334384.949999999</v>
      </c>
    </row>
    <row r="426" spans="3:5">
      <c r="C426" s="166" t="s">
        <v>743</v>
      </c>
      <c r="D426" s="165">
        <v>789735</v>
      </c>
      <c r="E426" s="165">
        <v>0</v>
      </c>
    </row>
    <row r="427" spans="3:5">
      <c r="C427" s="166" t="s">
        <v>744</v>
      </c>
      <c r="D427" s="165">
        <v>4810533</v>
      </c>
      <c r="E427" s="165">
        <v>0</v>
      </c>
    </row>
    <row r="428" spans="3:5">
      <c r="C428" s="166" t="s">
        <v>745</v>
      </c>
      <c r="D428" s="165">
        <v>62021281</v>
      </c>
      <c r="E428" s="165">
        <v>0</v>
      </c>
    </row>
    <row r="429" spans="3:5">
      <c r="C429" s="166" t="s">
        <v>746</v>
      </c>
      <c r="D429" s="165">
        <v>20787154</v>
      </c>
      <c r="E429" s="165">
        <v>0</v>
      </c>
    </row>
    <row r="430" spans="3:5">
      <c r="C430" s="166" t="s">
        <v>747</v>
      </c>
      <c r="D430" s="165">
        <v>2523769</v>
      </c>
      <c r="E430" s="165">
        <v>0</v>
      </c>
    </row>
    <row r="431" spans="3:5">
      <c r="C431" s="166" t="s">
        <v>748</v>
      </c>
      <c r="D431" s="165">
        <v>10947984</v>
      </c>
      <c r="E431" s="165">
        <v>3181189.17</v>
      </c>
    </row>
    <row r="432" spans="3:5">
      <c r="C432" s="166" t="s">
        <v>749</v>
      </c>
      <c r="D432" s="165">
        <v>97282052</v>
      </c>
      <c r="E432" s="165">
        <v>70992529.920000002</v>
      </c>
    </row>
    <row r="433" spans="3:5">
      <c r="C433" s="166" t="s">
        <v>750</v>
      </c>
      <c r="D433" s="165">
        <v>6944551</v>
      </c>
      <c r="E433" s="165">
        <v>0</v>
      </c>
    </row>
    <row r="434" spans="3:5">
      <c r="C434" s="166" t="s">
        <v>751</v>
      </c>
      <c r="D434" s="165">
        <v>45173787</v>
      </c>
      <c r="E434" s="165">
        <v>32517980</v>
      </c>
    </row>
    <row r="435" spans="3:5">
      <c r="C435" s="166" t="s">
        <v>752</v>
      </c>
      <c r="D435" s="165">
        <v>6944551</v>
      </c>
      <c r="E435" s="165">
        <v>0</v>
      </c>
    </row>
    <row r="436" spans="3:5">
      <c r="C436" s="166" t="s">
        <v>753</v>
      </c>
      <c r="D436" s="165">
        <v>955159</v>
      </c>
      <c r="E436" s="165">
        <v>0</v>
      </c>
    </row>
    <row r="437" spans="3:5">
      <c r="C437" s="166" t="s">
        <v>754</v>
      </c>
      <c r="D437" s="165">
        <v>10000000</v>
      </c>
      <c r="E437" s="165">
        <v>0</v>
      </c>
    </row>
    <row r="438" spans="3:5">
      <c r="C438" s="166" t="s">
        <v>755</v>
      </c>
      <c r="D438" s="165">
        <v>32379976</v>
      </c>
      <c r="E438" s="165">
        <v>28050885</v>
      </c>
    </row>
    <row r="439" spans="3:5">
      <c r="C439" s="166" t="s">
        <v>756</v>
      </c>
      <c r="D439" s="165">
        <v>8081935</v>
      </c>
      <c r="E439" s="165">
        <v>0</v>
      </c>
    </row>
    <row r="440" spans="3:5">
      <c r="C440" s="166" t="s">
        <v>757</v>
      </c>
      <c r="D440" s="165">
        <v>43776923</v>
      </c>
      <c r="E440" s="165">
        <v>34287040.989999995</v>
      </c>
    </row>
    <row r="441" spans="3:5">
      <c r="C441" s="166" t="s">
        <v>758</v>
      </c>
      <c r="D441" s="165">
        <v>30998493</v>
      </c>
      <c r="E441" s="165">
        <v>16457016</v>
      </c>
    </row>
    <row r="442" spans="3:5">
      <c r="C442" s="166" t="s">
        <v>759</v>
      </c>
      <c r="D442" s="165">
        <v>34165052</v>
      </c>
      <c r="E442" s="165">
        <v>44165052</v>
      </c>
    </row>
    <row r="443" spans="3:5">
      <c r="C443" s="164" t="s">
        <v>244</v>
      </c>
      <c r="D443" s="165">
        <v>20000000</v>
      </c>
      <c r="E443" s="165">
        <v>69715829.209999993</v>
      </c>
    </row>
    <row r="444" spans="3:5">
      <c r="C444" s="166" t="s">
        <v>760</v>
      </c>
      <c r="D444" s="165">
        <v>20000000</v>
      </c>
      <c r="E444" s="165">
        <v>11692176.310000001</v>
      </c>
    </row>
    <row r="445" spans="3:5">
      <c r="C445" s="166" t="s">
        <v>759</v>
      </c>
      <c r="D445" s="165">
        <v>0</v>
      </c>
      <c r="E445" s="165">
        <v>58023652.899999999</v>
      </c>
    </row>
    <row r="446" spans="3:5">
      <c r="C446" s="164" t="s">
        <v>245</v>
      </c>
      <c r="D446" s="165">
        <v>0</v>
      </c>
      <c r="E446" s="165">
        <v>0</v>
      </c>
    </row>
    <row r="447" spans="3:5">
      <c r="C447" s="166" t="s">
        <v>759</v>
      </c>
      <c r="D447" s="165">
        <v>0</v>
      </c>
      <c r="E447" s="165">
        <v>0</v>
      </c>
    </row>
    <row r="448" spans="3:5">
      <c r="C448" s="122" t="s">
        <v>250</v>
      </c>
      <c r="D448" s="123">
        <v>464694984</v>
      </c>
      <c r="E448" s="123">
        <v>44585970.240000002</v>
      </c>
    </row>
    <row r="449" spans="3:5">
      <c r="C449" s="164" t="s">
        <v>242</v>
      </c>
      <c r="D449" s="165">
        <v>464694984</v>
      </c>
      <c r="E449" s="165">
        <v>32375718.48</v>
      </c>
    </row>
    <row r="450" spans="3:5">
      <c r="C450" s="166" t="s">
        <v>761</v>
      </c>
      <c r="D450" s="165">
        <v>2799546</v>
      </c>
      <c r="E450" s="165">
        <v>0</v>
      </c>
    </row>
    <row r="451" spans="3:5">
      <c r="C451" s="166" t="s">
        <v>762</v>
      </c>
      <c r="D451" s="165">
        <v>1256445</v>
      </c>
      <c r="E451" s="165">
        <v>0</v>
      </c>
    </row>
    <row r="452" spans="3:5">
      <c r="C452" s="166" t="s">
        <v>763</v>
      </c>
      <c r="D452" s="165">
        <v>2799546</v>
      </c>
      <c r="E452" s="165">
        <v>0</v>
      </c>
    </row>
    <row r="453" spans="3:5">
      <c r="C453" s="166" t="s">
        <v>764</v>
      </c>
      <c r="D453" s="165">
        <v>15000000</v>
      </c>
      <c r="E453" s="165">
        <v>7032201.9199999999</v>
      </c>
    </row>
    <row r="454" spans="3:5">
      <c r="C454" s="166" t="s">
        <v>765</v>
      </c>
      <c r="D454" s="165">
        <v>10611201</v>
      </c>
      <c r="E454" s="165">
        <v>0</v>
      </c>
    </row>
    <row r="455" spans="3:5">
      <c r="C455" s="166" t="s">
        <v>766</v>
      </c>
      <c r="D455" s="165">
        <v>29646707</v>
      </c>
      <c r="E455" s="165">
        <v>0</v>
      </c>
    </row>
    <row r="456" spans="3:5">
      <c r="C456" s="166" t="s">
        <v>767</v>
      </c>
      <c r="D456" s="165">
        <v>425768</v>
      </c>
      <c r="E456" s="165">
        <v>0</v>
      </c>
    </row>
    <row r="457" spans="3:5">
      <c r="C457" s="166" t="s">
        <v>768</v>
      </c>
      <c r="D457" s="165">
        <v>37397609</v>
      </c>
      <c r="E457" s="165">
        <v>0</v>
      </c>
    </row>
    <row r="458" spans="3:5">
      <c r="C458" s="166" t="s">
        <v>769</v>
      </c>
      <c r="D458" s="165">
        <v>4920242</v>
      </c>
      <c r="E458" s="165">
        <v>0</v>
      </c>
    </row>
    <row r="459" spans="3:5">
      <c r="C459" s="166" t="s">
        <v>770</v>
      </c>
      <c r="D459" s="165">
        <v>18284533</v>
      </c>
      <c r="E459" s="165">
        <v>0</v>
      </c>
    </row>
    <row r="460" spans="3:5">
      <c r="C460" s="166" t="s">
        <v>771</v>
      </c>
      <c r="D460" s="165">
        <v>6106338</v>
      </c>
      <c r="E460" s="165">
        <v>0</v>
      </c>
    </row>
    <row r="461" spans="3:5">
      <c r="C461" s="166" t="s">
        <v>772</v>
      </c>
      <c r="D461" s="165">
        <v>7364658</v>
      </c>
      <c r="E461" s="165">
        <v>0</v>
      </c>
    </row>
    <row r="462" spans="3:5">
      <c r="C462" s="166" t="s">
        <v>773</v>
      </c>
      <c r="D462" s="165">
        <v>5129592</v>
      </c>
      <c r="E462" s="165">
        <v>0</v>
      </c>
    </row>
    <row r="463" spans="3:5">
      <c r="C463" s="166" t="s">
        <v>774</v>
      </c>
      <c r="D463" s="165">
        <v>13752724</v>
      </c>
      <c r="E463" s="165">
        <v>0</v>
      </c>
    </row>
    <row r="464" spans="3:5">
      <c r="C464" s="166" t="s">
        <v>775</v>
      </c>
      <c r="D464" s="165">
        <v>7379600</v>
      </c>
      <c r="E464" s="165">
        <v>0</v>
      </c>
    </row>
    <row r="465" spans="3:5">
      <c r="C465" s="166" t="s">
        <v>776</v>
      </c>
      <c r="D465" s="165">
        <v>23744168</v>
      </c>
      <c r="E465" s="165">
        <v>0</v>
      </c>
    </row>
    <row r="466" spans="3:5">
      <c r="C466" s="166" t="s">
        <v>777</v>
      </c>
      <c r="D466" s="165">
        <v>13421241</v>
      </c>
      <c r="E466" s="165">
        <v>8102351.5800000001</v>
      </c>
    </row>
    <row r="467" spans="3:5">
      <c r="C467" s="166" t="s">
        <v>778</v>
      </c>
      <c r="D467" s="165">
        <v>5137508</v>
      </c>
      <c r="E467" s="165">
        <v>0</v>
      </c>
    </row>
    <row r="468" spans="3:5">
      <c r="C468" s="166" t="s">
        <v>779</v>
      </c>
      <c r="D468" s="165">
        <v>15774478</v>
      </c>
      <c r="E468" s="165">
        <v>0</v>
      </c>
    </row>
    <row r="469" spans="3:5">
      <c r="C469" s="166" t="s">
        <v>780</v>
      </c>
      <c r="D469" s="165">
        <v>65464844</v>
      </c>
      <c r="E469" s="165">
        <v>0</v>
      </c>
    </row>
    <row r="470" spans="3:5">
      <c r="C470" s="166" t="s">
        <v>781</v>
      </c>
      <c r="D470" s="165">
        <v>5000000</v>
      </c>
      <c r="E470" s="165">
        <v>0</v>
      </c>
    </row>
    <row r="471" spans="3:5">
      <c r="C471" s="166" t="s">
        <v>782</v>
      </c>
      <c r="D471" s="165">
        <v>32081839</v>
      </c>
      <c r="E471" s="165">
        <v>0</v>
      </c>
    </row>
    <row r="472" spans="3:5">
      <c r="C472" s="166" t="s">
        <v>783</v>
      </c>
      <c r="D472" s="165">
        <v>102065877</v>
      </c>
      <c r="E472" s="165">
        <v>17241164.98</v>
      </c>
    </row>
    <row r="473" spans="3:5">
      <c r="C473" s="166" t="s">
        <v>784</v>
      </c>
      <c r="D473" s="165">
        <v>39130520</v>
      </c>
      <c r="E473" s="165">
        <v>0</v>
      </c>
    </row>
    <row r="474" spans="3:5">
      <c r="C474" s="164" t="s">
        <v>244</v>
      </c>
      <c r="D474" s="165">
        <v>0</v>
      </c>
      <c r="E474" s="165">
        <v>12210251.760000002</v>
      </c>
    </row>
    <row r="475" spans="3:5">
      <c r="C475" s="166" t="s">
        <v>785</v>
      </c>
      <c r="D475" s="165">
        <v>0</v>
      </c>
      <c r="E475" s="165">
        <v>12210251.760000002</v>
      </c>
    </row>
    <row r="476" spans="3:5">
      <c r="C476" s="122" t="s">
        <v>251</v>
      </c>
      <c r="D476" s="123">
        <v>1838115789</v>
      </c>
      <c r="E476" s="123">
        <v>770132209.78000009</v>
      </c>
    </row>
    <row r="477" spans="3:5">
      <c r="C477" s="164" t="s">
        <v>242</v>
      </c>
      <c r="D477" s="165">
        <v>1587700010</v>
      </c>
      <c r="E477" s="165">
        <v>706856064.84000003</v>
      </c>
    </row>
    <row r="478" spans="3:5">
      <c r="C478" s="166" t="s">
        <v>786</v>
      </c>
      <c r="D478" s="165">
        <v>2030470</v>
      </c>
      <c r="E478" s="165">
        <v>0</v>
      </c>
    </row>
    <row r="479" spans="3:5">
      <c r="C479" s="166" t="s">
        <v>787</v>
      </c>
      <c r="D479" s="165">
        <v>4127067</v>
      </c>
      <c r="E479" s="165">
        <v>0</v>
      </c>
    </row>
    <row r="480" spans="3:5">
      <c r="C480" s="166" t="s">
        <v>788</v>
      </c>
      <c r="D480" s="165">
        <v>1253439</v>
      </c>
      <c r="E480" s="165">
        <v>0</v>
      </c>
    </row>
    <row r="481" spans="3:5">
      <c r="C481" s="166" t="s">
        <v>789</v>
      </c>
      <c r="D481" s="165">
        <v>44422301</v>
      </c>
      <c r="E481" s="165">
        <v>0</v>
      </c>
    </row>
    <row r="482" spans="3:5">
      <c r="C482" s="166" t="s">
        <v>790</v>
      </c>
      <c r="D482" s="165">
        <v>2030470</v>
      </c>
      <c r="E482" s="165">
        <v>0</v>
      </c>
    </row>
    <row r="483" spans="3:5">
      <c r="C483" s="166" t="s">
        <v>791</v>
      </c>
      <c r="D483" s="165">
        <v>73589468</v>
      </c>
      <c r="E483" s="165">
        <v>0</v>
      </c>
    </row>
    <row r="484" spans="3:5">
      <c r="C484" s="166" t="s">
        <v>792</v>
      </c>
      <c r="D484" s="165">
        <v>791841</v>
      </c>
      <c r="E484" s="165">
        <v>0</v>
      </c>
    </row>
    <row r="485" spans="3:5">
      <c r="C485" s="166" t="s">
        <v>793</v>
      </c>
      <c r="D485" s="165">
        <v>481336</v>
      </c>
      <c r="E485" s="165">
        <v>0</v>
      </c>
    </row>
    <row r="486" spans="3:5">
      <c r="C486" s="166" t="s">
        <v>794</v>
      </c>
      <c r="D486" s="165">
        <v>10909446</v>
      </c>
      <c r="E486" s="165">
        <v>0</v>
      </c>
    </row>
    <row r="487" spans="3:5">
      <c r="C487" s="166" t="s">
        <v>795</v>
      </c>
      <c r="D487" s="165">
        <v>20000000</v>
      </c>
      <c r="E487" s="165">
        <v>0</v>
      </c>
    </row>
    <row r="488" spans="3:5">
      <c r="C488" s="166" t="s">
        <v>796</v>
      </c>
      <c r="D488" s="165">
        <v>2088607</v>
      </c>
      <c r="E488" s="165">
        <v>0</v>
      </c>
    </row>
    <row r="489" spans="3:5">
      <c r="C489" s="166" t="s">
        <v>797</v>
      </c>
      <c r="D489" s="165">
        <v>93000000</v>
      </c>
      <c r="E489" s="165">
        <v>0</v>
      </c>
    </row>
    <row r="490" spans="3:5">
      <c r="C490" s="166" t="s">
        <v>798</v>
      </c>
      <c r="D490" s="165">
        <v>3614249</v>
      </c>
      <c r="E490" s="165">
        <v>0</v>
      </c>
    </row>
    <row r="491" spans="3:5">
      <c r="C491" s="166" t="s">
        <v>799</v>
      </c>
      <c r="D491" s="165">
        <v>20000000</v>
      </c>
      <c r="E491" s="165">
        <v>20000000</v>
      </c>
    </row>
    <row r="492" spans="3:5">
      <c r="C492" s="166" t="s">
        <v>800</v>
      </c>
      <c r="D492" s="165">
        <v>791841</v>
      </c>
      <c r="E492" s="165">
        <v>0</v>
      </c>
    </row>
    <row r="493" spans="3:5">
      <c r="C493" s="166" t="s">
        <v>801</v>
      </c>
      <c r="D493" s="165">
        <v>20000000</v>
      </c>
      <c r="E493" s="165">
        <v>0</v>
      </c>
    </row>
    <row r="494" spans="3:5">
      <c r="C494" s="166" t="s">
        <v>802</v>
      </c>
      <c r="D494" s="165">
        <v>2753439</v>
      </c>
      <c r="E494" s="165">
        <v>0</v>
      </c>
    </row>
    <row r="495" spans="3:5">
      <c r="C495" s="166" t="s">
        <v>803</v>
      </c>
      <c r="D495" s="165">
        <v>20000000</v>
      </c>
      <c r="E495" s="165">
        <v>20000000</v>
      </c>
    </row>
    <row r="496" spans="3:5">
      <c r="C496" s="166" t="s">
        <v>804</v>
      </c>
      <c r="D496" s="165">
        <v>141167282</v>
      </c>
      <c r="E496" s="165">
        <v>0</v>
      </c>
    </row>
    <row r="497" spans="3:5">
      <c r="C497" s="166" t="s">
        <v>805</v>
      </c>
      <c r="D497" s="165">
        <v>29000000</v>
      </c>
      <c r="E497" s="165">
        <v>0</v>
      </c>
    </row>
    <row r="498" spans="3:5">
      <c r="C498" s="166" t="s">
        <v>806</v>
      </c>
      <c r="D498" s="165">
        <v>9467926</v>
      </c>
      <c r="E498" s="165">
        <v>1201320.6599999999</v>
      </c>
    </row>
    <row r="499" spans="3:5">
      <c r="C499" s="166" t="s">
        <v>807</v>
      </c>
      <c r="D499" s="165">
        <v>261078074</v>
      </c>
      <c r="E499" s="165">
        <v>0</v>
      </c>
    </row>
    <row r="500" spans="3:5">
      <c r="C500" s="166" t="s">
        <v>808</v>
      </c>
      <c r="D500" s="165">
        <v>20000000</v>
      </c>
      <c r="E500" s="165">
        <v>20000000</v>
      </c>
    </row>
    <row r="501" spans="3:5">
      <c r="C501" s="166" t="s">
        <v>809</v>
      </c>
      <c r="D501" s="165">
        <v>10000000</v>
      </c>
      <c r="E501" s="165">
        <v>0</v>
      </c>
    </row>
    <row r="502" spans="3:5">
      <c r="C502" s="166" t="s">
        <v>810</v>
      </c>
      <c r="D502" s="165">
        <v>0</v>
      </c>
      <c r="E502" s="165">
        <v>31273062</v>
      </c>
    </row>
    <row r="503" spans="3:5">
      <c r="C503" s="166" t="s">
        <v>811</v>
      </c>
      <c r="D503" s="165">
        <v>52764804</v>
      </c>
      <c r="E503" s="165">
        <v>8563663.9299999997</v>
      </c>
    </row>
    <row r="504" spans="3:5">
      <c r="C504" s="166" t="s">
        <v>812</v>
      </c>
      <c r="D504" s="165">
        <v>5000000</v>
      </c>
      <c r="E504" s="165">
        <v>0</v>
      </c>
    </row>
    <row r="505" spans="3:5">
      <c r="C505" s="166" t="s">
        <v>813</v>
      </c>
      <c r="D505" s="165">
        <v>23291774</v>
      </c>
      <c r="E505" s="165">
        <v>12847955.949999999</v>
      </c>
    </row>
    <row r="506" spans="3:5">
      <c r="C506" s="166" t="s">
        <v>814</v>
      </c>
      <c r="D506" s="165">
        <v>124198927</v>
      </c>
      <c r="E506" s="165">
        <v>314608489.52999997</v>
      </c>
    </row>
    <row r="507" spans="3:5">
      <c r="C507" s="166" t="s">
        <v>815</v>
      </c>
      <c r="D507" s="165">
        <v>165440861</v>
      </c>
      <c r="E507" s="165">
        <v>154223230.62</v>
      </c>
    </row>
    <row r="508" spans="3:5">
      <c r="C508" s="166" t="s">
        <v>816</v>
      </c>
      <c r="D508" s="165">
        <v>10000000</v>
      </c>
      <c r="E508" s="165">
        <v>19034684.27</v>
      </c>
    </row>
    <row r="509" spans="3:5">
      <c r="C509" s="166" t="s">
        <v>817</v>
      </c>
      <c r="D509" s="165">
        <v>14508081</v>
      </c>
      <c r="E509" s="165">
        <v>3294886.39</v>
      </c>
    </row>
    <row r="510" spans="3:5">
      <c r="C510" s="166" t="s">
        <v>818</v>
      </c>
      <c r="D510" s="165">
        <v>73950835</v>
      </c>
      <c r="E510" s="165">
        <v>56477353.359999999</v>
      </c>
    </row>
    <row r="511" spans="3:5">
      <c r="C511" s="166" t="s">
        <v>819</v>
      </c>
      <c r="D511" s="165">
        <v>19889640</v>
      </c>
      <c r="E511" s="165">
        <v>4462456.12</v>
      </c>
    </row>
    <row r="512" spans="3:5">
      <c r="C512" s="166" t="s">
        <v>820</v>
      </c>
      <c r="D512" s="165">
        <v>20159965</v>
      </c>
      <c r="E512" s="165">
        <v>0</v>
      </c>
    </row>
    <row r="513" spans="3:5">
      <c r="C513" s="166" t="s">
        <v>821</v>
      </c>
      <c r="D513" s="165">
        <v>77445249</v>
      </c>
      <c r="E513" s="165">
        <v>0</v>
      </c>
    </row>
    <row r="514" spans="3:5">
      <c r="C514" s="166" t="s">
        <v>822</v>
      </c>
      <c r="D514" s="165">
        <v>2000000</v>
      </c>
      <c r="E514" s="165">
        <v>0</v>
      </c>
    </row>
    <row r="515" spans="3:5">
      <c r="C515" s="166" t="s">
        <v>823</v>
      </c>
      <c r="D515" s="165">
        <v>10000000</v>
      </c>
      <c r="E515" s="165">
        <v>0</v>
      </c>
    </row>
    <row r="516" spans="3:5">
      <c r="C516" s="166" t="s">
        <v>824</v>
      </c>
      <c r="D516" s="165">
        <v>2000000</v>
      </c>
      <c r="E516" s="165">
        <v>0</v>
      </c>
    </row>
    <row r="517" spans="3:5">
      <c r="C517" s="166" t="s">
        <v>825</v>
      </c>
      <c r="D517" s="165">
        <v>85653451</v>
      </c>
      <c r="E517" s="165">
        <v>0</v>
      </c>
    </row>
    <row r="518" spans="3:5">
      <c r="C518" s="166" t="s">
        <v>826</v>
      </c>
      <c r="D518" s="165">
        <v>35520682</v>
      </c>
      <c r="E518" s="165">
        <v>33744648</v>
      </c>
    </row>
    <row r="519" spans="3:5">
      <c r="C519" s="166" t="s">
        <v>827</v>
      </c>
      <c r="D519" s="165">
        <v>16689757</v>
      </c>
      <c r="E519" s="165">
        <v>0</v>
      </c>
    </row>
    <row r="520" spans="3:5">
      <c r="C520" s="166" t="s">
        <v>828</v>
      </c>
      <c r="D520" s="165">
        <v>56588728</v>
      </c>
      <c r="E520" s="165">
        <v>7124314.0099999998</v>
      </c>
    </row>
    <row r="521" spans="3:5">
      <c r="C521" s="164" t="s">
        <v>244</v>
      </c>
      <c r="D521" s="165">
        <v>250415779</v>
      </c>
      <c r="E521" s="165">
        <v>63276144.939999998</v>
      </c>
    </row>
    <row r="522" spans="3:5">
      <c r="C522" s="166" t="s">
        <v>829</v>
      </c>
      <c r="D522" s="165">
        <v>162716893</v>
      </c>
      <c r="E522" s="165">
        <v>0</v>
      </c>
    </row>
    <row r="523" spans="3:5">
      <c r="C523" s="166" t="s">
        <v>830</v>
      </c>
      <c r="D523" s="165">
        <v>7797132</v>
      </c>
      <c r="E523" s="165">
        <v>4742824.6500000004</v>
      </c>
    </row>
    <row r="524" spans="3:5">
      <c r="C524" s="166" t="s">
        <v>831</v>
      </c>
      <c r="D524" s="165">
        <v>40125835</v>
      </c>
      <c r="E524" s="165">
        <v>35017251.340000004</v>
      </c>
    </row>
    <row r="525" spans="3:5">
      <c r="C525" s="166" t="s">
        <v>832</v>
      </c>
      <c r="D525" s="165">
        <v>924915</v>
      </c>
      <c r="E525" s="165">
        <v>0</v>
      </c>
    </row>
    <row r="526" spans="3:5">
      <c r="C526" s="166" t="s">
        <v>833</v>
      </c>
      <c r="D526" s="165">
        <v>38851004</v>
      </c>
      <c r="E526" s="165">
        <v>23516068.949999999</v>
      </c>
    </row>
    <row r="527" spans="3:5">
      <c r="C527" s="166" t="s">
        <v>834</v>
      </c>
      <c r="D527" s="165">
        <v>0</v>
      </c>
      <c r="E527" s="165">
        <v>0</v>
      </c>
    </row>
    <row r="528" spans="3:5">
      <c r="C528" s="122" t="s">
        <v>265</v>
      </c>
      <c r="D528" s="123">
        <v>590800924</v>
      </c>
      <c r="E528" s="123">
        <v>327547127.66999996</v>
      </c>
    </row>
    <row r="529" spans="3:5">
      <c r="C529" s="164" t="s">
        <v>242</v>
      </c>
      <c r="D529" s="165">
        <v>432160924</v>
      </c>
      <c r="E529" s="165">
        <v>317390601.95999998</v>
      </c>
    </row>
    <row r="530" spans="3:5">
      <c r="C530" s="166" t="s">
        <v>835</v>
      </c>
      <c r="D530" s="165">
        <v>10954464</v>
      </c>
      <c r="E530" s="165">
        <v>0</v>
      </c>
    </row>
    <row r="531" spans="3:5">
      <c r="C531" s="166" t="s">
        <v>836</v>
      </c>
      <c r="D531" s="165">
        <v>0</v>
      </c>
      <c r="E531" s="165">
        <v>522536.13</v>
      </c>
    </row>
    <row r="532" spans="3:5">
      <c r="C532" s="166" t="s">
        <v>837</v>
      </c>
      <c r="D532" s="165">
        <v>15000000</v>
      </c>
      <c r="E532" s="165">
        <v>0</v>
      </c>
    </row>
    <row r="533" spans="3:5">
      <c r="C533" s="166" t="s">
        <v>838</v>
      </c>
      <c r="D533" s="165">
        <v>5000000</v>
      </c>
      <c r="E533" s="165">
        <v>0</v>
      </c>
    </row>
    <row r="534" spans="3:5">
      <c r="C534" s="166" t="s">
        <v>839</v>
      </c>
      <c r="D534" s="165">
        <v>783418</v>
      </c>
      <c r="E534" s="165">
        <v>0</v>
      </c>
    </row>
    <row r="535" spans="3:5">
      <c r="C535" s="166" t="s">
        <v>840</v>
      </c>
      <c r="D535" s="165">
        <v>6726364</v>
      </c>
      <c r="E535" s="165">
        <v>0</v>
      </c>
    </row>
    <row r="536" spans="3:5">
      <c r="C536" s="166" t="s">
        <v>841</v>
      </c>
      <c r="D536" s="165">
        <v>783417</v>
      </c>
      <c r="E536" s="165">
        <v>0</v>
      </c>
    </row>
    <row r="537" spans="3:5">
      <c r="C537" s="166" t="s">
        <v>842</v>
      </c>
      <c r="D537" s="165">
        <v>0</v>
      </c>
      <c r="E537" s="165">
        <v>66216928.509999998</v>
      </c>
    </row>
    <row r="538" spans="3:5">
      <c r="C538" s="166" t="s">
        <v>843</v>
      </c>
      <c r="D538" s="165">
        <v>12066015</v>
      </c>
      <c r="E538" s="165">
        <v>0</v>
      </c>
    </row>
    <row r="539" spans="3:5">
      <c r="C539" s="166" t="s">
        <v>844</v>
      </c>
      <c r="D539" s="165">
        <v>3417914</v>
      </c>
      <c r="E539" s="165">
        <v>0</v>
      </c>
    </row>
    <row r="540" spans="3:5">
      <c r="C540" s="166" t="s">
        <v>845</v>
      </c>
      <c r="D540" s="165">
        <v>21182604</v>
      </c>
      <c r="E540" s="165">
        <v>0</v>
      </c>
    </row>
    <row r="541" spans="3:5">
      <c r="C541" s="166" t="s">
        <v>846</v>
      </c>
      <c r="D541" s="165">
        <v>0</v>
      </c>
      <c r="E541" s="165">
        <v>0</v>
      </c>
    </row>
    <row r="542" spans="3:5">
      <c r="C542" s="166" t="s">
        <v>847</v>
      </c>
      <c r="D542" s="165">
        <v>184848771</v>
      </c>
      <c r="E542" s="165">
        <v>119920162.43000001</v>
      </c>
    </row>
    <row r="543" spans="3:5">
      <c r="C543" s="166" t="s">
        <v>848</v>
      </c>
      <c r="D543" s="165">
        <v>55372480</v>
      </c>
      <c r="E543" s="165">
        <v>47978067.140000001</v>
      </c>
    </row>
    <row r="544" spans="3:5">
      <c r="C544" s="166" t="s">
        <v>849</v>
      </c>
      <c r="D544" s="165">
        <v>81505429</v>
      </c>
      <c r="E544" s="165">
        <v>61774717.82</v>
      </c>
    </row>
    <row r="545" spans="3:5">
      <c r="C545" s="166" t="s">
        <v>850</v>
      </c>
      <c r="D545" s="165">
        <v>2792904</v>
      </c>
      <c r="E545" s="165">
        <v>0</v>
      </c>
    </row>
    <row r="546" spans="3:5">
      <c r="C546" s="166" t="s">
        <v>851</v>
      </c>
      <c r="D546" s="165">
        <v>31727144</v>
      </c>
      <c r="E546" s="165">
        <v>20978189.93</v>
      </c>
    </row>
    <row r="547" spans="3:5">
      <c r="C547" s="164" t="s">
        <v>244</v>
      </c>
      <c r="D547" s="165">
        <v>158640000</v>
      </c>
      <c r="E547" s="165">
        <v>10156525.710000001</v>
      </c>
    </row>
    <row r="548" spans="3:5">
      <c r="C548" s="166" t="s">
        <v>852</v>
      </c>
      <c r="D548" s="165">
        <v>0</v>
      </c>
      <c r="E548" s="165">
        <v>10156525.710000001</v>
      </c>
    </row>
    <row r="549" spans="3:5">
      <c r="C549" s="166" t="s">
        <v>853</v>
      </c>
      <c r="D549" s="165">
        <v>158640000</v>
      </c>
      <c r="E549" s="165">
        <v>0</v>
      </c>
    </row>
    <row r="550" spans="3:5">
      <c r="C550" s="122" t="s">
        <v>252</v>
      </c>
      <c r="D550" s="123">
        <v>1210673472</v>
      </c>
      <c r="E550" s="123">
        <v>558293320.38000011</v>
      </c>
    </row>
    <row r="551" spans="3:5">
      <c r="C551" s="164" t="s">
        <v>242</v>
      </c>
      <c r="D551" s="165">
        <v>1067488608</v>
      </c>
      <c r="E551" s="165">
        <v>455845557.37</v>
      </c>
    </row>
    <row r="552" spans="3:5">
      <c r="C552" s="166" t="s">
        <v>854</v>
      </c>
      <c r="D552" s="165">
        <v>7940241</v>
      </c>
      <c r="E552" s="165">
        <v>0</v>
      </c>
    </row>
    <row r="553" spans="3:5">
      <c r="C553" s="166" t="s">
        <v>855</v>
      </c>
      <c r="D553" s="165">
        <v>1495764</v>
      </c>
      <c r="E553" s="165">
        <v>0</v>
      </c>
    </row>
    <row r="554" spans="3:5">
      <c r="C554" s="166" t="s">
        <v>856</v>
      </c>
      <c r="D554" s="165">
        <v>1124434</v>
      </c>
      <c r="E554" s="165">
        <v>0</v>
      </c>
    </row>
    <row r="555" spans="3:5">
      <c r="C555" s="166" t="s">
        <v>857</v>
      </c>
      <c r="D555" s="165">
        <v>4270029</v>
      </c>
      <c r="E555" s="165">
        <v>0</v>
      </c>
    </row>
    <row r="556" spans="3:5">
      <c r="C556" s="166" t="s">
        <v>858</v>
      </c>
      <c r="D556" s="165">
        <v>2595669</v>
      </c>
      <c r="E556" s="165">
        <v>0</v>
      </c>
    </row>
    <row r="557" spans="3:5">
      <c r="C557" s="166" t="s">
        <v>859</v>
      </c>
      <c r="D557" s="165">
        <v>705374</v>
      </c>
      <c r="E557" s="165">
        <v>0</v>
      </c>
    </row>
    <row r="558" spans="3:5">
      <c r="C558" s="166" t="s">
        <v>860</v>
      </c>
      <c r="D558" s="165">
        <v>4638767</v>
      </c>
      <c r="E558" s="165">
        <v>0</v>
      </c>
    </row>
    <row r="559" spans="3:5">
      <c r="C559" s="166" t="s">
        <v>861</v>
      </c>
      <c r="D559" s="165">
        <v>3752852</v>
      </c>
      <c r="E559" s="165">
        <v>0</v>
      </c>
    </row>
    <row r="560" spans="3:5">
      <c r="C560" s="166" t="s">
        <v>862</v>
      </c>
      <c r="D560" s="165">
        <v>27415214</v>
      </c>
      <c r="E560" s="165">
        <v>0</v>
      </c>
    </row>
    <row r="561" spans="3:5">
      <c r="C561" s="166" t="s">
        <v>863</v>
      </c>
      <c r="D561" s="165">
        <v>12244226</v>
      </c>
      <c r="E561" s="165">
        <v>0</v>
      </c>
    </row>
    <row r="562" spans="3:5">
      <c r="C562" s="166" t="s">
        <v>864</v>
      </c>
      <c r="D562" s="165">
        <v>1095313</v>
      </c>
      <c r="E562" s="165">
        <v>0</v>
      </c>
    </row>
    <row r="563" spans="3:5">
      <c r="C563" s="166" t="s">
        <v>865</v>
      </c>
      <c r="D563" s="165">
        <v>2565308</v>
      </c>
      <c r="E563" s="165">
        <v>0</v>
      </c>
    </row>
    <row r="564" spans="3:5">
      <c r="C564" s="166" t="s">
        <v>866</v>
      </c>
      <c r="D564" s="165">
        <v>2565308</v>
      </c>
      <c r="E564" s="165">
        <v>0</v>
      </c>
    </row>
    <row r="565" spans="3:5">
      <c r="C565" s="166" t="s">
        <v>867</v>
      </c>
      <c r="D565" s="165">
        <v>3765377</v>
      </c>
      <c r="E565" s="165">
        <v>0</v>
      </c>
    </row>
    <row r="566" spans="3:5">
      <c r="C566" s="166" t="s">
        <v>868</v>
      </c>
      <c r="D566" s="165">
        <v>1262818</v>
      </c>
      <c r="E566" s="165">
        <v>0</v>
      </c>
    </row>
    <row r="567" spans="3:5">
      <c r="C567" s="166" t="s">
        <v>869</v>
      </c>
      <c r="D567" s="165">
        <v>6646032</v>
      </c>
      <c r="E567" s="165">
        <v>0</v>
      </c>
    </row>
    <row r="568" spans="3:5">
      <c r="C568" s="166" t="s">
        <v>870</v>
      </c>
      <c r="D568" s="165">
        <v>31184647</v>
      </c>
      <c r="E568" s="165">
        <v>0</v>
      </c>
    </row>
    <row r="569" spans="3:5">
      <c r="C569" s="166" t="s">
        <v>871</v>
      </c>
      <c r="D569" s="165">
        <v>4684108</v>
      </c>
      <c r="E569" s="165">
        <v>0</v>
      </c>
    </row>
    <row r="570" spans="3:5">
      <c r="C570" s="166" t="s">
        <v>872</v>
      </c>
      <c r="D570" s="165">
        <v>6692496</v>
      </c>
      <c r="E570" s="165">
        <v>0</v>
      </c>
    </row>
    <row r="571" spans="3:5">
      <c r="C571" s="166" t="s">
        <v>873</v>
      </c>
      <c r="D571" s="165">
        <v>3693289</v>
      </c>
      <c r="E571" s="165">
        <v>0</v>
      </c>
    </row>
    <row r="572" spans="3:5">
      <c r="C572" s="166" t="s">
        <v>874</v>
      </c>
      <c r="D572" s="165">
        <v>2524063</v>
      </c>
      <c r="E572" s="165">
        <v>0</v>
      </c>
    </row>
    <row r="573" spans="3:5">
      <c r="C573" s="166" t="s">
        <v>875</v>
      </c>
      <c r="D573" s="165">
        <v>2524063</v>
      </c>
      <c r="E573" s="165">
        <v>0</v>
      </c>
    </row>
    <row r="574" spans="3:5">
      <c r="C574" s="166" t="s">
        <v>876</v>
      </c>
      <c r="D574" s="165">
        <v>25216142</v>
      </c>
      <c r="E574" s="165">
        <v>0</v>
      </c>
    </row>
    <row r="575" spans="3:5">
      <c r="C575" s="166" t="s">
        <v>877</v>
      </c>
      <c r="D575" s="165">
        <v>3067874</v>
      </c>
      <c r="E575" s="165">
        <v>0</v>
      </c>
    </row>
    <row r="576" spans="3:5">
      <c r="C576" s="166" t="s">
        <v>878</v>
      </c>
      <c r="D576" s="165">
        <v>3067874</v>
      </c>
      <c r="E576" s="165">
        <v>0</v>
      </c>
    </row>
    <row r="577" spans="3:5">
      <c r="C577" s="166" t="s">
        <v>879</v>
      </c>
      <c r="D577" s="165">
        <v>5120664</v>
      </c>
      <c r="E577" s="165">
        <v>0</v>
      </c>
    </row>
    <row r="578" spans="3:5">
      <c r="C578" s="166" t="s">
        <v>880</v>
      </c>
      <c r="D578" s="165">
        <v>4341063</v>
      </c>
      <c r="E578" s="165">
        <v>0</v>
      </c>
    </row>
    <row r="579" spans="3:5">
      <c r="C579" s="166" t="s">
        <v>881</v>
      </c>
      <c r="D579" s="165">
        <v>26140065</v>
      </c>
      <c r="E579" s="165">
        <v>18138376.890000001</v>
      </c>
    </row>
    <row r="580" spans="3:5">
      <c r="C580" s="166" t="s">
        <v>882</v>
      </c>
      <c r="D580" s="165">
        <v>5103076</v>
      </c>
      <c r="E580" s="165">
        <v>0</v>
      </c>
    </row>
    <row r="581" spans="3:5">
      <c r="C581" s="166" t="s">
        <v>883</v>
      </c>
      <c r="D581" s="165">
        <v>16757020</v>
      </c>
      <c r="E581" s="165">
        <v>7299772.79</v>
      </c>
    </row>
    <row r="582" spans="3:5">
      <c r="C582" s="166" t="s">
        <v>884</v>
      </c>
      <c r="D582" s="165">
        <v>10000000</v>
      </c>
      <c r="E582" s="165">
        <v>0</v>
      </c>
    </row>
    <row r="583" spans="3:5">
      <c r="C583" s="166" t="s">
        <v>885</v>
      </c>
      <c r="D583" s="165">
        <v>5000000</v>
      </c>
      <c r="E583" s="165">
        <v>0</v>
      </c>
    </row>
    <row r="584" spans="3:5">
      <c r="C584" s="166" t="s">
        <v>886</v>
      </c>
      <c r="D584" s="165">
        <v>2142699</v>
      </c>
      <c r="E584" s="165">
        <v>0</v>
      </c>
    </row>
    <row r="585" spans="3:5">
      <c r="C585" s="166" t="s">
        <v>887</v>
      </c>
      <c r="D585" s="165">
        <v>27143613</v>
      </c>
      <c r="E585" s="165">
        <v>0</v>
      </c>
    </row>
    <row r="586" spans="3:5">
      <c r="C586" s="166" t="s">
        <v>888</v>
      </c>
      <c r="D586" s="165">
        <v>136157143</v>
      </c>
      <c r="E586" s="165">
        <v>84424894.260000005</v>
      </c>
    </row>
    <row r="587" spans="3:5">
      <c r="C587" s="166" t="s">
        <v>889</v>
      </c>
      <c r="D587" s="165">
        <v>50946538</v>
      </c>
      <c r="E587" s="165">
        <v>38310156.57</v>
      </c>
    </row>
    <row r="588" spans="3:5">
      <c r="C588" s="166" t="s">
        <v>890</v>
      </c>
      <c r="D588" s="165">
        <v>8692036</v>
      </c>
      <c r="E588" s="165">
        <v>0</v>
      </c>
    </row>
    <row r="589" spans="3:5">
      <c r="C589" s="166" t="s">
        <v>891</v>
      </c>
      <c r="D589" s="165">
        <v>33489931</v>
      </c>
      <c r="E589" s="165">
        <v>0</v>
      </c>
    </row>
    <row r="590" spans="3:5">
      <c r="C590" s="166" t="s">
        <v>892</v>
      </c>
      <c r="D590" s="165">
        <v>29859567</v>
      </c>
      <c r="E590" s="165">
        <v>0</v>
      </c>
    </row>
    <row r="591" spans="3:5">
      <c r="C591" s="166" t="s">
        <v>893</v>
      </c>
      <c r="D591" s="165">
        <v>122935036</v>
      </c>
      <c r="E591" s="165">
        <v>112022030.48</v>
      </c>
    </row>
    <row r="592" spans="3:5">
      <c r="C592" s="166" t="s">
        <v>894</v>
      </c>
      <c r="D592" s="165">
        <v>38456580</v>
      </c>
      <c r="E592" s="165">
        <v>0</v>
      </c>
    </row>
    <row r="593" spans="3:5">
      <c r="C593" s="166" t="s">
        <v>895</v>
      </c>
      <c r="D593" s="165">
        <v>10000000</v>
      </c>
      <c r="E593" s="165">
        <v>0</v>
      </c>
    </row>
    <row r="594" spans="3:5">
      <c r="C594" s="166" t="s">
        <v>896</v>
      </c>
      <c r="D594" s="165">
        <v>20155391</v>
      </c>
      <c r="E594" s="165">
        <v>0</v>
      </c>
    </row>
    <row r="595" spans="3:5">
      <c r="C595" s="166" t="s">
        <v>897</v>
      </c>
      <c r="D595" s="165">
        <v>12275437</v>
      </c>
      <c r="E595" s="165">
        <v>0</v>
      </c>
    </row>
    <row r="596" spans="3:5">
      <c r="C596" s="166" t="s">
        <v>898</v>
      </c>
      <c r="D596" s="165">
        <v>30217777</v>
      </c>
      <c r="E596" s="165">
        <v>0</v>
      </c>
    </row>
    <row r="597" spans="3:5">
      <c r="C597" s="166" t="s">
        <v>899</v>
      </c>
      <c r="D597" s="165">
        <v>69223576</v>
      </c>
      <c r="E597" s="165">
        <v>17966428.23</v>
      </c>
    </row>
    <row r="598" spans="3:5">
      <c r="C598" s="166" t="s">
        <v>900</v>
      </c>
      <c r="D598" s="165">
        <v>100000000</v>
      </c>
      <c r="E598" s="165">
        <v>99999999.430000007</v>
      </c>
    </row>
    <row r="599" spans="3:5">
      <c r="C599" s="166" t="s">
        <v>901</v>
      </c>
      <c r="D599" s="165">
        <v>120757727</v>
      </c>
      <c r="E599" s="165">
        <v>77683898.719999999</v>
      </c>
    </row>
    <row r="600" spans="3:5">
      <c r="C600" s="166" t="s">
        <v>902</v>
      </c>
      <c r="D600" s="165">
        <v>15836387</v>
      </c>
      <c r="E600" s="165">
        <v>0</v>
      </c>
    </row>
    <row r="601" spans="3:5">
      <c r="C601" s="164" t="s">
        <v>244</v>
      </c>
      <c r="D601" s="165">
        <v>143184864</v>
      </c>
      <c r="E601" s="165">
        <v>102447763.00999999</v>
      </c>
    </row>
    <row r="602" spans="3:5">
      <c r="C602" s="166" t="s">
        <v>903</v>
      </c>
      <c r="D602" s="165">
        <v>46099145</v>
      </c>
      <c r="E602" s="165">
        <v>45907916.100000001</v>
      </c>
    </row>
    <row r="603" spans="3:5">
      <c r="C603" s="166" t="s">
        <v>904</v>
      </c>
      <c r="D603" s="165">
        <v>54198739</v>
      </c>
      <c r="E603" s="165">
        <v>36127034.189999998</v>
      </c>
    </row>
    <row r="604" spans="3:5">
      <c r="C604" s="166" t="s">
        <v>905</v>
      </c>
      <c r="D604" s="165">
        <v>0</v>
      </c>
      <c r="E604" s="165">
        <v>0</v>
      </c>
    </row>
    <row r="605" spans="3:5">
      <c r="C605" s="166" t="s">
        <v>1838</v>
      </c>
      <c r="D605" s="165">
        <v>0</v>
      </c>
      <c r="E605" s="165">
        <v>0</v>
      </c>
    </row>
    <row r="606" spans="3:5">
      <c r="C606" s="166" t="s">
        <v>906</v>
      </c>
      <c r="D606" s="165">
        <v>42886980</v>
      </c>
      <c r="E606" s="165">
        <v>20412812.719999999</v>
      </c>
    </row>
    <row r="607" spans="3:5">
      <c r="C607" s="122" t="s">
        <v>266</v>
      </c>
      <c r="D607" s="123">
        <v>1498177270</v>
      </c>
      <c r="E607" s="123">
        <v>1274143113.29</v>
      </c>
    </row>
    <row r="608" spans="3:5">
      <c r="C608" s="164" t="s">
        <v>242</v>
      </c>
      <c r="D608" s="165">
        <v>1473680528</v>
      </c>
      <c r="E608" s="165">
        <v>1272438300.03</v>
      </c>
    </row>
    <row r="609" spans="3:5">
      <c r="C609" s="166" t="s">
        <v>907</v>
      </c>
      <c r="D609" s="165">
        <v>24072499</v>
      </c>
      <c r="E609" s="165">
        <v>0</v>
      </c>
    </row>
    <row r="610" spans="3:5">
      <c r="C610" s="166" t="s">
        <v>908</v>
      </c>
      <c r="D610" s="165">
        <v>15305469</v>
      </c>
      <c r="E610" s="165">
        <v>5167101.17</v>
      </c>
    </row>
    <row r="611" spans="3:5">
      <c r="C611" s="166" t="s">
        <v>909</v>
      </c>
      <c r="D611" s="165">
        <v>103320931</v>
      </c>
      <c r="E611" s="165">
        <v>626747573.16999996</v>
      </c>
    </row>
    <row r="612" spans="3:5">
      <c r="C612" s="166" t="s">
        <v>910</v>
      </c>
      <c r="D612" s="165">
        <v>7036873</v>
      </c>
      <c r="E612" s="165">
        <v>0</v>
      </c>
    </row>
    <row r="613" spans="3:5">
      <c r="C613" s="166" t="s">
        <v>911</v>
      </c>
      <c r="D613" s="165">
        <v>4844222</v>
      </c>
      <c r="E613" s="165">
        <v>0</v>
      </c>
    </row>
    <row r="614" spans="3:5">
      <c r="C614" s="166" t="s">
        <v>912</v>
      </c>
      <c r="D614" s="165">
        <v>18428206</v>
      </c>
      <c r="E614" s="165">
        <v>10645632.58</v>
      </c>
    </row>
    <row r="615" spans="3:5">
      <c r="C615" s="166" t="s">
        <v>913</v>
      </c>
      <c r="D615" s="165">
        <v>1875179</v>
      </c>
      <c r="E615" s="165">
        <v>0</v>
      </c>
    </row>
    <row r="616" spans="3:5">
      <c r="C616" s="166" t="s">
        <v>914</v>
      </c>
      <c r="D616" s="165">
        <v>11762181</v>
      </c>
      <c r="E616" s="165">
        <v>0</v>
      </c>
    </row>
    <row r="617" spans="3:5">
      <c r="C617" s="166" t="s">
        <v>915</v>
      </c>
      <c r="D617" s="165">
        <v>4844222</v>
      </c>
      <c r="E617" s="165">
        <v>0</v>
      </c>
    </row>
    <row r="618" spans="3:5">
      <c r="C618" s="166" t="s">
        <v>916</v>
      </c>
      <c r="D618" s="165">
        <v>7036873</v>
      </c>
      <c r="E618" s="165">
        <v>0</v>
      </c>
    </row>
    <row r="619" spans="3:5">
      <c r="C619" s="166" t="s">
        <v>917</v>
      </c>
      <c r="D619" s="165">
        <v>57467939</v>
      </c>
      <c r="E619" s="165">
        <v>0</v>
      </c>
    </row>
    <row r="620" spans="3:5">
      <c r="C620" s="166" t="s">
        <v>918</v>
      </c>
      <c r="D620" s="165">
        <v>62745808</v>
      </c>
      <c r="E620" s="165">
        <v>32376278.98</v>
      </c>
    </row>
    <row r="621" spans="3:5">
      <c r="C621" s="166" t="s">
        <v>919</v>
      </c>
      <c r="D621" s="165">
        <v>8679557</v>
      </c>
      <c r="E621" s="165">
        <v>0</v>
      </c>
    </row>
    <row r="622" spans="3:5">
      <c r="C622" s="166" t="s">
        <v>920</v>
      </c>
      <c r="D622" s="165">
        <v>30000000</v>
      </c>
      <c r="E622" s="165">
        <v>30000000</v>
      </c>
    </row>
    <row r="623" spans="3:5">
      <c r="C623" s="166" t="s">
        <v>921</v>
      </c>
      <c r="D623" s="165">
        <v>9195495</v>
      </c>
      <c r="E623" s="165">
        <v>9195495</v>
      </c>
    </row>
    <row r="624" spans="3:5">
      <c r="C624" s="166" t="s">
        <v>922</v>
      </c>
      <c r="D624" s="165">
        <v>22405690</v>
      </c>
      <c r="E624" s="165">
        <v>22405690</v>
      </c>
    </row>
    <row r="625" spans="3:5">
      <c r="C625" s="166" t="s">
        <v>923</v>
      </c>
      <c r="D625" s="165">
        <v>5229408</v>
      </c>
      <c r="E625" s="165">
        <v>0</v>
      </c>
    </row>
    <row r="626" spans="3:5">
      <c r="C626" s="166" t="s">
        <v>924</v>
      </c>
      <c r="D626" s="165">
        <v>24706655</v>
      </c>
      <c r="E626" s="165">
        <v>24000000</v>
      </c>
    </row>
    <row r="627" spans="3:5">
      <c r="C627" s="166" t="s">
        <v>925</v>
      </c>
      <c r="D627" s="165">
        <v>20000000</v>
      </c>
      <c r="E627" s="165">
        <v>0</v>
      </c>
    </row>
    <row r="628" spans="3:5">
      <c r="C628" s="166" t="s">
        <v>926</v>
      </c>
      <c r="D628" s="165">
        <v>25000000</v>
      </c>
      <c r="E628" s="165">
        <v>25000000</v>
      </c>
    </row>
    <row r="629" spans="3:5">
      <c r="C629" s="166" t="s">
        <v>927</v>
      </c>
      <c r="D629" s="165">
        <v>30000000</v>
      </c>
      <c r="E629" s="165">
        <v>34654794.509999998</v>
      </c>
    </row>
    <row r="630" spans="3:5">
      <c r="C630" s="166" t="s">
        <v>928</v>
      </c>
      <c r="D630" s="165">
        <v>2929951</v>
      </c>
      <c r="E630" s="165">
        <v>0</v>
      </c>
    </row>
    <row r="631" spans="3:5">
      <c r="C631" s="166" t="s">
        <v>929</v>
      </c>
      <c r="D631" s="165">
        <v>5137508</v>
      </c>
      <c r="E631" s="165">
        <v>0</v>
      </c>
    </row>
    <row r="632" spans="3:5">
      <c r="C632" s="166" t="s">
        <v>930</v>
      </c>
      <c r="D632" s="165">
        <v>2929951</v>
      </c>
      <c r="E632" s="165">
        <v>0</v>
      </c>
    </row>
    <row r="633" spans="3:5">
      <c r="C633" s="166" t="s">
        <v>931</v>
      </c>
      <c r="D633" s="165">
        <v>4368873</v>
      </c>
      <c r="E633" s="165">
        <v>0</v>
      </c>
    </row>
    <row r="634" spans="3:5">
      <c r="C634" s="166" t="s">
        <v>932</v>
      </c>
      <c r="D634" s="165">
        <v>7204080</v>
      </c>
      <c r="E634" s="165">
        <v>0</v>
      </c>
    </row>
    <row r="635" spans="3:5">
      <c r="C635" s="166" t="s">
        <v>933</v>
      </c>
      <c r="D635" s="165">
        <v>3004912</v>
      </c>
      <c r="E635" s="165">
        <v>0</v>
      </c>
    </row>
    <row r="636" spans="3:5">
      <c r="C636" s="166" t="s">
        <v>934</v>
      </c>
      <c r="D636" s="165">
        <v>65620558</v>
      </c>
      <c r="E636" s="165">
        <v>16204640.67</v>
      </c>
    </row>
    <row r="637" spans="3:5">
      <c r="C637" s="166" t="s">
        <v>935</v>
      </c>
      <c r="D637" s="165">
        <v>3687187</v>
      </c>
      <c r="E637" s="165">
        <v>0</v>
      </c>
    </row>
    <row r="638" spans="3:5">
      <c r="C638" s="166" t="s">
        <v>936</v>
      </c>
      <c r="D638" s="165">
        <v>3687187</v>
      </c>
      <c r="E638" s="165">
        <v>0</v>
      </c>
    </row>
    <row r="639" spans="3:5">
      <c r="C639" s="166" t="s">
        <v>937</v>
      </c>
      <c r="D639" s="165">
        <v>13975681</v>
      </c>
      <c r="E639" s="165">
        <v>0</v>
      </c>
    </row>
    <row r="640" spans="3:5">
      <c r="C640" s="166" t="s">
        <v>938</v>
      </c>
      <c r="D640" s="165">
        <v>10152268</v>
      </c>
      <c r="E640" s="165">
        <v>0</v>
      </c>
    </row>
    <row r="641" spans="3:5">
      <c r="C641" s="166" t="s">
        <v>939</v>
      </c>
      <c r="D641" s="165">
        <v>70946399</v>
      </c>
      <c r="E641" s="165">
        <v>0</v>
      </c>
    </row>
    <row r="642" spans="3:5">
      <c r="C642" s="166" t="s">
        <v>940</v>
      </c>
      <c r="D642" s="165">
        <v>736903086</v>
      </c>
      <c r="E642" s="165">
        <v>422816508.06</v>
      </c>
    </row>
    <row r="643" spans="3:5">
      <c r="C643" s="166" t="s">
        <v>941</v>
      </c>
      <c r="D643" s="165">
        <v>49175680</v>
      </c>
      <c r="E643" s="165">
        <v>13224585.890000001</v>
      </c>
    </row>
    <row r="644" spans="3:5">
      <c r="C644" s="164" t="s">
        <v>244</v>
      </c>
      <c r="D644" s="165">
        <v>24496742</v>
      </c>
      <c r="E644" s="165">
        <v>1704813.26</v>
      </c>
    </row>
    <row r="645" spans="3:5">
      <c r="C645" s="166" t="s">
        <v>942</v>
      </c>
      <c r="D645" s="165">
        <v>0</v>
      </c>
      <c r="E645" s="165">
        <v>1704813.26</v>
      </c>
    </row>
    <row r="646" spans="3:5">
      <c r="C646" s="166" t="s">
        <v>943</v>
      </c>
      <c r="D646" s="165">
        <v>16198552</v>
      </c>
      <c r="E646" s="165">
        <v>0</v>
      </c>
    </row>
    <row r="647" spans="3:5">
      <c r="C647" s="166" t="s">
        <v>944</v>
      </c>
      <c r="D647" s="165">
        <v>0</v>
      </c>
      <c r="E647" s="165">
        <v>0</v>
      </c>
    </row>
    <row r="648" spans="3:5">
      <c r="C648" s="166" t="s">
        <v>945</v>
      </c>
      <c r="D648" s="165">
        <v>8298190</v>
      </c>
      <c r="E648" s="165">
        <v>0</v>
      </c>
    </row>
    <row r="649" spans="3:5">
      <c r="C649" s="122" t="s">
        <v>267</v>
      </c>
      <c r="D649" s="123">
        <v>4905265143</v>
      </c>
      <c r="E649" s="123">
        <v>876533388.98000002</v>
      </c>
    </row>
    <row r="650" spans="3:5">
      <c r="C650" s="164" t="s">
        <v>242</v>
      </c>
      <c r="D650" s="165">
        <v>1890790749</v>
      </c>
      <c r="E650" s="165">
        <v>765298803.13</v>
      </c>
    </row>
    <row r="651" spans="3:5">
      <c r="C651" s="166" t="s">
        <v>946</v>
      </c>
      <c r="D651" s="165">
        <v>793946</v>
      </c>
      <c r="E651" s="165">
        <v>0</v>
      </c>
    </row>
    <row r="652" spans="3:5">
      <c r="C652" s="166" t="s">
        <v>947</v>
      </c>
      <c r="D652" s="165">
        <v>2411805</v>
      </c>
      <c r="E652" s="165">
        <v>0</v>
      </c>
    </row>
    <row r="653" spans="3:5">
      <c r="C653" s="166" t="s">
        <v>948</v>
      </c>
      <c r="D653" s="165">
        <v>900000000</v>
      </c>
      <c r="E653" s="165">
        <v>167654741.91000003</v>
      </c>
    </row>
    <row r="654" spans="3:5">
      <c r="C654" s="166" t="s">
        <v>949</v>
      </c>
      <c r="D654" s="165">
        <v>0</v>
      </c>
      <c r="E654" s="165">
        <v>0</v>
      </c>
    </row>
    <row r="655" spans="3:5">
      <c r="C655" s="166" t="s">
        <v>950</v>
      </c>
      <c r="D655" s="165">
        <v>793946</v>
      </c>
      <c r="E655" s="165">
        <v>0</v>
      </c>
    </row>
    <row r="656" spans="3:5">
      <c r="C656" s="166" t="s">
        <v>951</v>
      </c>
      <c r="D656" s="165">
        <v>7036874</v>
      </c>
      <c r="E656" s="165">
        <v>0</v>
      </c>
    </row>
    <row r="657" spans="3:5">
      <c r="C657" s="166" t="s">
        <v>952</v>
      </c>
      <c r="D657" s="165">
        <v>1288275</v>
      </c>
      <c r="E657" s="165">
        <v>0</v>
      </c>
    </row>
    <row r="658" spans="3:5">
      <c r="C658" s="166" t="s">
        <v>953</v>
      </c>
      <c r="D658" s="165">
        <v>793946</v>
      </c>
      <c r="E658" s="165">
        <v>0</v>
      </c>
    </row>
    <row r="659" spans="3:5">
      <c r="C659" s="166" t="s">
        <v>954</v>
      </c>
      <c r="D659" s="165">
        <v>1830442</v>
      </c>
      <c r="E659" s="165">
        <v>0</v>
      </c>
    </row>
    <row r="660" spans="3:5">
      <c r="C660" s="166" t="s">
        <v>955</v>
      </c>
      <c r="D660" s="165">
        <v>12210754</v>
      </c>
      <c r="E660" s="165">
        <v>0</v>
      </c>
    </row>
    <row r="661" spans="3:5">
      <c r="C661" s="166" t="s">
        <v>956</v>
      </c>
      <c r="D661" s="165">
        <v>50000000</v>
      </c>
      <c r="E661" s="165">
        <v>0</v>
      </c>
    </row>
    <row r="662" spans="3:5">
      <c r="C662" s="166" t="s">
        <v>957</v>
      </c>
      <c r="D662" s="165">
        <v>60004371</v>
      </c>
      <c r="E662" s="165">
        <v>25826601</v>
      </c>
    </row>
    <row r="663" spans="3:5">
      <c r="C663" s="166" t="s">
        <v>958</v>
      </c>
      <c r="D663" s="165">
        <v>5000000</v>
      </c>
      <c r="E663" s="165">
        <v>0</v>
      </c>
    </row>
    <row r="664" spans="3:5">
      <c r="C664" s="166" t="s">
        <v>959</v>
      </c>
      <c r="D664" s="165">
        <v>97691808</v>
      </c>
      <c r="E664" s="165">
        <v>15605301.939999999</v>
      </c>
    </row>
    <row r="665" spans="3:5">
      <c r="C665" s="166" t="s">
        <v>960</v>
      </c>
      <c r="D665" s="165">
        <v>223697782</v>
      </c>
      <c r="E665" s="165">
        <v>140276792.92000002</v>
      </c>
    </row>
    <row r="666" spans="3:5">
      <c r="C666" s="166" t="s">
        <v>961</v>
      </c>
      <c r="D666" s="165">
        <v>76016568</v>
      </c>
      <c r="E666" s="165">
        <v>42635863.219999999</v>
      </c>
    </row>
    <row r="667" spans="3:5">
      <c r="C667" s="166" t="s">
        <v>962</v>
      </c>
      <c r="D667" s="165">
        <v>1386356</v>
      </c>
      <c r="E667" s="165">
        <v>0</v>
      </c>
    </row>
    <row r="668" spans="3:5">
      <c r="C668" s="166" t="s">
        <v>963</v>
      </c>
      <c r="D668" s="165">
        <v>2571728</v>
      </c>
      <c r="E668" s="165">
        <v>0</v>
      </c>
    </row>
    <row r="669" spans="3:5">
      <c r="C669" s="166" t="s">
        <v>964</v>
      </c>
      <c r="D669" s="165">
        <v>1658212</v>
      </c>
      <c r="E669" s="165">
        <v>0</v>
      </c>
    </row>
    <row r="670" spans="3:5">
      <c r="C670" s="166" t="s">
        <v>965</v>
      </c>
      <c r="D670" s="165">
        <v>1658212</v>
      </c>
      <c r="E670" s="165">
        <v>0</v>
      </c>
    </row>
    <row r="671" spans="3:5">
      <c r="C671" s="166" t="s">
        <v>966</v>
      </c>
      <c r="D671" s="165">
        <v>1386356</v>
      </c>
      <c r="E671" s="165">
        <v>0</v>
      </c>
    </row>
    <row r="672" spans="3:5">
      <c r="C672" s="166" t="s">
        <v>967</v>
      </c>
      <c r="D672" s="165">
        <v>25000000</v>
      </c>
      <c r="E672" s="165">
        <v>0</v>
      </c>
    </row>
    <row r="673" spans="3:5">
      <c r="C673" s="166" t="s">
        <v>968</v>
      </c>
      <c r="D673" s="165">
        <v>145335</v>
      </c>
      <c r="E673" s="165">
        <v>0</v>
      </c>
    </row>
    <row r="674" spans="3:5">
      <c r="C674" s="166" t="s">
        <v>969</v>
      </c>
      <c r="D674" s="165">
        <v>1552464</v>
      </c>
      <c r="E674" s="165">
        <v>0</v>
      </c>
    </row>
    <row r="675" spans="3:5">
      <c r="C675" s="166" t="s">
        <v>970</v>
      </c>
      <c r="D675" s="165">
        <v>2408296</v>
      </c>
      <c r="E675" s="165">
        <v>0</v>
      </c>
    </row>
    <row r="676" spans="3:5">
      <c r="C676" s="166" t="s">
        <v>971</v>
      </c>
      <c r="D676" s="165">
        <v>1552464</v>
      </c>
      <c r="E676" s="165">
        <v>0</v>
      </c>
    </row>
    <row r="677" spans="3:5">
      <c r="C677" s="166" t="s">
        <v>972</v>
      </c>
      <c r="D677" s="165">
        <v>1292069</v>
      </c>
      <c r="E677" s="165">
        <v>0</v>
      </c>
    </row>
    <row r="678" spans="3:5">
      <c r="C678" s="166" t="s">
        <v>973</v>
      </c>
      <c r="D678" s="165">
        <v>1292069</v>
      </c>
      <c r="E678" s="165">
        <v>0</v>
      </c>
    </row>
    <row r="679" spans="3:5">
      <c r="C679" s="166" t="s">
        <v>974</v>
      </c>
      <c r="D679" s="165">
        <v>1524615</v>
      </c>
      <c r="E679" s="165">
        <v>0</v>
      </c>
    </row>
    <row r="680" spans="3:5">
      <c r="C680" s="166" t="s">
        <v>975</v>
      </c>
      <c r="D680" s="165">
        <v>1524615</v>
      </c>
      <c r="E680" s="165">
        <v>0</v>
      </c>
    </row>
    <row r="681" spans="3:5">
      <c r="C681" s="166" t="s">
        <v>976</v>
      </c>
      <c r="D681" s="165">
        <v>1290217</v>
      </c>
      <c r="E681" s="165">
        <v>0</v>
      </c>
    </row>
    <row r="682" spans="3:5">
      <c r="C682" s="166" t="s">
        <v>977</v>
      </c>
      <c r="D682" s="165">
        <v>2467692</v>
      </c>
      <c r="E682" s="165">
        <v>0</v>
      </c>
    </row>
    <row r="683" spans="3:5">
      <c r="C683" s="166" t="s">
        <v>978</v>
      </c>
      <c r="D683" s="165">
        <v>1083448</v>
      </c>
      <c r="E683" s="165">
        <v>0</v>
      </c>
    </row>
    <row r="684" spans="3:5">
      <c r="C684" s="166" t="s">
        <v>979</v>
      </c>
      <c r="D684" s="165">
        <v>7000000</v>
      </c>
      <c r="E684" s="165">
        <v>2138187.2000000002</v>
      </c>
    </row>
    <row r="685" spans="3:5">
      <c r="C685" s="166" t="s">
        <v>980</v>
      </c>
      <c r="D685" s="165">
        <v>1083448</v>
      </c>
      <c r="E685" s="165">
        <v>0</v>
      </c>
    </row>
    <row r="686" spans="3:5">
      <c r="C686" s="166" t="s">
        <v>981</v>
      </c>
      <c r="D686" s="165">
        <v>1083448</v>
      </c>
      <c r="E686" s="165">
        <v>0</v>
      </c>
    </row>
    <row r="687" spans="3:5">
      <c r="C687" s="166" t="s">
        <v>982</v>
      </c>
      <c r="D687" s="165">
        <v>10000000</v>
      </c>
      <c r="E687" s="165">
        <v>25992815.760000002</v>
      </c>
    </row>
    <row r="688" spans="3:5">
      <c r="C688" s="166" t="s">
        <v>983</v>
      </c>
      <c r="D688" s="165">
        <v>49509381</v>
      </c>
      <c r="E688" s="165">
        <v>30245975</v>
      </c>
    </row>
    <row r="689" spans="3:5">
      <c r="C689" s="166" t="s">
        <v>984</v>
      </c>
      <c r="D689" s="165">
        <v>56815896</v>
      </c>
      <c r="E689" s="165">
        <v>40956579</v>
      </c>
    </row>
    <row r="690" spans="3:5">
      <c r="C690" s="166" t="s">
        <v>985</v>
      </c>
      <c r="D690" s="165">
        <v>53002068</v>
      </c>
      <c r="E690" s="165">
        <v>39276656</v>
      </c>
    </row>
    <row r="691" spans="3:5">
      <c r="C691" s="166" t="s">
        <v>986</v>
      </c>
      <c r="D691" s="165">
        <v>89928181</v>
      </c>
      <c r="E691" s="165">
        <v>139865419.18000001</v>
      </c>
    </row>
    <row r="692" spans="3:5">
      <c r="C692" s="166" t="s">
        <v>987</v>
      </c>
      <c r="D692" s="165">
        <v>93502610</v>
      </c>
      <c r="E692" s="165">
        <v>74136886</v>
      </c>
    </row>
    <row r="693" spans="3:5">
      <c r="C693" s="166" t="s">
        <v>988</v>
      </c>
      <c r="D693" s="165">
        <v>39501052</v>
      </c>
      <c r="E693" s="165">
        <v>20686984</v>
      </c>
    </row>
    <row r="694" spans="3:5">
      <c r="C694" s="164" t="s">
        <v>245</v>
      </c>
      <c r="D694" s="165">
        <v>3014474394</v>
      </c>
      <c r="E694" s="165">
        <v>111234585.84999999</v>
      </c>
    </row>
    <row r="695" spans="3:5">
      <c r="C695" s="166" t="s">
        <v>989</v>
      </c>
      <c r="D695" s="165">
        <v>3014474394</v>
      </c>
      <c r="E695" s="165">
        <v>111234585.84999999</v>
      </c>
    </row>
    <row r="696" spans="3:5">
      <c r="C696" s="122" t="s">
        <v>268</v>
      </c>
      <c r="D696" s="123">
        <v>708754976</v>
      </c>
      <c r="E696" s="123">
        <v>63266968.969999999</v>
      </c>
    </row>
    <row r="697" spans="3:5">
      <c r="C697" s="164" t="s">
        <v>242</v>
      </c>
      <c r="D697" s="165">
        <v>391443082</v>
      </c>
      <c r="E697" s="165">
        <v>63266968.969999999</v>
      </c>
    </row>
    <row r="698" spans="3:5">
      <c r="C698" s="166" t="s">
        <v>990</v>
      </c>
      <c r="D698" s="165">
        <v>53100000</v>
      </c>
      <c r="E698" s="165">
        <v>15275130.060000001</v>
      </c>
    </row>
    <row r="699" spans="3:5">
      <c r="C699" s="166" t="s">
        <v>991</v>
      </c>
      <c r="D699" s="165">
        <v>1000000</v>
      </c>
      <c r="E699" s="165">
        <v>0</v>
      </c>
    </row>
    <row r="700" spans="3:5">
      <c r="C700" s="166" t="s">
        <v>992</v>
      </c>
      <c r="D700" s="165">
        <v>4364944</v>
      </c>
      <c r="E700" s="165">
        <v>0</v>
      </c>
    </row>
    <row r="701" spans="3:5">
      <c r="C701" s="166" t="s">
        <v>993</v>
      </c>
      <c r="D701" s="165">
        <v>1875179</v>
      </c>
      <c r="E701" s="165">
        <v>0</v>
      </c>
    </row>
    <row r="702" spans="3:5">
      <c r="C702" s="166" t="s">
        <v>994</v>
      </c>
      <c r="D702" s="165">
        <v>6352861</v>
      </c>
      <c r="E702" s="165">
        <v>0</v>
      </c>
    </row>
    <row r="703" spans="3:5">
      <c r="C703" s="166" t="s">
        <v>995</v>
      </c>
      <c r="D703" s="165">
        <v>3424658</v>
      </c>
      <c r="E703" s="165">
        <v>3191848.9</v>
      </c>
    </row>
    <row r="704" spans="3:5">
      <c r="C704" s="166" t="s">
        <v>996</v>
      </c>
      <c r="D704" s="165">
        <v>2125528</v>
      </c>
      <c r="E704" s="165">
        <v>0</v>
      </c>
    </row>
    <row r="705" spans="3:5">
      <c r="C705" s="166" t="s">
        <v>997</v>
      </c>
      <c r="D705" s="165">
        <v>11123796</v>
      </c>
      <c r="E705" s="165">
        <v>0</v>
      </c>
    </row>
    <row r="706" spans="3:5">
      <c r="C706" s="166" t="s">
        <v>998</v>
      </c>
      <c r="D706" s="165">
        <v>1000000</v>
      </c>
      <c r="E706" s="165">
        <v>0</v>
      </c>
    </row>
    <row r="707" spans="3:5">
      <c r="C707" s="166" t="s">
        <v>999</v>
      </c>
      <c r="D707" s="165">
        <v>19508354</v>
      </c>
      <c r="E707" s="165">
        <v>0</v>
      </c>
    </row>
    <row r="708" spans="3:5">
      <c r="C708" s="166" t="s">
        <v>1000</v>
      </c>
      <c r="D708" s="165">
        <v>87002149</v>
      </c>
      <c r="E708" s="165">
        <v>0</v>
      </c>
    </row>
    <row r="709" spans="3:5">
      <c r="C709" s="166" t="s">
        <v>1001</v>
      </c>
      <c r="D709" s="165">
        <v>20000000</v>
      </c>
      <c r="E709" s="165">
        <v>0</v>
      </c>
    </row>
    <row r="710" spans="3:5">
      <c r="C710" s="166" t="s">
        <v>1002</v>
      </c>
      <c r="D710" s="165">
        <v>498000</v>
      </c>
      <c r="E710" s="165">
        <v>0</v>
      </c>
    </row>
    <row r="711" spans="3:5">
      <c r="C711" s="166" t="s">
        <v>1003</v>
      </c>
      <c r="D711" s="165">
        <v>180067613</v>
      </c>
      <c r="E711" s="165">
        <v>44799990.009999998</v>
      </c>
    </row>
    <row r="712" spans="3:5">
      <c r="C712" s="164" t="s">
        <v>244</v>
      </c>
      <c r="D712" s="165">
        <v>306000000</v>
      </c>
      <c r="E712" s="165">
        <v>0</v>
      </c>
    </row>
    <row r="713" spans="3:5">
      <c r="C713" s="166" t="s">
        <v>1004</v>
      </c>
      <c r="D713" s="165">
        <v>306000000</v>
      </c>
      <c r="E713" s="165">
        <v>0</v>
      </c>
    </row>
    <row r="714" spans="3:5">
      <c r="C714" s="164" t="s">
        <v>246</v>
      </c>
      <c r="D714" s="165">
        <v>11311894</v>
      </c>
      <c r="E714" s="165">
        <v>0</v>
      </c>
    </row>
    <row r="715" spans="3:5">
      <c r="C715" s="166" t="s">
        <v>243</v>
      </c>
      <c r="D715" s="165">
        <v>11311894</v>
      </c>
      <c r="E715" s="165">
        <v>0</v>
      </c>
    </row>
    <row r="716" spans="3:5">
      <c r="C716" s="122" t="s">
        <v>269</v>
      </c>
      <c r="D716" s="123">
        <v>746919014</v>
      </c>
      <c r="E716" s="123">
        <v>320546082.64999998</v>
      </c>
    </row>
    <row r="717" spans="3:5">
      <c r="C717" s="164" t="s">
        <v>242</v>
      </c>
      <c r="D717" s="165">
        <v>706857248</v>
      </c>
      <c r="E717" s="165">
        <v>320546082.64999998</v>
      </c>
    </row>
    <row r="718" spans="3:5">
      <c r="C718" s="166" t="s">
        <v>243</v>
      </c>
      <c r="D718" s="165">
        <v>2459823</v>
      </c>
      <c r="E718" s="165">
        <v>0</v>
      </c>
    </row>
    <row r="719" spans="3:5">
      <c r="C719" s="166" t="s">
        <v>1005</v>
      </c>
      <c r="D719" s="165">
        <v>2782305</v>
      </c>
      <c r="E719" s="165">
        <v>0</v>
      </c>
    </row>
    <row r="720" spans="3:5">
      <c r="C720" s="166" t="s">
        <v>1006</v>
      </c>
      <c r="D720" s="165">
        <v>79196</v>
      </c>
      <c r="E720" s="165">
        <v>3000000</v>
      </c>
    </row>
    <row r="721" spans="3:5">
      <c r="C721" s="166" t="s">
        <v>1007</v>
      </c>
      <c r="D721" s="165">
        <v>2400521</v>
      </c>
      <c r="E721" s="165">
        <v>0</v>
      </c>
    </row>
    <row r="722" spans="3:5">
      <c r="C722" s="166" t="s">
        <v>1008</v>
      </c>
      <c r="D722" s="165">
        <v>2188169</v>
      </c>
      <c r="E722" s="165">
        <v>0</v>
      </c>
    </row>
    <row r="723" spans="3:5">
      <c r="C723" s="166" t="s">
        <v>1009</v>
      </c>
      <c r="D723" s="165">
        <v>4603072</v>
      </c>
      <c r="E723" s="165">
        <v>0</v>
      </c>
    </row>
    <row r="724" spans="3:5">
      <c r="C724" s="166" t="s">
        <v>1010</v>
      </c>
      <c r="D724" s="165">
        <v>1250434</v>
      </c>
      <c r="E724" s="165">
        <v>0</v>
      </c>
    </row>
    <row r="725" spans="3:5">
      <c r="C725" s="166" t="s">
        <v>1011</v>
      </c>
      <c r="D725" s="165">
        <v>2025413</v>
      </c>
      <c r="E725" s="165">
        <v>0</v>
      </c>
    </row>
    <row r="726" spans="3:5">
      <c r="C726" s="166" t="s">
        <v>1012</v>
      </c>
      <c r="D726" s="165">
        <v>2025413</v>
      </c>
      <c r="E726" s="165">
        <v>0</v>
      </c>
    </row>
    <row r="727" spans="3:5">
      <c r="C727" s="166" t="s">
        <v>1013</v>
      </c>
      <c r="D727" s="165">
        <v>3227211</v>
      </c>
      <c r="E727" s="165">
        <v>0</v>
      </c>
    </row>
    <row r="728" spans="3:5">
      <c r="C728" s="166" t="s">
        <v>1014</v>
      </c>
      <c r="D728" s="165">
        <v>2025413</v>
      </c>
      <c r="E728" s="165">
        <v>0</v>
      </c>
    </row>
    <row r="729" spans="3:5">
      <c r="C729" s="166" t="s">
        <v>1015</v>
      </c>
      <c r="D729" s="165">
        <v>5276742</v>
      </c>
      <c r="E729" s="165">
        <v>0</v>
      </c>
    </row>
    <row r="730" spans="3:5">
      <c r="C730" s="166" t="s">
        <v>1016</v>
      </c>
      <c r="D730" s="165">
        <v>2025413</v>
      </c>
      <c r="E730" s="165">
        <v>0</v>
      </c>
    </row>
    <row r="731" spans="3:5">
      <c r="C731" s="166" t="s">
        <v>1017</v>
      </c>
      <c r="D731" s="165">
        <v>2295673</v>
      </c>
      <c r="E731" s="165">
        <v>0</v>
      </c>
    </row>
    <row r="732" spans="3:5">
      <c r="C732" s="166" t="s">
        <v>1018</v>
      </c>
      <c r="D732" s="165">
        <v>119534</v>
      </c>
      <c r="E732" s="165">
        <v>0</v>
      </c>
    </row>
    <row r="733" spans="3:5">
      <c r="C733" s="166" t="s">
        <v>1019</v>
      </c>
      <c r="D733" s="165">
        <v>13000000</v>
      </c>
      <c r="E733" s="165">
        <v>0</v>
      </c>
    </row>
    <row r="734" spans="3:5">
      <c r="C734" s="166" t="s">
        <v>1020</v>
      </c>
      <c r="D734" s="165">
        <v>1000000</v>
      </c>
      <c r="E734" s="165">
        <v>0</v>
      </c>
    </row>
    <row r="735" spans="3:5">
      <c r="C735" s="166" t="s">
        <v>1021</v>
      </c>
      <c r="D735" s="165">
        <v>10000000</v>
      </c>
      <c r="E735" s="165">
        <v>0</v>
      </c>
    </row>
    <row r="736" spans="3:5">
      <c r="C736" s="166" t="s">
        <v>1022</v>
      </c>
      <c r="D736" s="165">
        <v>58125000</v>
      </c>
      <c r="E736" s="165">
        <v>0</v>
      </c>
    </row>
    <row r="737" spans="3:5">
      <c r="C737" s="166" t="s">
        <v>1023</v>
      </c>
      <c r="D737" s="165">
        <v>4302296</v>
      </c>
      <c r="E737" s="165">
        <v>0</v>
      </c>
    </row>
    <row r="738" spans="3:5">
      <c r="C738" s="166" t="s">
        <v>1024</v>
      </c>
      <c r="D738" s="165">
        <v>9738353</v>
      </c>
      <c r="E738" s="165">
        <v>0</v>
      </c>
    </row>
    <row r="739" spans="3:5">
      <c r="C739" s="166" t="s">
        <v>1025</v>
      </c>
      <c r="D739" s="165">
        <v>13086250</v>
      </c>
      <c r="E739" s="165">
        <v>0</v>
      </c>
    </row>
    <row r="740" spans="3:5">
      <c r="C740" s="166" t="s">
        <v>1026</v>
      </c>
      <c r="D740" s="165">
        <v>6062686</v>
      </c>
      <c r="E740" s="165">
        <v>0</v>
      </c>
    </row>
    <row r="741" spans="3:5">
      <c r="C741" s="166" t="s">
        <v>1027</v>
      </c>
      <c r="D741" s="165">
        <v>9738353</v>
      </c>
      <c r="E741" s="165">
        <v>0</v>
      </c>
    </row>
    <row r="742" spans="3:5">
      <c r="C742" s="166" t="s">
        <v>1028</v>
      </c>
      <c r="D742" s="165">
        <v>5105537</v>
      </c>
      <c r="E742" s="165">
        <v>0</v>
      </c>
    </row>
    <row r="743" spans="3:5">
      <c r="C743" s="166" t="s">
        <v>1029</v>
      </c>
      <c r="D743" s="165">
        <v>7331976</v>
      </c>
      <c r="E743" s="165">
        <v>0</v>
      </c>
    </row>
    <row r="744" spans="3:5">
      <c r="C744" s="166" t="s">
        <v>1030</v>
      </c>
      <c r="D744" s="165">
        <v>68635382</v>
      </c>
      <c r="E744" s="165">
        <v>26903338.800000001</v>
      </c>
    </row>
    <row r="745" spans="3:5">
      <c r="C745" s="166" t="s">
        <v>1031</v>
      </c>
      <c r="D745" s="165">
        <v>4088406</v>
      </c>
      <c r="E745" s="165">
        <v>0</v>
      </c>
    </row>
    <row r="746" spans="3:5">
      <c r="C746" s="166" t="s">
        <v>1032</v>
      </c>
      <c r="D746" s="165">
        <v>10523913</v>
      </c>
      <c r="E746" s="165">
        <v>0</v>
      </c>
    </row>
    <row r="747" spans="3:5">
      <c r="C747" s="166" t="s">
        <v>1033</v>
      </c>
      <c r="D747" s="165">
        <v>2151870</v>
      </c>
      <c r="E747" s="165">
        <v>0</v>
      </c>
    </row>
    <row r="748" spans="3:5">
      <c r="C748" s="166" t="s">
        <v>1034</v>
      </c>
      <c r="D748" s="165">
        <v>12430184</v>
      </c>
      <c r="E748" s="165">
        <v>0</v>
      </c>
    </row>
    <row r="749" spans="3:5">
      <c r="C749" s="166" t="s">
        <v>1035</v>
      </c>
      <c r="D749" s="165">
        <v>4088406</v>
      </c>
      <c r="E749" s="165">
        <v>0</v>
      </c>
    </row>
    <row r="750" spans="3:5">
      <c r="C750" s="166" t="s">
        <v>1036</v>
      </c>
      <c r="D750" s="165">
        <v>12185418</v>
      </c>
      <c r="E750" s="165">
        <v>0</v>
      </c>
    </row>
    <row r="751" spans="3:5">
      <c r="C751" s="166" t="s">
        <v>1037</v>
      </c>
      <c r="D751" s="165">
        <v>4312963</v>
      </c>
      <c r="E751" s="165">
        <v>0</v>
      </c>
    </row>
    <row r="752" spans="3:5">
      <c r="C752" s="166" t="s">
        <v>1038</v>
      </c>
      <c r="D752" s="165">
        <v>6723366</v>
      </c>
      <c r="E752" s="165">
        <v>0</v>
      </c>
    </row>
    <row r="753" spans="3:5">
      <c r="C753" s="166" t="s">
        <v>1039</v>
      </c>
      <c r="D753" s="165">
        <v>7333389</v>
      </c>
      <c r="E753" s="165">
        <v>0</v>
      </c>
    </row>
    <row r="754" spans="3:5">
      <c r="C754" s="166" t="s">
        <v>1040</v>
      </c>
      <c r="D754" s="165">
        <v>7296416</v>
      </c>
      <c r="E754" s="165">
        <v>0</v>
      </c>
    </row>
    <row r="755" spans="3:5">
      <c r="C755" s="166" t="s">
        <v>1041</v>
      </c>
      <c r="D755" s="165">
        <v>646004</v>
      </c>
      <c r="E755" s="165">
        <v>0</v>
      </c>
    </row>
    <row r="756" spans="3:5">
      <c r="C756" s="166" t="s">
        <v>1042</v>
      </c>
      <c r="D756" s="165">
        <v>18779624</v>
      </c>
      <c r="E756" s="165">
        <v>0</v>
      </c>
    </row>
    <row r="757" spans="3:5">
      <c r="C757" s="166" t="s">
        <v>1043</v>
      </c>
      <c r="D757" s="165">
        <v>7786208</v>
      </c>
      <c r="E757" s="165">
        <v>0</v>
      </c>
    </row>
    <row r="758" spans="3:5">
      <c r="C758" s="166" t="s">
        <v>1044</v>
      </c>
      <c r="D758" s="165">
        <v>44144214</v>
      </c>
      <c r="E758" s="165">
        <v>26376733.190000001</v>
      </c>
    </row>
    <row r="759" spans="3:5">
      <c r="C759" s="166" t="s">
        <v>1045</v>
      </c>
      <c r="D759" s="165">
        <v>232118496</v>
      </c>
      <c r="E759" s="165">
        <v>202898711.36999997</v>
      </c>
    </row>
    <row r="760" spans="3:5">
      <c r="C760" s="166" t="s">
        <v>1046</v>
      </c>
      <c r="D760" s="165">
        <v>12982145</v>
      </c>
      <c r="E760" s="165">
        <v>0</v>
      </c>
    </row>
    <row r="761" spans="3:5">
      <c r="C761" s="166" t="s">
        <v>1047</v>
      </c>
      <c r="D761" s="165">
        <v>78356061</v>
      </c>
      <c r="E761" s="165">
        <v>61367299.289999999</v>
      </c>
    </row>
    <row r="762" spans="3:5">
      <c r="C762" s="164" t="s">
        <v>244</v>
      </c>
      <c r="D762" s="165">
        <v>15596660</v>
      </c>
      <c r="E762" s="165">
        <v>0</v>
      </c>
    </row>
    <row r="763" spans="3:5">
      <c r="C763" s="166" t="s">
        <v>1048</v>
      </c>
      <c r="D763" s="165">
        <v>15596660</v>
      </c>
      <c r="E763" s="165">
        <v>0</v>
      </c>
    </row>
    <row r="764" spans="3:5">
      <c r="C764" s="166" t="s">
        <v>1049</v>
      </c>
      <c r="D764" s="165">
        <v>0</v>
      </c>
      <c r="E764" s="165">
        <v>0</v>
      </c>
    </row>
    <row r="765" spans="3:5">
      <c r="C765" s="164" t="s">
        <v>246</v>
      </c>
      <c r="D765" s="165">
        <v>24465106</v>
      </c>
      <c r="E765" s="165">
        <v>0</v>
      </c>
    </row>
    <row r="766" spans="3:5">
      <c r="C766" s="166" t="s">
        <v>243</v>
      </c>
      <c r="D766" s="165">
        <v>24465106</v>
      </c>
      <c r="E766" s="165">
        <v>0</v>
      </c>
    </row>
    <row r="767" spans="3:5">
      <c r="C767" s="122" t="s">
        <v>270</v>
      </c>
      <c r="D767" s="123">
        <v>1705111399</v>
      </c>
      <c r="E767" s="123">
        <v>692070324.36000013</v>
      </c>
    </row>
    <row r="768" spans="3:5">
      <c r="C768" s="164" t="s">
        <v>242</v>
      </c>
      <c r="D768" s="165">
        <v>1268788349</v>
      </c>
      <c r="E768" s="165">
        <v>610415315.24000013</v>
      </c>
    </row>
    <row r="769" spans="3:5">
      <c r="C769" s="166" t="s">
        <v>1050</v>
      </c>
      <c r="D769" s="165">
        <v>1573587</v>
      </c>
      <c r="E769" s="165">
        <v>0</v>
      </c>
    </row>
    <row r="770" spans="3:5">
      <c r="C770" s="166" t="s">
        <v>1051</v>
      </c>
      <c r="D770" s="165">
        <v>0</v>
      </c>
      <c r="E770" s="165">
        <v>0</v>
      </c>
    </row>
    <row r="771" spans="3:5">
      <c r="C771" s="166" t="s">
        <v>1052</v>
      </c>
      <c r="D771" s="165">
        <v>22400000</v>
      </c>
      <c r="E771" s="165">
        <v>4339804.99</v>
      </c>
    </row>
    <row r="772" spans="3:5">
      <c r="C772" s="166" t="s">
        <v>1053</v>
      </c>
      <c r="D772" s="165">
        <v>2413329</v>
      </c>
      <c r="E772" s="165">
        <v>0</v>
      </c>
    </row>
    <row r="773" spans="3:5">
      <c r="C773" s="166" t="s">
        <v>1054</v>
      </c>
      <c r="D773" s="165">
        <v>1301004</v>
      </c>
      <c r="E773" s="165">
        <v>0</v>
      </c>
    </row>
    <row r="774" spans="3:5">
      <c r="C774" s="166" t="s">
        <v>1055</v>
      </c>
      <c r="D774" s="165">
        <v>0</v>
      </c>
      <c r="E774" s="165">
        <v>16165338.41</v>
      </c>
    </row>
    <row r="775" spans="3:5">
      <c r="C775" s="166" t="s">
        <v>1056</v>
      </c>
      <c r="D775" s="165">
        <v>2413329</v>
      </c>
      <c r="E775" s="165">
        <v>0</v>
      </c>
    </row>
    <row r="776" spans="3:5">
      <c r="C776" s="166" t="s">
        <v>1057</v>
      </c>
      <c r="D776" s="165">
        <v>87233939</v>
      </c>
      <c r="E776" s="165">
        <v>0</v>
      </c>
    </row>
    <row r="777" spans="3:5">
      <c r="C777" s="166" t="s">
        <v>1058</v>
      </c>
      <c r="D777" s="165">
        <v>7995818</v>
      </c>
      <c r="E777" s="165">
        <v>0</v>
      </c>
    </row>
    <row r="778" spans="3:5">
      <c r="C778" s="166" t="s">
        <v>1059</v>
      </c>
      <c r="D778" s="165">
        <v>2654072</v>
      </c>
      <c r="E778" s="165">
        <v>0</v>
      </c>
    </row>
    <row r="779" spans="3:5">
      <c r="C779" s="166" t="s">
        <v>1060</v>
      </c>
      <c r="D779" s="165">
        <v>2654072</v>
      </c>
      <c r="E779" s="165">
        <v>0</v>
      </c>
    </row>
    <row r="780" spans="3:5">
      <c r="C780" s="166" t="s">
        <v>1061</v>
      </c>
      <c r="D780" s="165">
        <v>178414777</v>
      </c>
      <c r="E780" s="165">
        <v>0</v>
      </c>
    </row>
    <row r="781" spans="3:5">
      <c r="C781" s="166" t="s">
        <v>1062</v>
      </c>
      <c r="D781" s="165">
        <v>2654072</v>
      </c>
      <c r="E781" s="165">
        <v>0</v>
      </c>
    </row>
    <row r="782" spans="3:5">
      <c r="C782" s="166" t="s">
        <v>1063</v>
      </c>
      <c r="D782" s="165">
        <v>1865003</v>
      </c>
      <c r="E782" s="165">
        <v>0</v>
      </c>
    </row>
    <row r="783" spans="3:5">
      <c r="C783" s="166" t="s">
        <v>1064</v>
      </c>
      <c r="D783" s="165">
        <v>6083027</v>
      </c>
      <c r="E783" s="165">
        <v>0</v>
      </c>
    </row>
    <row r="784" spans="3:5">
      <c r="C784" s="166" t="s">
        <v>1065</v>
      </c>
      <c r="D784" s="165">
        <v>3261638</v>
      </c>
      <c r="E784" s="165">
        <v>0</v>
      </c>
    </row>
    <row r="785" spans="3:5">
      <c r="C785" s="166" t="s">
        <v>1066</v>
      </c>
      <c r="D785" s="165">
        <v>3560142</v>
      </c>
      <c r="E785" s="165">
        <v>0</v>
      </c>
    </row>
    <row r="786" spans="3:5">
      <c r="C786" s="166" t="s">
        <v>1067</v>
      </c>
      <c r="D786" s="165">
        <v>3532376</v>
      </c>
      <c r="E786" s="165">
        <v>0</v>
      </c>
    </row>
    <row r="787" spans="3:5">
      <c r="C787" s="166" t="s">
        <v>1068</v>
      </c>
      <c r="D787" s="165">
        <v>0</v>
      </c>
      <c r="E787" s="165">
        <v>21328058.879999999</v>
      </c>
    </row>
    <row r="788" spans="3:5">
      <c r="C788" s="166" t="s">
        <v>1069</v>
      </c>
      <c r="D788" s="165">
        <v>4016874</v>
      </c>
      <c r="E788" s="165">
        <v>0</v>
      </c>
    </row>
    <row r="789" spans="3:5">
      <c r="C789" s="166" t="s">
        <v>1070</v>
      </c>
      <c r="D789" s="165">
        <v>3443139</v>
      </c>
      <c r="E789" s="165">
        <v>0</v>
      </c>
    </row>
    <row r="790" spans="3:5">
      <c r="C790" s="166" t="s">
        <v>1071</v>
      </c>
      <c r="D790" s="165">
        <v>2954072</v>
      </c>
      <c r="E790" s="165">
        <v>0</v>
      </c>
    </row>
    <row r="791" spans="3:5">
      <c r="C791" s="166" t="s">
        <v>1072</v>
      </c>
      <c r="D791" s="165">
        <v>28000000</v>
      </c>
      <c r="E791" s="165">
        <v>0</v>
      </c>
    </row>
    <row r="792" spans="3:5">
      <c r="C792" s="166" t="s">
        <v>1073</v>
      </c>
      <c r="D792" s="165">
        <v>11218697</v>
      </c>
      <c r="E792" s="165">
        <v>0</v>
      </c>
    </row>
    <row r="793" spans="3:5">
      <c r="C793" s="166" t="s">
        <v>1074</v>
      </c>
      <c r="D793" s="165">
        <v>10000000</v>
      </c>
      <c r="E793" s="165">
        <v>10000000</v>
      </c>
    </row>
    <row r="794" spans="3:5">
      <c r="C794" s="166" t="s">
        <v>1075</v>
      </c>
      <c r="D794" s="165">
        <v>49169329</v>
      </c>
      <c r="E794" s="165">
        <v>29228964.440000001</v>
      </c>
    </row>
    <row r="795" spans="3:5">
      <c r="C795" s="166" t="s">
        <v>1076</v>
      </c>
      <c r="D795" s="165">
        <v>87144574</v>
      </c>
      <c r="E795" s="165">
        <v>62687049.5</v>
      </c>
    </row>
    <row r="796" spans="3:5">
      <c r="C796" s="166" t="s">
        <v>1077</v>
      </c>
      <c r="D796" s="165">
        <v>1301843</v>
      </c>
      <c r="E796" s="165">
        <v>0</v>
      </c>
    </row>
    <row r="797" spans="3:5">
      <c r="C797" s="166" t="s">
        <v>1078</v>
      </c>
      <c r="D797" s="165">
        <v>15000000</v>
      </c>
      <c r="E797" s="165">
        <v>0</v>
      </c>
    </row>
    <row r="798" spans="3:5">
      <c r="C798" s="166" t="s">
        <v>1079</v>
      </c>
      <c r="D798" s="165">
        <v>7570295</v>
      </c>
      <c r="E798" s="165">
        <v>0</v>
      </c>
    </row>
    <row r="799" spans="3:5">
      <c r="C799" s="166" t="s">
        <v>1080</v>
      </c>
      <c r="D799" s="165">
        <v>5000000</v>
      </c>
      <c r="E799" s="165">
        <v>0</v>
      </c>
    </row>
    <row r="800" spans="3:5">
      <c r="C800" s="166" t="s">
        <v>1081</v>
      </c>
      <c r="D800" s="165">
        <v>12408251</v>
      </c>
      <c r="E800" s="165">
        <v>0</v>
      </c>
    </row>
    <row r="801" spans="3:5">
      <c r="C801" s="166" t="s">
        <v>1082</v>
      </c>
      <c r="D801" s="165">
        <v>12372948</v>
      </c>
      <c r="E801" s="165">
        <v>0</v>
      </c>
    </row>
    <row r="802" spans="3:5">
      <c r="C802" s="166" t="s">
        <v>1083</v>
      </c>
      <c r="D802" s="165">
        <v>52524374</v>
      </c>
      <c r="E802" s="165">
        <v>0</v>
      </c>
    </row>
    <row r="803" spans="3:5">
      <c r="C803" s="166" t="s">
        <v>1084</v>
      </c>
      <c r="D803" s="165">
        <v>28764263</v>
      </c>
      <c r="E803" s="165">
        <v>26919909</v>
      </c>
    </row>
    <row r="804" spans="3:5">
      <c r="C804" s="166" t="s">
        <v>1085</v>
      </c>
      <c r="D804" s="165">
        <v>43624733</v>
      </c>
      <c r="E804" s="165">
        <v>41505065.369999997</v>
      </c>
    </row>
    <row r="805" spans="3:5">
      <c r="C805" s="166" t="s">
        <v>1086</v>
      </c>
      <c r="D805" s="165">
        <v>62964489</v>
      </c>
      <c r="E805" s="165">
        <v>60400000</v>
      </c>
    </row>
    <row r="806" spans="3:5">
      <c r="C806" s="166" t="s">
        <v>1087</v>
      </c>
      <c r="D806" s="165">
        <v>10000000</v>
      </c>
      <c r="E806" s="165">
        <v>0</v>
      </c>
    </row>
    <row r="807" spans="3:5">
      <c r="C807" s="166" t="s">
        <v>1088</v>
      </c>
      <c r="D807" s="165">
        <v>40269532</v>
      </c>
      <c r="E807" s="165">
        <v>35364993.009999998</v>
      </c>
    </row>
    <row r="808" spans="3:5">
      <c r="C808" s="166" t="s">
        <v>1089</v>
      </c>
      <c r="D808" s="165">
        <v>13983297</v>
      </c>
      <c r="E808" s="165">
        <v>0</v>
      </c>
    </row>
    <row r="809" spans="3:5">
      <c r="C809" s="166" t="s">
        <v>1090</v>
      </c>
      <c r="D809" s="165">
        <v>52947752</v>
      </c>
      <c r="E809" s="165">
        <v>48862306.789999999</v>
      </c>
    </row>
    <row r="810" spans="3:5">
      <c r="C810" s="166" t="s">
        <v>1091</v>
      </c>
      <c r="D810" s="165">
        <v>5000000</v>
      </c>
      <c r="E810" s="165">
        <v>0</v>
      </c>
    </row>
    <row r="811" spans="3:5">
      <c r="C811" s="166" t="s">
        <v>1092</v>
      </c>
      <c r="D811" s="165">
        <v>10000000</v>
      </c>
      <c r="E811" s="165">
        <v>0</v>
      </c>
    </row>
    <row r="812" spans="3:5">
      <c r="C812" s="166" t="s">
        <v>1093</v>
      </c>
      <c r="D812" s="165">
        <v>74863554</v>
      </c>
      <c r="E812" s="165">
        <v>58546802.780000001</v>
      </c>
    </row>
    <row r="813" spans="3:5">
      <c r="C813" s="166" t="s">
        <v>1094</v>
      </c>
      <c r="D813" s="165">
        <v>10000000</v>
      </c>
      <c r="E813" s="165">
        <v>0</v>
      </c>
    </row>
    <row r="814" spans="3:5">
      <c r="C814" s="166" t="s">
        <v>1095</v>
      </c>
      <c r="D814" s="165">
        <v>0</v>
      </c>
      <c r="E814" s="165">
        <v>0</v>
      </c>
    </row>
    <row r="815" spans="3:5">
      <c r="C815" s="166" t="s">
        <v>1096</v>
      </c>
      <c r="D815" s="165">
        <v>9638950</v>
      </c>
      <c r="E815" s="165">
        <v>4800080.9800000004</v>
      </c>
    </row>
    <row r="816" spans="3:5">
      <c r="C816" s="166" t="s">
        <v>1097</v>
      </c>
      <c r="D816" s="165">
        <v>0</v>
      </c>
      <c r="E816" s="165">
        <v>2932984.93</v>
      </c>
    </row>
    <row r="817" spans="3:5">
      <c r="C817" s="166" t="s">
        <v>1098</v>
      </c>
      <c r="D817" s="165">
        <v>132021221</v>
      </c>
      <c r="E817" s="165">
        <v>102692508.50999999</v>
      </c>
    </row>
    <row r="818" spans="3:5">
      <c r="C818" s="166" t="s">
        <v>1099</v>
      </c>
      <c r="D818" s="165">
        <v>36637165</v>
      </c>
      <c r="E818" s="165">
        <v>34364272.32</v>
      </c>
    </row>
    <row r="819" spans="3:5">
      <c r="C819" s="166" t="s">
        <v>1100</v>
      </c>
      <c r="D819" s="165">
        <v>64931847</v>
      </c>
      <c r="E819" s="165">
        <v>38012139</v>
      </c>
    </row>
    <row r="820" spans="3:5">
      <c r="C820" s="166" t="s">
        <v>1101</v>
      </c>
      <c r="D820" s="165">
        <v>39433378</v>
      </c>
      <c r="E820" s="165">
        <v>12265036.33</v>
      </c>
    </row>
    <row r="821" spans="3:5">
      <c r="C821" s="166" t="s">
        <v>1102</v>
      </c>
      <c r="D821" s="165">
        <v>1573587</v>
      </c>
      <c r="E821" s="165">
        <v>0</v>
      </c>
    </row>
    <row r="822" spans="3:5">
      <c r="C822" s="164" t="s">
        <v>244</v>
      </c>
      <c r="D822" s="165">
        <v>436323050</v>
      </c>
      <c r="E822" s="165">
        <v>81655009.120000005</v>
      </c>
    </row>
    <row r="823" spans="3:5">
      <c r="C823" s="166" t="s">
        <v>1103</v>
      </c>
      <c r="D823" s="165">
        <v>0</v>
      </c>
      <c r="E823" s="165">
        <v>28208935.73</v>
      </c>
    </row>
    <row r="824" spans="3:5">
      <c r="C824" s="166" t="s">
        <v>1104</v>
      </c>
      <c r="D824" s="165">
        <v>4035043</v>
      </c>
      <c r="E824" s="165">
        <v>824936.47000000009</v>
      </c>
    </row>
    <row r="825" spans="3:5">
      <c r="C825" s="166" t="s">
        <v>1105</v>
      </c>
      <c r="D825" s="165">
        <v>318622007</v>
      </c>
      <c r="E825" s="165">
        <v>0</v>
      </c>
    </row>
    <row r="826" spans="3:5">
      <c r="C826" s="166" t="s">
        <v>1106</v>
      </c>
      <c r="D826" s="165">
        <v>0</v>
      </c>
      <c r="E826" s="165">
        <v>10224236.119999999</v>
      </c>
    </row>
    <row r="827" spans="3:5">
      <c r="C827" s="166" t="s">
        <v>1107</v>
      </c>
      <c r="D827" s="165">
        <v>17665999</v>
      </c>
      <c r="E827" s="165">
        <v>21614584.890000001</v>
      </c>
    </row>
    <row r="828" spans="3:5">
      <c r="C828" s="166" t="s">
        <v>1108</v>
      </c>
      <c r="D828" s="165">
        <v>96000001</v>
      </c>
      <c r="E828" s="165">
        <v>20782315.91</v>
      </c>
    </row>
    <row r="829" spans="3:5">
      <c r="C829" s="166" t="s">
        <v>1839</v>
      </c>
      <c r="D829" s="165">
        <v>0</v>
      </c>
      <c r="E829" s="165">
        <v>0</v>
      </c>
    </row>
    <row r="830" spans="3:5">
      <c r="C830" s="164" t="s">
        <v>245</v>
      </c>
      <c r="D830" s="165">
        <v>0</v>
      </c>
      <c r="E830" s="165">
        <v>0</v>
      </c>
    </row>
    <row r="831" spans="3:5">
      <c r="C831" s="166" t="s">
        <v>1099</v>
      </c>
      <c r="D831" s="165">
        <v>0</v>
      </c>
      <c r="E831" s="165">
        <v>0</v>
      </c>
    </row>
    <row r="832" spans="3:5">
      <c r="C832" s="122" t="s">
        <v>271</v>
      </c>
      <c r="D832" s="123">
        <v>438639614</v>
      </c>
      <c r="E832" s="123">
        <v>245864103.26000002</v>
      </c>
    </row>
    <row r="833" spans="3:5">
      <c r="C833" s="164" t="s">
        <v>242</v>
      </c>
      <c r="D833" s="165">
        <v>426139614</v>
      </c>
      <c r="E833" s="165">
        <v>245864103.26000002</v>
      </c>
    </row>
    <row r="834" spans="3:5">
      <c r="C834" s="166" t="s">
        <v>1109</v>
      </c>
      <c r="D834" s="165">
        <v>2025413</v>
      </c>
      <c r="E834" s="165">
        <v>0</v>
      </c>
    </row>
    <row r="835" spans="3:5">
      <c r="C835" s="166" t="s">
        <v>1110</v>
      </c>
      <c r="D835" s="165">
        <v>2686980</v>
      </c>
      <c r="E835" s="165">
        <v>0</v>
      </c>
    </row>
    <row r="836" spans="3:5">
      <c r="C836" s="166" t="s">
        <v>1111</v>
      </c>
      <c r="D836" s="165">
        <v>0</v>
      </c>
      <c r="E836" s="165">
        <v>51903283.549999997</v>
      </c>
    </row>
    <row r="837" spans="3:5">
      <c r="C837" s="166" t="s">
        <v>1112</v>
      </c>
      <c r="D837" s="165">
        <v>215335</v>
      </c>
      <c r="E837" s="165">
        <v>0</v>
      </c>
    </row>
    <row r="838" spans="3:5">
      <c r="C838" s="166" t="s">
        <v>1113</v>
      </c>
      <c r="D838" s="165">
        <v>1250434</v>
      </c>
      <c r="E838" s="165">
        <v>0</v>
      </c>
    </row>
    <row r="839" spans="3:5">
      <c r="C839" s="166" t="s">
        <v>1114</v>
      </c>
      <c r="D839" s="165">
        <v>12500000</v>
      </c>
      <c r="E839" s="165">
        <v>7264914.5899999999</v>
      </c>
    </row>
    <row r="840" spans="3:5">
      <c r="C840" s="166" t="s">
        <v>1115</v>
      </c>
      <c r="D840" s="165">
        <v>35366240</v>
      </c>
      <c r="E840" s="165">
        <v>0</v>
      </c>
    </row>
    <row r="841" spans="3:5">
      <c r="C841" s="166" t="s">
        <v>1116</v>
      </c>
      <c r="D841" s="165">
        <v>18949611</v>
      </c>
      <c r="E841" s="165">
        <v>0</v>
      </c>
    </row>
    <row r="842" spans="3:5">
      <c r="C842" s="166" t="s">
        <v>1117</v>
      </c>
      <c r="D842" s="165">
        <v>2177274</v>
      </c>
      <c r="E842" s="165">
        <v>0</v>
      </c>
    </row>
    <row r="843" spans="3:5">
      <c r="C843" s="166" t="s">
        <v>1118</v>
      </c>
      <c r="D843" s="165">
        <v>881280</v>
      </c>
      <c r="E843" s="165">
        <v>0</v>
      </c>
    </row>
    <row r="844" spans="3:5">
      <c r="C844" s="166" t="s">
        <v>1119</v>
      </c>
      <c r="D844" s="165">
        <v>64029667</v>
      </c>
      <c r="E844" s="165">
        <v>33265162</v>
      </c>
    </row>
    <row r="845" spans="3:5">
      <c r="C845" s="166" t="s">
        <v>1120</v>
      </c>
      <c r="D845" s="165">
        <v>2177274</v>
      </c>
      <c r="E845" s="165">
        <v>0</v>
      </c>
    </row>
    <row r="846" spans="3:5">
      <c r="C846" s="166" t="s">
        <v>1121</v>
      </c>
      <c r="D846" s="165">
        <v>2177274</v>
      </c>
      <c r="E846" s="165">
        <v>0</v>
      </c>
    </row>
    <row r="847" spans="3:5">
      <c r="C847" s="166" t="s">
        <v>1122</v>
      </c>
      <c r="D847" s="165">
        <v>1283065</v>
      </c>
      <c r="E847" s="165">
        <v>0</v>
      </c>
    </row>
    <row r="848" spans="3:5">
      <c r="C848" s="166" t="s">
        <v>1123</v>
      </c>
      <c r="D848" s="165">
        <v>1283065</v>
      </c>
      <c r="E848" s="165">
        <v>0</v>
      </c>
    </row>
    <row r="849" spans="3:5">
      <c r="C849" s="166" t="s">
        <v>1124</v>
      </c>
      <c r="D849" s="165">
        <v>855982</v>
      </c>
      <c r="E849" s="165">
        <v>0</v>
      </c>
    </row>
    <row r="850" spans="3:5">
      <c r="C850" s="166" t="s">
        <v>1125</v>
      </c>
      <c r="D850" s="165">
        <v>5000000</v>
      </c>
      <c r="E850" s="165">
        <v>0</v>
      </c>
    </row>
    <row r="851" spans="3:5">
      <c r="C851" s="166" t="s">
        <v>1126</v>
      </c>
      <c r="D851" s="165">
        <v>11615952</v>
      </c>
      <c r="E851" s="165">
        <v>0</v>
      </c>
    </row>
    <row r="852" spans="3:5">
      <c r="C852" s="166" t="s">
        <v>1127</v>
      </c>
      <c r="D852" s="165">
        <v>30979808</v>
      </c>
      <c r="E852" s="165">
        <v>26906665</v>
      </c>
    </row>
    <row r="853" spans="3:5">
      <c r="C853" s="166" t="s">
        <v>1128</v>
      </c>
      <c r="D853" s="165">
        <v>1466974</v>
      </c>
      <c r="E853" s="165">
        <v>0</v>
      </c>
    </row>
    <row r="854" spans="3:5">
      <c r="C854" s="166" t="s">
        <v>1129</v>
      </c>
      <c r="D854" s="165">
        <v>38020348</v>
      </c>
      <c r="E854" s="165">
        <v>35819568.670000002</v>
      </c>
    </row>
    <row r="855" spans="3:5">
      <c r="C855" s="166" t="s">
        <v>1130</v>
      </c>
      <c r="D855" s="165">
        <v>10000000</v>
      </c>
      <c r="E855" s="165">
        <v>10000000</v>
      </c>
    </row>
    <row r="856" spans="3:5">
      <c r="C856" s="166" t="s">
        <v>1131</v>
      </c>
      <c r="D856" s="165">
        <v>22611444</v>
      </c>
      <c r="E856" s="165">
        <v>20463874.920000002</v>
      </c>
    </row>
    <row r="857" spans="3:5">
      <c r="C857" s="166" t="s">
        <v>1132</v>
      </c>
      <c r="D857" s="165">
        <v>22817684</v>
      </c>
      <c r="E857" s="165">
        <v>0</v>
      </c>
    </row>
    <row r="858" spans="3:5">
      <c r="C858" s="166" t="s">
        <v>1133</v>
      </c>
      <c r="D858" s="165">
        <v>7348649</v>
      </c>
      <c r="E858" s="165">
        <v>0</v>
      </c>
    </row>
    <row r="859" spans="3:5">
      <c r="C859" s="166" t="s">
        <v>1134</v>
      </c>
      <c r="D859" s="165">
        <v>5098639</v>
      </c>
      <c r="E859" s="165">
        <v>0</v>
      </c>
    </row>
    <row r="860" spans="3:5">
      <c r="C860" s="166" t="s">
        <v>1135</v>
      </c>
      <c r="D860" s="165">
        <v>10939016</v>
      </c>
      <c r="E860" s="165">
        <v>0</v>
      </c>
    </row>
    <row r="861" spans="3:5">
      <c r="C861" s="166" t="s">
        <v>1136</v>
      </c>
      <c r="D861" s="165">
        <v>5000000</v>
      </c>
      <c r="E861" s="165">
        <v>0</v>
      </c>
    </row>
    <row r="862" spans="3:5">
      <c r="C862" s="166" t="s">
        <v>1137</v>
      </c>
      <c r="D862" s="165">
        <v>27965372</v>
      </c>
      <c r="E862" s="165">
        <v>5135100.09</v>
      </c>
    </row>
    <row r="863" spans="3:5">
      <c r="C863" s="166" t="s">
        <v>1138</v>
      </c>
      <c r="D863" s="165">
        <v>73629686</v>
      </c>
      <c r="E863" s="165">
        <v>55105534.439999998</v>
      </c>
    </row>
    <row r="864" spans="3:5">
      <c r="C864" s="166" t="s">
        <v>1139</v>
      </c>
      <c r="D864" s="165">
        <v>5787148</v>
      </c>
      <c r="E864" s="165">
        <v>0</v>
      </c>
    </row>
    <row r="865" spans="3:5">
      <c r="C865" s="164" t="s">
        <v>244</v>
      </c>
      <c r="D865" s="165">
        <v>12500000</v>
      </c>
      <c r="E865" s="165">
        <v>0</v>
      </c>
    </row>
    <row r="866" spans="3:5">
      <c r="C866" s="166" t="s">
        <v>1114</v>
      </c>
      <c r="D866" s="165">
        <v>12500000</v>
      </c>
      <c r="E866" s="165">
        <v>0</v>
      </c>
    </row>
    <row r="867" spans="3:5">
      <c r="C867" s="122" t="s">
        <v>272</v>
      </c>
      <c r="D867" s="123">
        <v>859715674</v>
      </c>
      <c r="E867" s="123">
        <v>267584823.54999998</v>
      </c>
    </row>
    <row r="868" spans="3:5">
      <c r="C868" s="164" t="s">
        <v>242</v>
      </c>
      <c r="D868" s="165">
        <v>643854280</v>
      </c>
      <c r="E868" s="165">
        <v>186235170.75999999</v>
      </c>
    </row>
    <row r="869" spans="3:5">
      <c r="C869" s="166" t="s">
        <v>1140</v>
      </c>
      <c r="D869" s="165">
        <v>63882720</v>
      </c>
      <c r="E869" s="165">
        <v>29633308.969999999</v>
      </c>
    </row>
    <row r="870" spans="3:5">
      <c r="C870" s="166" t="s">
        <v>1141</v>
      </c>
      <c r="D870" s="165">
        <v>95576106</v>
      </c>
      <c r="E870" s="165">
        <v>7937735.1100000003</v>
      </c>
    </row>
    <row r="871" spans="3:5">
      <c r="C871" s="166" t="s">
        <v>1142</v>
      </c>
      <c r="D871" s="165">
        <v>29391796</v>
      </c>
      <c r="E871" s="165">
        <v>11264490.59</v>
      </c>
    </row>
    <row r="872" spans="3:5">
      <c r="C872" s="166" t="s">
        <v>1143</v>
      </c>
      <c r="D872" s="165">
        <v>12155794</v>
      </c>
      <c r="E872" s="165">
        <v>11395504</v>
      </c>
    </row>
    <row r="873" spans="3:5">
      <c r="C873" s="166" t="s">
        <v>1144</v>
      </c>
      <c r="D873" s="165">
        <v>127695291</v>
      </c>
      <c r="E873" s="165">
        <v>0</v>
      </c>
    </row>
    <row r="874" spans="3:5">
      <c r="C874" s="166" t="s">
        <v>1145</v>
      </c>
      <c r="D874" s="165">
        <v>6115384</v>
      </c>
      <c r="E874" s="165">
        <v>5733114</v>
      </c>
    </row>
    <row r="875" spans="3:5">
      <c r="C875" s="166" t="s">
        <v>1146</v>
      </c>
      <c r="D875" s="165">
        <v>55886222</v>
      </c>
      <c r="E875" s="165">
        <v>32876887.949999999</v>
      </c>
    </row>
    <row r="876" spans="3:5">
      <c r="C876" s="166" t="s">
        <v>1147</v>
      </c>
      <c r="D876" s="165">
        <v>70399902</v>
      </c>
      <c r="E876" s="165">
        <v>10713520</v>
      </c>
    </row>
    <row r="877" spans="3:5">
      <c r="C877" s="166" t="s">
        <v>1148</v>
      </c>
      <c r="D877" s="165">
        <v>4844222</v>
      </c>
      <c r="E877" s="165">
        <v>0</v>
      </c>
    </row>
    <row r="878" spans="3:5">
      <c r="C878" s="166" t="s">
        <v>1149</v>
      </c>
      <c r="D878" s="165">
        <v>11762183</v>
      </c>
      <c r="E878" s="165">
        <v>0</v>
      </c>
    </row>
    <row r="879" spans="3:5">
      <c r="C879" s="166" t="s">
        <v>1150</v>
      </c>
      <c r="D879" s="165">
        <v>6625122</v>
      </c>
      <c r="E879" s="165">
        <v>0</v>
      </c>
    </row>
    <row r="880" spans="3:5">
      <c r="C880" s="166" t="s">
        <v>1151</v>
      </c>
      <c r="D880" s="165">
        <v>2799546</v>
      </c>
      <c r="E880" s="165">
        <v>0</v>
      </c>
    </row>
    <row r="881" spans="3:5">
      <c r="C881" s="166" t="s">
        <v>1152</v>
      </c>
      <c r="D881" s="165">
        <v>9446153</v>
      </c>
      <c r="E881" s="165">
        <v>0</v>
      </c>
    </row>
    <row r="882" spans="3:5">
      <c r="C882" s="166" t="s">
        <v>1153</v>
      </c>
      <c r="D882" s="165">
        <v>36427627</v>
      </c>
      <c r="E882" s="165">
        <v>0</v>
      </c>
    </row>
    <row r="883" spans="3:5">
      <c r="C883" s="166" t="s">
        <v>1154</v>
      </c>
      <c r="D883" s="165">
        <v>0</v>
      </c>
      <c r="E883" s="165">
        <v>34860624.789999999</v>
      </c>
    </row>
    <row r="884" spans="3:5">
      <c r="C884" s="166" t="s">
        <v>1155</v>
      </c>
      <c r="D884" s="165">
        <v>10508708</v>
      </c>
      <c r="E884" s="165">
        <v>0</v>
      </c>
    </row>
    <row r="885" spans="3:5">
      <c r="C885" s="166" t="s">
        <v>1156</v>
      </c>
      <c r="D885" s="165">
        <v>1500000</v>
      </c>
      <c r="E885" s="165">
        <v>0</v>
      </c>
    </row>
    <row r="886" spans="3:5">
      <c r="C886" s="166" t="s">
        <v>1157</v>
      </c>
      <c r="D886" s="165">
        <v>2601681</v>
      </c>
      <c r="E886" s="165">
        <v>0</v>
      </c>
    </row>
    <row r="887" spans="3:5">
      <c r="C887" s="166" t="s">
        <v>1158</v>
      </c>
      <c r="D887" s="165">
        <v>5119151</v>
      </c>
      <c r="E887" s="165">
        <v>0</v>
      </c>
    </row>
    <row r="888" spans="3:5">
      <c r="C888" s="166" t="s">
        <v>1159</v>
      </c>
      <c r="D888" s="165">
        <v>5120551</v>
      </c>
      <c r="E888" s="165">
        <v>0</v>
      </c>
    </row>
    <row r="889" spans="3:5">
      <c r="C889" s="166" t="s">
        <v>1160</v>
      </c>
      <c r="D889" s="165">
        <v>10000000</v>
      </c>
      <c r="E889" s="165">
        <v>38280153.5</v>
      </c>
    </row>
    <row r="890" spans="3:5">
      <c r="C890" s="166" t="s">
        <v>1161</v>
      </c>
      <c r="D890" s="165">
        <v>75996121</v>
      </c>
      <c r="E890" s="165">
        <v>3539831.85</v>
      </c>
    </row>
    <row r="891" spans="3:5">
      <c r="C891" s="164" t="s">
        <v>244</v>
      </c>
      <c r="D891" s="165">
        <v>215861394</v>
      </c>
      <c r="E891" s="165">
        <v>81349652.789999992</v>
      </c>
    </row>
    <row r="892" spans="3:5">
      <c r="C892" s="166" t="s">
        <v>1162</v>
      </c>
      <c r="D892" s="165">
        <v>92139087</v>
      </c>
      <c r="E892" s="165">
        <v>21555609.649999999</v>
      </c>
    </row>
    <row r="893" spans="3:5">
      <c r="C893" s="166" t="s">
        <v>1163</v>
      </c>
      <c r="D893" s="165">
        <v>322307</v>
      </c>
      <c r="E893" s="165">
        <v>25252304.960000001</v>
      </c>
    </row>
    <row r="894" spans="3:5">
      <c r="C894" s="166" t="s">
        <v>1164</v>
      </c>
      <c r="D894" s="165">
        <v>0</v>
      </c>
      <c r="E894" s="165">
        <v>9991715.2200000007</v>
      </c>
    </row>
    <row r="895" spans="3:5">
      <c r="C895" s="166" t="s">
        <v>1165</v>
      </c>
      <c r="D895" s="165">
        <v>0</v>
      </c>
      <c r="E895" s="165">
        <v>0</v>
      </c>
    </row>
    <row r="896" spans="3:5">
      <c r="C896" s="166" t="s">
        <v>1166</v>
      </c>
      <c r="D896" s="165">
        <v>0</v>
      </c>
      <c r="E896" s="165">
        <v>6577532.3499999996</v>
      </c>
    </row>
    <row r="897" spans="3:5">
      <c r="C897" s="166" t="s">
        <v>1167</v>
      </c>
      <c r="D897" s="165">
        <v>0</v>
      </c>
      <c r="E897" s="165">
        <v>4063432.73</v>
      </c>
    </row>
    <row r="898" spans="3:5">
      <c r="C898" s="166" t="s">
        <v>1168</v>
      </c>
      <c r="D898" s="165">
        <v>30000000</v>
      </c>
      <c r="E898" s="165">
        <v>0</v>
      </c>
    </row>
    <row r="899" spans="3:5">
      <c r="C899" s="166" t="s">
        <v>1169</v>
      </c>
      <c r="D899" s="165">
        <v>5400000</v>
      </c>
      <c r="E899" s="165">
        <v>0</v>
      </c>
    </row>
    <row r="900" spans="3:5">
      <c r="C900" s="166" t="s">
        <v>1170</v>
      </c>
      <c r="D900" s="165">
        <v>0</v>
      </c>
      <c r="E900" s="165">
        <v>9785895.6999999993</v>
      </c>
    </row>
    <row r="901" spans="3:5">
      <c r="C901" s="166" t="s">
        <v>1171</v>
      </c>
      <c r="D901" s="165">
        <v>0</v>
      </c>
      <c r="E901" s="165">
        <v>4123162.1799999997</v>
      </c>
    </row>
    <row r="902" spans="3:5">
      <c r="C902" s="166" t="s">
        <v>1172</v>
      </c>
      <c r="D902" s="165">
        <v>88000000</v>
      </c>
      <c r="E902" s="165">
        <v>0</v>
      </c>
    </row>
    <row r="903" spans="3:5">
      <c r="C903" s="122" t="s">
        <v>253</v>
      </c>
      <c r="D903" s="123">
        <v>1300879786</v>
      </c>
      <c r="E903" s="123">
        <v>793738359.62999988</v>
      </c>
    </row>
    <row r="904" spans="3:5">
      <c r="C904" s="164" t="s">
        <v>242</v>
      </c>
      <c r="D904" s="165">
        <v>1300879786</v>
      </c>
      <c r="E904" s="165">
        <v>764094091.43999994</v>
      </c>
    </row>
    <row r="905" spans="3:5">
      <c r="C905" s="166" t="s">
        <v>1173</v>
      </c>
      <c r="D905" s="165">
        <v>0</v>
      </c>
      <c r="E905" s="165">
        <v>0</v>
      </c>
    </row>
    <row r="906" spans="3:5">
      <c r="C906" s="166" t="s">
        <v>1174</v>
      </c>
      <c r="D906" s="165">
        <v>20747766</v>
      </c>
      <c r="E906" s="165">
        <v>3686015.48</v>
      </c>
    </row>
    <row r="907" spans="3:5">
      <c r="C907" s="166" t="s">
        <v>1175</v>
      </c>
      <c r="D907" s="165">
        <v>4807567</v>
      </c>
      <c r="E907" s="165">
        <v>0</v>
      </c>
    </row>
    <row r="908" spans="3:5">
      <c r="C908" s="166" t="s">
        <v>1176</v>
      </c>
      <c r="D908" s="165">
        <v>0</v>
      </c>
      <c r="E908" s="165">
        <v>0</v>
      </c>
    </row>
    <row r="909" spans="3:5">
      <c r="C909" s="166" t="s">
        <v>1177</v>
      </c>
      <c r="D909" s="165">
        <v>311388206</v>
      </c>
      <c r="E909" s="165">
        <v>345083924.72000003</v>
      </c>
    </row>
    <row r="910" spans="3:5">
      <c r="C910" s="166" t="s">
        <v>1178</v>
      </c>
      <c r="D910" s="165">
        <v>20509966</v>
      </c>
      <c r="E910" s="165">
        <v>0</v>
      </c>
    </row>
    <row r="911" spans="3:5">
      <c r="C911" s="166" t="s">
        <v>1179</v>
      </c>
      <c r="D911" s="165">
        <v>5254613</v>
      </c>
      <c r="E911" s="165">
        <v>0</v>
      </c>
    </row>
    <row r="912" spans="3:5">
      <c r="C912" s="166" t="s">
        <v>1180</v>
      </c>
      <c r="D912" s="165">
        <v>70000000</v>
      </c>
      <c r="E912" s="165">
        <v>5964925.2599999998</v>
      </c>
    </row>
    <row r="913" spans="3:5">
      <c r="C913" s="166" t="s">
        <v>1181</v>
      </c>
      <c r="D913" s="165">
        <v>458797</v>
      </c>
      <c r="E913" s="165">
        <v>0</v>
      </c>
    </row>
    <row r="914" spans="3:5">
      <c r="C914" s="166" t="s">
        <v>1182</v>
      </c>
      <c r="D914" s="165">
        <v>9173874</v>
      </c>
      <c r="E914" s="165">
        <v>0</v>
      </c>
    </row>
    <row r="915" spans="3:5">
      <c r="C915" s="166" t="s">
        <v>1183</v>
      </c>
      <c r="D915" s="165">
        <v>17397527</v>
      </c>
      <c r="E915" s="165">
        <v>0</v>
      </c>
    </row>
    <row r="916" spans="3:5">
      <c r="C916" s="166" t="s">
        <v>1184</v>
      </c>
      <c r="D916" s="165">
        <v>4734096</v>
      </c>
      <c r="E916" s="165">
        <v>6172130.0899999999</v>
      </c>
    </row>
    <row r="917" spans="3:5">
      <c r="C917" s="166" t="s">
        <v>1185</v>
      </c>
      <c r="D917" s="165">
        <v>80247</v>
      </c>
      <c r="E917" s="165">
        <v>0</v>
      </c>
    </row>
    <row r="918" spans="3:5">
      <c r="C918" s="166" t="s">
        <v>1186</v>
      </c>
      <c r="D918" s="165">
        <v>75086</v>
      </c>
      <c r="E918" s="165">
        <v>0</v>
      </c>
    </row>
    <row r="919" spans="3:5">
      <c r="C919" s="166" t="s">
        <v>1187</v>
      </c>
      <c r="D919" s="165">
        <v>80247</v>
      </c>
      <c r="E919" s="165">
        <v>3000000</v>
      </c>
    </row>
    <row r="920" spans="3:5">
      <c r="C920" s="166" t="s">
        <v>1188</v>
      </c>
      <c r="D920" s="165">
        <v>0</v>
      </c>
      <c r="E920" s="165">
        <v>0</v>
      </c>
    </row>
    <row r="921" spans="3:5">
      <c r="C921" s="166" t="s">
        <v>1189</v>
      </c>
      <c r="D921" s="165">
        <v>46476764</v>
      </c>
      <c r="E921" s="165">
        <v>0</v>
      </c>
    </row>
    <row r="922" spans="3:5">
      <c r="C922" s="166" t="s">
        <v>1190</v>
      </c>
      <c r="D922" s="165">
        <v>3000000</v>
      </c>
      <c r="E922" s="165">
        <v>0</v>
      </c>
    </row>
    <row r="923" spans="3:5">
      <c r="C923" s="166" t="s">
        <v>1191</v>
      </c>
      <c r="D923" s="165">
        <v>30068537</v>
      </c>
      <c r="E923" s="165">
        <v>23307733.969999999</v>
      </c>
    </row>
    <row r="924" spans="3:5">
      <c r="C924" s="166" t="s">
        <v>1192</v>
      </c>
      <c r="D924" s="165">
        <v>4237286</v>
      </c>
      <c r="E924" s="165">
        <v>0</v>
      </c>
    </row>
    <row r="925" spans="3:5">
      <c r="C925" s="166" t="s">
        <v>1193</v>
      </c>
      <c r="D925" s="165">
        <v>597761</v>
      </c>
      <c r="E925" s="165">
        <v>0</v>
      </c>
    </row>
    <row r="926" spans="3:5">
      <c r="C926" s="166" t="s">
        <v>1194</v>
      </c>
      <c r="D926" s="165">
        <v>25000000</v>
      </c>
      <c r="E926" s="165">
        <v>0</v>
      </c>
    </row>
    <row r="927" spans="3:5">
      <c r="C927" s="166" t="s">
        <v>1195</v>
      </c>
      <c r="D927" s="165">
        <v>2587656</v>
      </c>
      <c r="E927" s="165">
        <v>0</v>
      </c>
    </row>
    <row r="928" spans="3:5">
      <c r="C928" s="166" t="s">
        <v>1196</v>
      </c>
      <c r="D928" s="165">
        <v>31477472</v>
      </c>
      <c r="E928" s="165">
        <v>0</v>
      </c>
    </row>
    <row r="929" spans="3:5">
      <c r="C929" s="166" t="s">
        <v>1197</v>
      </c>
      <c r="D929" s="165">
        <v>889724</v>
      </c>
      <c r="E929" s="165">
        <v>0</v>
      </c>
    </row>
    <row r="930" spans="3:5">
      <c r="C930" s="166" t="s">
        <v>1198</v>
      </c>
      <c r="D930" s="165">
        <v>5051678</v>
      </c>
      <c r="E930" s="165">
        <v>0</v>
      </c>
    </row>
    <row r="931" spans="3:5">
      <c r="C931" s="166" t="s">
        <v>1199</v>
      </c>
      <c r="D931" s="165">
        <v>29687478</v>
      </c>
      <c r="E931" s="165">
        <v>23935743</v>
      </c>
    </row>
    <row r="932" spans="3:5">
      <c r="C932" s="166" t="s">
        <v>1200</v>
      </c>
      <c r="D932" s="165">
        <v>9591650</v>
      </c>
      <c r="E932" s="165">
        <v>0</v>
      </c>
    </row>
    <row r="933" spans="3:5">
      <c r="C933" s="166" t="s">
        <v>1201</v>
      </c>
      <c r="D933" s="165">
        <v>35161253</v>
      </c>
      <c r="E933" s="165">
        <v>29993000</v>
      </c>
    </row>
    <row r="934" spans="3:5">
      <c r="C934" s="166" t="s">
        <v>1202</v>
      </c>
      <c r="D934" s="165">
        <v>9591650</v>
      </c>
      <c r="E934" s="165">
        <v>0</v>
      </c>
    </row>
    <row r="935" spans="3:5">
      <c r="C935" s="166" t="s">
        <v>1203</v>
      </c>
      <c r="D935" s="165">
        <v>3618597</v>
      </c>
      <c r="E935" s="165">
        <v>0</v>
      </c>
    </row>
    <row r="936" spans="3:5">
      <c r="C936" s="166" t="s">
        <v>1204</v>
      </c>
      <c r="D936" s="165">
        <v>117367382</v>
      </c>
      <c r="E936" s="165">
        <v>70000000</v>
      </c>
    </row>
    <row r="937" spans="3:5">
      <c r="C937" s="166" t="s">
        <v>1205</v>
      </c>
      <c r="D937" s="165">
        <v>5803815</v>
      </c>
      <c r="E937" s="165">
        <v>0</v>
      </c>
    </row>
    <row r="938" spans="3:5">
      <c r="C938" s="166" t="s">
        <v>1206</v>
      </c>
      <c r="D938" s="165">
        <v>53904088</v>
      </c>
      <c r="E938" s="165">
        <v>25000000</v>
      </c>
    </row>
    <row r="939" spans="3:5">
      <c r="C939" s="166" t="s">
        <v>1207</v>
      </c>
      <c r="D939" s="165">
        <v>1181902</v>
      </c>
      <c r="E939" s="165">
        <v>0</v>
      </c>
    </row>
    <row r="940" spans="3:5">
      <c r="C940" s="166" t="s">
        <v>1208</v>
      </c>
      <c r="D940" s="165">
        <v>36000000</v>
      </c>
      <c r="E940" s="165">
        <v>0</v>
      </c>
    </row>
    <row r="941" spans="3:5">
      <c r="C941" s="166" t="s">
        <v>1209</v>
      </c>
      <c r="D941" s="165">
        <v>1181902</v>
      </c>
      <c r="E941" s="165">
        <v>0</v>
      </c>
    </row>
    <row r="942" spans="3:5">
      <c r="C942" s="166" t="s">
        <v>1210</v>
      </c>
      <c r="D942" s="165">
        <v>1181902</v>
      </c>
      <c r="E942" s="165">
        <v>0</v>
      </c>
    </row>
    <row r="943" spans="3:5">
      <c r="C943" s="166" t="s">
        <v>1211</v>
      </c>
      <c r="D943" s="165">
        <v>2792959</v>
      </c>
      <c r="E943" s="165">
        <v>0</v>
      </c>
    </row>
    <row r="944" spans="3:5">
      <c r="C944" s="166" t="s">
        <v>1212</v>
      </c>
      <c r="D944" s="165">
        <v>33121737</v>
      </c>
      <c r="E944" s="165">
        <v>23529261.809999999</v>
      </c>
    </row>
    <row r="945" spans="3:5">
      <c r="C945" s="166" t="s">
        <v>1213</v>
      </c>
      <c r="D945" s="165">
        <v>2579928</v>
      </c>
      <c r="E945" s="165">
        <v>0</v>
      </c>
    </row>
    <row r="946" spans="3:5">
      <c r="C946" s="166" t="s">
        <v>1214</v>
      </c>
      <c r="D946" s="165">
        <v>223499064</v>
      </c>
      <c r="E946" s="165">
        <v>159598516.93000001</v>
      </c>
    </row>
    <row r="947" spans="3:5">
      <c r="C947" s="166" t="s">
        <v>1215</v>
      </c>
      <c r="D947" s="165">
        <v>1720224</v>
      </c>
      <c r="E947" s="165">
        <v>0</v>
      </c>
    </row>
    <row r="948" spans="3:5">
      <c r="C948" s="166" t="s">
        <v>1216</v>
      </c>
      <c r="D948" s="165">
        <v>805138</v>
      </c>
      <c r="E948" s="165">
        <v>0</v>
      </c>
    </row>
    <row r="949" spans="3:5">
      <c r="C949" s="166" t="s">
        <v>1217</v>
      </c>
      <c r="D949" s="165">
        <v>2792959</v>
      </c>
      <c r="E949" s="165">
        <v>0</v>
      </c>
    </row>
    <row r="950" spans="3:5">
      <c r="C950" s="166" t="s">
        <v>1218</v>
      </c>
      <c r="D950" s="165">
        <v>923196</v>
      </c>
      <c r="E950" s="165">
        <v>0</v>
      </c>
    </row>
    <row r="951" spans="3:5">
      <c r="C951" s="166" t="s">
        <v>1219</v>
      </c>
      <c r="D951" s="165">
        <v>2579928</v>
      </c>
      <c r="E951" s="165">
        <v>0</v>
      </c>
    </row>
    <row r="952" spans="3:5">
      <c r="C952" s="166" t="s">
        <v>1220</v>
      </c>
      <c r="D952" s="165">
        <v>597164</v>
      </c>
      <c r="E952" s="165">
        <v>0</v>
      </c>
    </row>
    <row r="953" spans="3:5">
      <c r="C953" s="166" t="s">
        <v>1221</v>
      </c>
      <c r="D953" s="165">
        <v>53693227</v>
      </c>
      <c r="E953" s="165">
        <v>44822840.18</v>
      </c>
    </row>
    <row r="954" spans="3:5">
      <c r="C954" s="166" t="s">
        <v>1222</v>
      </c>
      <c r="D954" s="165">
        <v>923196</v>
      </c>
      <c r="E954" s="165">
        <v>0</v>
      </c>
    </row>
    <row r="955" spans="3:5">
      <c r="C955" s="166" t="s">
        <v>1223</v>
      </c>
      <c r="D955" s="165">
        <v>597164</v>
      </c>
      <c r="E955" s="165">
        <v>0</v>
      </c>
    </row>
    <row r="956" spans="3:5">
      <c r="C956" s="166" t="s">
        <v>1224</v>
      </c>
      <c r="D956" s="165">
        <v>9591650</v>
      </c>
      <c r="E956" s="165">
        <v>0</v>
      </c>
    </row>
    <row r="957" spans="3:5">
      <c r="C957" s="166" t="s">
        <v>1225</v>
      </c>
      <c r="D957" s="165">
        <v>1738075</v>
      </c>
      <c r="E957" s="165">
        <v>0</v>
      </c>
    </row>
    <row r="958" spans="3:5">
      <c r="C958" s="166" t="s">
        <v>1226</v>
      </c>
      <c r="D958" s="165">
        <v>13954365</v>
      </c>
      <c r="E958" s="165">
        <v>0</v>
      </c>
    </row>
    <row r="959" spans="3:5">
      <c r="C959" s="166" t="s">
        <v>1227</v>
      </c>
      <c r="D959" s="165">
        <v>2280776</v>
      </c>
      <c r="E959" s="165">
        <v>0</v>
      </c>
    </row>
    <row r="960" spans="3:5">
      <c r="C960" s="166" t="s">
        <v>1228</v>
      </c>
      <c r="D960" s="165">
        <v>4224262</v>
      </c>
      <c r="E960" s="165">
        <v>0</v>
      </c>
    </row>
    <row r="961" spans="3:5">
      <c r="C961" s="166" t="s">
        <v>1229</v>
      </c>
      <c r="D961" s="165">
        <v>1761878</v>
      </c>
      <c r="E961" s="165">
        <v>0</v>
      </c>
    </row>
    <row r="962" spans="3:5">
      <c r="C962" s="166" t="s">
        <v>1230</v>
      </c>
      <c r="D962" s="165">
        <v>4272721</v>
      </c>
      <c r="E962" s="165">
        <v>0</v>
      </c>
    </row>
    <row r="963" spans="3:5">
      <c r="C963" s="166" t="s">
        <v>1231</v>
      </c>
      <c r="D963" s="165">
        <v>2555844</v>
      </c>
      <c r="E963" s="165">
        <v>0</v>
      </c>
    </row>
    <row r="964" spans="3:5">
      <c r="C964" s="166" t="s">
        <v>1232</v>
      </c>
      <c r="D964" s="165">
        <v>2555842</v>
      </c>
      <c r="E964" s="165">
        <v>0</v>
      </c>
    </row>
    <row r="965" spans="3:5">
      <c r="C965" s="166" t="s">
        <v>1233</v>
      </c>
      <c r="D965" s="165">
        <v>2611503</v>
      </c>
      <c r="E965" s="165">
        <v>0</v>
      </c>
    </row>
    <row r="966" spans="3:5">
      <c r="C966" s="166" t="s">
        <v>1234</v>
      </c>
      <c r="D966" s="165">
        <v>2611503</v>
      </c>
      <c r="E966" s="165">
        <v>0</v>
      </c>
    </row>
    <row r="967" spans="3:5">
      <c r="C967" s="166" t="s">
        <v>1235</v>
      </c>
      <c r="D967" s="165">
        <v>0</v>
      </c>
      <c r="E967" s="165">
        <v>0</v>
      </c>
    </row>
    <row r="968" spans="3:5">
      <c r="C968" s="166" t="s">
        <v>1236</v>
      </c>
      <c r="D968" s="165">
        <v>4100000</v>
      </c>
      <c r="E968" s="165">
        <v>0</v>
      </c>
    </row>
    <row r="969" spans="3:5">
      <c r="C969" s="166" t="s">
        <v>1237</v>
      </c>
      <c r="D969" s="165">
        <v>575149</v>
      </c>
      <c r="E969" s="165">
        <v>0</v>
      </c>
    </row>
    <row r="970" spans="3:5">
      <c r="C970" s="166" t="s">
        <v>1238</v>
      </c>
      <c r="D970" s="165">
        <v>2555845</v>
      </c>
      <c r="E970" s="165">
        <v>0</v>
      </c>
    </row>
    <row r="971" spans="3:5">
      <c r="C971" s="166" t="s">
        <v>1239</v>
      </c>
      <c r="D971" s="165">
        <v>498000</v>
      </c>
      <c r="E971" s="165">
        <v>0</v>
      </c>
    </row>
    <row r="972" spans="3:5">
      <c r="C972" s="164" t="s">
        <v>244</v>
      </c>
      <c r="D972" s="165">
        <v>0</v>
      </c>
      <c r="E972" s="165">
        <v>29644268.189999998</v>
      </c>
    </row>
    <row r="973" spans="3:5">
      <c r="C973" s="166" t="s">
        <v>1240</v>
      </c>
      <c r="D973" s="165">
        <v>0</v>
      </c>
      <c r="E973" s="165">
        <v>0</v>
      </c>
    </row>
    <row r="974" spans="3:5">
      <c r="C974" s="166" t="s">
        <v>1241</v>
      </c>
      <c r="D974" s="165">
        <v>0</v>
      </c>
      <c r="E974" s="165">
        <v>29310667.309999999</v>
      </c>
    </row>
    <row r="975" spans="3:5">
      <c r="C975" s="166" t="s">
        <v>1242</v>
      </c>
      <c r="D975" s="165">
        <v>0</v>
      </c>
      <c r="E975" s="165">
        <v>333600.88</v>
      </c>
    </row>
    <row r="976" spans="3:5">
      <c r="C976" s="166" t="s">
        <v>1840</v>
      </c>
      <c r="D976" s="165">
        <v>0</v>
      </c>
      <c r="E976" s="165">
        <v>0</v>
      </c>
    </row>
    <row r="977" spans="3:5">
      <c r="C977" s="166" t="s">
        <v>1841</v>
      </c>
      <c r="D977" s="165">
        <v>0</v>
      </c>
      <c r="E977" s="165">
        <v>0</v>
      </c>
    </row>
    <row r="978" spans="3:5">
      <c r="C978" s="122" t="s">
        <v>254</v>
      </c>
      <c r="D978" s="123">
        <v>835122585</v>
      </c>
      <c r="E978" s="123">
        <v>268128316.48999998</v>
      </c>
    </row>
    <row r="979" spans="3:5">
      <c r="C979" s="164" t="s">
        <v>242</v>
      </c>
      <c r="D979" s="165">
        <v>835122585</v>
      </c>
      <c r="E979" s="165">
        <v>268128316.48999998</v>
      </c>
    </row>
    <row r="980" spans="3:5">
      <c r="C980" s="166" t="s">
        <v>1243</v>
      </c>
      <c r="D980" s="165">
        <v>2030470</v>
      </c>
      <c r="E980" s="165">
        <v>0</v>
      </c>
    </row>
    <row r="981" spans="3:5">
      <c r="C981" s="166" t="s">
        <v>1244</v>
      </c>
      <c r="D981" s="165">
        <v>4617578</v>
      </c>
      <c r="E981" s="165">
        <v>0</v>
      </c>
    </row>
    <row r="982" spans="3:5">
      <c r="C982" s="166" t="s">
        <v>1245</v>
      </c>
      <c r="D982" s="165">
        <v>0</v>
      </c>
      <c r="E982" s="165">
        <v>0</v>
      </c>
    </row>
    <row r="983" spans="3:5">
      <c r="C983" s="166" t="s">
        <v>1246</v>
      </c>
      <c r="D983" s="165">
        <v>2030470</v>
      </c>
      <c r="E983" s="165">
        <v>0</v>
      </c>
    </row>
    <row r="984" spans="3:5">
      <c r="C984" s="166" t="s">
        <v>1247</v>
      </c>
      <c r="D984" s="165">
        <v>0</v>
      </c>
      <c r="E984" s="165">
        <v>0</v>
      </c>
    </row>
    <row r="985" spans="3:5">
      <c r="C985" s="166" t="s">
        <v>1248</v>
      </c>
      <c r="D985" s="165">
        <v>6731310</v>
      </c>
      <c r="E985" s="165">
        <v>0</v>
      </c>
    </row>
    <row r="986" spans="3:5">
      <c r="C986" s="166" t="s">
        <v>1249</v>
      </c>
      <c r="D986" s="165">
        <v>0</v>
      </c>
      <c r="E986" s="165">
        <v>0</v>
      </c>
    </row>
    <row r="987" spans="3:5">
      <c r="C987" s="166" t="s">
        <v>1250</v>
      </c>
      <c r="D987" s="165">
        <v>1253439</v>
      </c>
      <c r="E987" s="165">
        <v>0</v>
      </c>
    </row>
    <row r="988" spans="3:5">
      <c r="C988" s="166" t="s">
        <v>1251</v>
      </c>
      <c r="D988" s="165">
        <v>0</v>
      </c>
      <c r="E988" s="165">
        <v>0</v>
      </c>
    </row>
    <row r="989" spans="3:5">
      <c r="C989" s="166" t="s">
        <v>1252</v>
      </c>
      <c r="D989" s="165">
        <v>1073222</v>
      </c>
      <c r="E989" s="165">
        <v>3714372.2</v>
      </c>
    </row>
    <row r="990" spans="3:5">
      <c r="C990" s="166" t="s">
        <v>1253</v>
      </c>
      <c r="D990" s="165">
        <v>2790925</v>
      </c>
      <c r="E990" s="165">
        <v>0</v>
      </c>
    </row>
    <row r="991" spans="3:5">
      <c r="C991" s="166" t="s">
        <v>1254</v>
      </c>
      <c r="D991" s="165">
        <v>2790925</v>
      </c>
      <c r="E991" s="165">
        <v>0</v>
      </c>
    </row>
    <row r="992" spans="3:5">
      <c r="C992" s="166" t="s">
        <v>1255</v>
      </c>
      <c r="D992" s="165">
        <v>777731</v>
      </c>
      <c r="E992" s="165">
        <v>0</v>
      </c>
    </row>
    <row r="993" spans="3:5">
      <c r="C993" s="166" t="s">
        <v>1256</v>
      </c>
      <c r="D993" s="165">
        <v>22315101</v>
      </c>
      <c r="E993" s="165">
        <v>3221986.22</v>
      </c>
    </row>
    <row r="994" spans="3:5">
      <c r="C994" s="166" t="s">
        <v>1257</v>
      </c>
      <c r="D994" s="165">
        <v>78916280</v>
      </c>
      <c r="E994" s="165">
        <v>22826048.09</v>
      </c>
    </row>
    <row r="995" spans="3:5">
      <c r="C995" s="166" t="s">
        <v>1258</v>
      </c>
      <c r="D995" s="165">
        <v>4081155</v>
      </c>
      <c r="E995" s="165">
        <v>0</v>
      </c>
    </row>
    <row r="996" spans="3:5">
      <c r="C996" s="166" t="s">
        <v>1259</v>
      </c>
      <c r="D996" s="165">
        <v>20000000</v>
      </c>
      <c r="E996" s="165">
        <v>14898894.220000001</v>
      </c>
    </row>
    <row r="997" spans="3:5">
      <c r="C997" s="166" t="s">
        <v>1260</v>
      </c>
      <c r="D997" s="165">
        <v>4125127</v>
      </c>
      <c r="E997" s="165">
        <v>0</v>
      </c>
    </row>
    <row r="998" spans="3:5">
      <c r="C998" s="166" t="s">
        <v>1261</v>
      </c>
      <c r="D998" s="165">
        <v>7364139</v>
      </c>
      <c r="E998" s="165">
        <v>0</v>
      </c>
    </row>
    <row r="999" spans="3:5">
      <c r="C999" s="166" t="s">
        <v>1262</v>
      </c>
      <c r="D999" s="165">
        <v>5848496</v>
      </c>
      <c r="E999" s="165">
        <v>0</v>
      </c>
    </row>
    <row r="1000" spans="3:5">
      <c r="C1000" s="166" t="s">
        <v>1263</v>
      </c>
      <c r="D1000" s="165">
        <v>4125127</v>
      </c>
      <c r="E1000" s="165">
        <v>0</v>
      </c>
    </row>
    <row r="1001" spans="3:5">
      <c r="C1001" s="166" t="s">
        <v>1264</v>
      </c>
      <c r="D1001" s="165">
        <v>1411678</v>
      </c>
      <c r="E1001" s="165">
        <v>0</v>
      </c>
    </row>
    <row r="1002" spans="3:5">
      <c r="C1002" s="166" t="s">
        <v>1265</v>
      </c>
      <c r="D1002" s="165">
        <v>2080338</v>
      </c>
      <c r="E1002" s="165">
        <v>0</v>
      </c>
    </row>
    <row r="1003" spans="3:5">
      <c r="C1003" s="166" t="s">
        <v>1266</v>
      </c>
      <c r="D1003" s="165">
        <v>1901132</v>
      </c>
      <c r="E1003" s="165">
        <v>0</v>
      </c>
    </row>
    <row r="1004" spans="3:5">
      <c r="C1004" s="166" t="s">
        <v>1267</v>
      </c>
      <c r="D1004" s="165">
        <v>2589059</v>
      </c>
      <c r="E1004" s="165">
        <v>0</v>
      </c>
    </row>
    <row r="1005" spans="3:5">
      <c r="C1005" s="166" t="s">
        <v>1268</v>
      </c>
      <c r="D1005" s="165">
        <v>22105301</v>
      </c>
      <c r="E1005" s="165">
        <v>13446167.949999999</v>
      </c>
    </row>
    <row r="1006" spans="3:5">
      <c r="C1006" s="166" t="s">
        <v>1269</v>
      </c>
      <c r="D1006" s="165">
        <v>5881088</v>
      </c>
      <c r="E1006" s="165">
        <v>0</v>
      </c>
    </row>
    <row r="1007" spans="3:5">
      <c r="C1007" s="166" t="s">
        <v>1270</v>
      </c>
      <c r="D1007" s="165">
        <v>3000000</v>
      </c>
      <c r="E1007" s="165">
        <v>0</v>
      </c>
    </row>
    <row r="1008" spans="3:5">
      <c r="C1008" s="166" t="s">
        <v>1271</v>
      </c>
      <c r="D1008" s="165">
        <v>5404360</v>
      </c>
      <c r="E1008" s="165">
        <v>3089463.31</v>
      </c>
    </row>
    <row r="1009" spans="3:5">
      <c r="C1009" s="166" t="s">
        <v>1272</v>
      </c>
      <c r="D1009" s="165">
        <v>1759695</v>
      </c>
      <c r="E1009" s="165">
        <v>0</v>
      </c>
    </row>
    <row r="1010" spans="3:5">
      <c r="C1010" s="166" t="s">
        <v>1273</v>
      </c>
      <c r="D1010" s="165">
        <v>5881088</v>
      </c>
      <c r="E1010" s="165">
        <v>0</v>
      </c>
    </row>
    <row r="1011" spans="3:5">
      <c r="C1011" s="166" t="s">
        <v>1274</v>
      </c>
      <c r="D1011" s="165">
        <v>1104373</v>
      </c>
      <c r="E1011" s="165">
        <v>0</v>
      </c>
    </row>
    <row r="1012" spans="3:5">
      <c r="C1012" s="166" t="s">
        <v>1275</v>
      </c>
      <c r="D1012" s="165">
        <v>4076234</v>
      </c>
      <c r="E1012" s="165">
        <v>0</v>
      </c>
    </row>
    <row r="1013" spans="3:5">
      <c r="C1013" s="166" t="s">
        <v>1276</v>
      </c>
      <c r="D1013" s="165">
        <v>0</v>
      </c>
      <c r="E1013" s="165">
        <v>0</v>
      </c>
    </row>
    <row r="1014" spans="3:5">
      <c r="C1014" s="166" t="s">
        <v>1277</v>
      </c>
      <c r="D1014" s="165">
        <v>4076234</v>
      </c>
      <c r="E1014" s="165">
        <v>0</v>
      </c>
    </row>
    <row r="1015" spans="3:5">
      <c r="C1015" s="166" t="s">
        <v>1278</v>
      </c>
      <c r="D1015" s="165">
        <v>2080338</v>
      </c>
      <c r="E1015" s="165">
        <v>0</v>
      </c>
    </row>
    <row r="1016" spans="3:5">
      <c r="C1016" s="166" t="s">
        <v>1279</v>
      </c>
      <c r="D1016" s="165">
        <v>779923</v>
      </c>
      <c r="E1016" s="165">
        <v>0</v>
      </c>
    </row>
    <row r="1017" spans="3:5">
      <c r="C1017" s="166" t="s">
        <v>1280</v>
      </c>
      <c r="D1017" s="165">
        <v>1769301</v>
      </c>
      <c r="E1017" s="165">
        <v>0</v>
      </c>
    </row>
    <row r="1018" spans="3:5">
      <c r="C1018" s="166" t="s">
        <v>1281</v>
      </c>
      <c r="D1018" s="165">
        <v>779923</v>
      </c>
      <c r="E1018" s="165">
        <v>0</v>
      </c>
    </row>
    <row r="1019" spans="3:5">
      <c r="C1019" s="166" t="s">
        <v>1282</v>
      </c>
      <c r="D1019" s="165">
        <v>779923</v>
      </c>
      <c r="E1019" s="165">
        <v>0</v>
      </c>
    </row>
    <row r="1020" spans="3:5">
      <c r="C1020" s="166" t="s">
        <v>1283</v>
      </c>
      <c r="D1020" s="165">
        <v>141034127</v>
      </c>
      <c r="E1020" s="165">
        <v>17690087.559999999</v>
      </c>
    </row>
    <row r="1021" spans="3:5">
      <c r="C1021" s="166" t="s">
        <v>1284</v>
      </c>
      <c r="D1021" s="165">
        <v>3856383</v>
      </c>
      <c r="E1021" s="165">
        <v>0</v>
      </c>
    </row>
    <row r="1022" spans="3:5">
      <c r="C1022" s="166" t="s">
        <v>1285</v>
      </c>
      <c r="D1022" s="165">
        <v>46924815</v>
      </c>
      <c r="E1022" s="165">
        <v>0</v>
      </c>
    </row>
    <row r="1023" spans="3:5">
      <c r="C1023" s="166" t="s">
        <v>1286</v>
      </c>
      <c r="D1023" s="165">
        <v>5499812</v>
      </c>
      <c r="E1023" s="165">
        <v>0</v>
      </c>
    </row>
    <row r="1024" spans="3:5">
      <c r="C1024" s="166" t="s">
        <v>1287</v>
      </c>
      <c r="D1024" s="165">
        <v>38071704</v>
      </c>
      <c r="E1024" s="165">
        <v>0</v>
      </c>
    </row>
    <row r="1025" spans="3:5">
      <c r="C1025" s="166" t="s">
        <v>1288</v>
      </c>
      <c r="D1025" s="165">
        <v>3850402</v>
      </c>
      <c r="E1025" s="165">
        <v>0</v>
      </c>
    </row>
    <row r="1026" spans="3:5">
      <c r="C1026" s="166" t="s">
        <v>1289</v>
      </c>
      <c r="D1026" s="165">
        <v>4783393</v>
      </c>
      <c r="E1026" s="165">
        <v>0</v>
      </c>
    </row>
    <row r="1027" spans="3:5">
      <c r="C1027" s="166" t="s">
        <v>1290</v>
      </c>
      <c r="D1027" s="165">
        <v>1376080</v>
      </c>
      <c r="E1027" s="165">
        <v>0</v>
      </c>
    </row>
    <row r="1028" spans="3:5">
      <c r="C1028" s="166" t="s">
        <v>1291</v>
      </c>
      <c r="D1028" s="165">
        <v>5881087</v>
      </c>
      <c r="E1028" s="165">
        <v>0</v>
      </c>
    </row>
    <row r="1029" spans="3:5">
      <c r="C1029" s="166" t="s">
        <v>1292</v>
      </c>
      <c r="D1029" s="165">
        <v>9721888</v>
      </c>
      <c r="E1029" s="165">
        <v>0</v>
      </c>
    </row>
    <row r="1030" spans="3:5">
      <c r="C1030" s="166" t="s">
        <v>1293</v>
      </c>
      <c r="D1030" s="165">
        <v>10000000</v>
      </c>
      <c r="E1030" s="165">
        <v>0</v>
      </c>
    </row>
    <row r="1031" spans="3:5">
      <c r="C1031" s="166" t="s">
        <v>1294</v>
      </c>
      <c r="D1031" s="165">
        <v>4076234</v>
      </c>
      <c r="E1031" s="165">
        <v>0</v>
      </c>
    </row>
    <row r="1032" spans="3:5">
      <c r="C1032" s="166" t="s">
        <v>1295</v>
      </c>
      <c r="D1032" s="165">
        <v>4076234</v>
      </c>
      <c r="E1032" s="165">
        <v>0</v>
      </c>
    </row>
    <row r="1033" spans="3:5">
      <c r="C1033" s="166" t="s">
        <v>1296</v>
      </c>
      <c r="D1033" s="165">
        <v>5881088</v>
      </c>
      <c r="E1033" s="165">
        <v>0</v>
      </c>
    </row>
    <row r="1034" spans="3:5">
      <c r="C1034" s="166" t="s">
        <v>1297</v>
      </c>
      <c r="D1034" s="165">
        <v>5963974</v>
      </c>
      <c r="E1034" s="165">
        <v>0</v>
      </c>
    </row>
    <row r="1035" spans="3:5">
      <c r="C1035" s="166" t="s">
        <v>1298</v>
      </c>
      <c r="D1035" s="165">
        <v>26126598</v>
      </c>
      <c r="E1035" s="165">
        <v>0</v>
      </c>
    </row>
    <row r="1036" spans="3:5">
      <c r="C1036" s="166" t="s">
        <v>1299</v>
      </c>
      <c r="D1036" s="165">
        <v>61031571</v>
      </c>
      <c r="E1036" s="165">
        <v>55786429.340000004</v>
      </c>
    </row>
    <row r="1037" spans="3:5">
      <c r="C1037" s="166" t="s">
        <v>1300</v>
      </c>
      <c r="D1037" s="165">
        <v>5963974</v>
      </c>
      <c r="E1037" s="165">
        <v>0</v>
      </c>
    </row>
    <row r="1038" spans="3:5">
      <c r="C1038" s="166" t="s">
        <v>1301</v>
      </c>
      <c r="D1038" s="165">
        <v>4073271</v>
      </c>
      <c r="E1038" s="165">
        <v>0</v>
      </c>
    </row>
    <row r="1039" spans="3:5">
      <c r="C1039" s="166" t="s">
        <v>1302</v>
      </c>
      <c r="D1039" s="165">
        <v>15000000</v>
      </c>
      <c r="E1039" s="165">
        <v>8351196.2000000002</v>
      </c>
    </row>
    <row r="1040" spans="3:5">
      <c r="C1040" s="166" t="s">
        <v>1303</v>
      </c>
      <c r="D1040" s="165">
        <v>9000000</v>
      </c>
      <c r="E1040" s="165">
        <v>0</v>
      </c>
    </row>
    <row r="1041" spans="3:5">
      <c r="C1041" s="166" t="s">
        <v>1304</v>
      </c>
      <c r="D1041" s="165">
        <v>183602467</v>
      </c>
      <c r="E1041" s="165">
        <v>120065697.92999999</v>
      </c>
    </row>
    <row r="1042" spans="3:5">
      <c r="C1042" s="166" t="s">
        <v>1305</v>
      </c>
      <c r="D1042" s="165">
        <v>498000</v>
      </c>
      <c r="E1042" s="165">
        <v>0</v>
      </c>
    </row>
    <row r="1043" spans="3:5">
      <c r="C1043" s="166" t="s">
        <v>1306</v>
      </c>
      <c r="D1043" s="165">
        <v>0</v>
      </c>
      <c r="E1043" s="165">
        <v>0</v>
      </c>
    </row>
    <row r="1044" spans="3:5">
      <c r="C1044" s="166" t="s">
        <v>1307</v>
      </c>
      <c r="D1044" s="165">
        <v>498000</v>
      </c>
      <c r="E1044" s="165">
        <v>0</v>
      </c>
    </row>
    <row r="1045" spans="3:5">
      <c r="C1045" s="166" t="s">
        <v>1308</v>
      </c>
      <c r="D1045" s="165">
        <v>0</v>
      </c>
      <c r="E1045" s="165">
        <v>5037973.47</v>
      </c>
    </row>
    <row r="1046" spans="3:5">
      <c r="C1046" s="166" t="s">
        <v>1309</v>
      </c>
      <c r="D1046" s="165">
        <v>0</v>
      </c>
      <c r="E1046" s="165">
        <v>0</v>
      </c>
    </row>
    <row r="1047" spans="3:5">
      <c r="C1047" s="122" t="s">
        <v>273</v>
      </c>
      <c r="D1047" s="123">
        <v>1670250027</v>
      </c>
      <c r="E1047" s="123">
        <v>321735189.80000001</v>
      </c>
    </row>
    <row r="1048" spans="3:5">
      <c r="C1048" s="164" t="s">
        <v>242</v>
      </c>
      <c r="D1048" s="165">
        <v>1328199092</v>
      </c>
      <c r="E1048" s="165">
        <v>288075545.11000001</v>
      </c>
    </row>
    <row r="1049" spans="3:5">
      <c r="C1049" s="166" t="s">
        <v>1310</v>
      </c>
      <c r="D1049" s="165">
        <v>21411478</v>
      </c>
      <c r="E1049" s="165">
        <v>0</v>
      </c>
    </row>
    <row r="1050" spans="3:5">
      <c r="C1050" s="166" t="s">
        <v>1311</v>
      </c>
      <c r="D1050" s="165">
        <v>44000000</v>
      </c>
      <c r="E1050" s="165">
        <v>0</v>
      </c>
    </row>
    <row r="1051" spans="3:5">
      <c r="C1051" s="166" t="s">
        <v>1312</v>
      </c>
      <c r="D1051" s="165">
        <v>1111230</v>
      </c>
      <c r="E1051" s="165">
        <v>0</v>
      </c>
    </row>
    <row r="1052" spans="3:5">
      <c r="C1052" s="166" t="s">
        <v>1313</v>
      </c>
      <c r="D1052" s="165">
        <v>8000000</v>
      </c>
      <c r="E1052" s="165">
        <v>0</v>
      </c>
    </row>
    <row r="1053" spans="3:5">
      <c r="C1053" s="166" t="s">
        <v>1314</v>
      </c>
      <c r="D1053" s="165">
        <v>5001203</v>
      </c>
      <c r="E1053" s="165">
        <v>0</v>
      </c>
    </row>
    <row r="1054" spans="3:5">
      <c r="C1054" s="166" t="s">
        <v>1315</v>
      </c>
      <c r="D1054" s="165">
        <v>7256885</v>
      </c>
      <c r="E1054" s="165">
        <v>0</v>
      </c>
    </row>
    <row r="1055" spans="3:5">
      <c r="C1055" s="166" t="s">
        <v>1316</v>
      </c>
      <c r="D1055" s="165">
        <v>430669</v>
      </c>
      <c r="E1055" s="165">
        <v>0</v>
      </c>
    </row>
    <row r="1056" spans="3:5">
      <c r="C1056" s="166" t="s">
        <v>1317</v>
      </c>
      <c r="D1056" s="165">
        <v>9831681</v>
      </c>
      <c r="E1056" s="165">
        <v>0</v>
      </c>
    </row>
    <row r="1057" spans="3:5">
      <c r="C1057" s="166" t="s">
        <v>1318</v>
      </c>
      <c r="D1057" s="165">
        <v>4989515</v>
      </c>
      <c r="E1057" s="165">
        <v>0</v>
      </c>
    </row>
    <row r="1058" spans="3:5">
      <c r="C1058" s="166" t="s">
        <v>1319</v>
      </c>
      <c r="D1058" s="165">
        <v>7804941</v>
      </c>
      <c r="E1058" s="165">
        <v>5000000</v>
      </c>
    </row>
    <row r="1059" spans="3:5">
      <c r="C1059" s="166" t="s">
        <v>1320</v>
      </c>
      <c r="D1059" s="165">
        <v>3386383</v>
      </c>
      <c r="E1059" s="165">
        <v>0</v>
      </c>
    </row>
    <row r="1060" spans="3:5">
      <c r="C1060" s="166" t="s">
        <v>1321</v>
      </c>
      <c r="D1060" s="165">
        <v>56402241</v>
      </c>
      <c r="E1060" s="165">
        <v>0</v>
      </c>
    </row>
    <row r="1061" spans="3:5">
      <c r="C1061" s="166" t="s">
        <v>1322</v>
      </c>
      <c r="D1061" s="165">
        <v>19404819</v>
      </c>
      <c r="E1061" s="165">
        <v>0</v>
      </c>
    </row>
    <row r="1062" spans="3:5">
      <c r="C1062" s="166" t="s">
        <v>1323</v>
      </c>
      <c r="D1062" s="165">
        <v>5000000</v>
      </c>
      <c r="E1062" s="165">
        <v>0</v>
      </c>
    </row>
    <row r="1063" spans="3:5">
      <c r="C1063" s="166" t="s">
        <v>1324</v>
      </c>
      <c r="D1063" s="165">
        <v>1170135</v>
      </c>
      <c r="E1063" s="165">
        <v>0</v>
      </c>
    </row>
    <row r="1064" spans="3:5">
      <c r="C1064" s="166" t="s">
        <v>1325</v>
      </c>
      <c r="D1064" s="165">
        <v>16594591</v>
      </c>
      <c r="E1064" s="165">
        <v>0</v>
      </c>
    </row>
    <row r="1065" spans="3:5">
      <c r="C1065" s="166" t="s">
        <v>1326</v>
      </c>
      <c r="D1065" s="165">
        <v>2469363</v>
      </c>
      <c r="E1065" s="165">
        <v>0</v>
      </c>
    </row>
    <row r="1066" spans="3:5">
      <c r="C1066" s="166" t="s">
        <v>1327</v>
      </c>
      <c r="D1066" s="165">
        <v>5042740</v>
      </c>
      <c r="E1066" s="165">
        <v>0</v>
      </c>
    </row>
    <row r="1067" spans="3:5">
      <c r="C1067" s="166" t="s">
        <v>1328</v>
      </c>
      <c r="D1067" s="165">
        <v>111166406</v>
      </c>
      <c r="E1067" s="165">
        <v>54619652.640000001</v>
      </c>
    </row>
    <row r="1068" spans="3:5">
      <c r="C1068" s="166" t="s">
        <v>1329</v>
      </c>
      <c r="D1068" s="165">
        <v>56720062</v>
      </c>
      <c r="E1068" s="165">
        <v>37895348.479999997</v>
      </c>
    </row>
    <row r="1069" spans="3:5">
      <c r="C1069" s="166" t="s">
        <v>1330</v>
      </c>
      <c r="D1069" s="165">
        <v>5525987</v>
      </c>
      <c r="E1069" s="165">
        <v>0</v>
      </c>
    </row>
    <row r="1070" spans="3:5">
      <c r="C1070" s="166" t="s">
        <v>1331</v>
      </c>
      <c r="D1070" s="165">
        <v>40942547</v>
      </c>
      <c r="E1070" s="165">
        <v>32648436.850000001</v>
      </c>
    </row>
    <row r="1071" spans="3:5">
      <c r="C1071" s="166" t="s">
        <v>1332</v>
      </c>
      <c r="D1071" s="165">
        <v>6669416</v>
      </c>
      <c r="E1071" s="165">
        <v>0</v>
      </c>
    </row>
    <row r="1072" spans="3:5">
      <c r="C1072" s="166" t="s">
        <v>1333</v>
      </c>
      <c r="D1072" s="165">
        <v>30000000</v>
      </c>
      <c r="E1072" s="165">
        <v>32440877.989999998</v>
      </c>
    </row>
    <row r="1073" spans="3:5">
      <c r="C1073" s="166" t="s">
        <v>1334</v>
      </c>
      <c r="D1073" s="165">
        <v>103374369</v>
      </c>
      <c r="E1073" s="165">
        <v>8115314.1699999999</v>
      </c>
    </row>
    <row r="1074" spans="3:5">
      <c r="C1074" s="166" t="s">
        <v>1335</v>
      </c>
      <c r="D1074" s="165">
        <v>13511580</v>
      </c>
      <c r="E1074" s="165">
        <v>0</v>
      </c>
    </row>
    <row r="1075" spans="3:5">
      <c r="C1075" s="166" t="s">
        <v>1336</v>
      </c>
      <c r="D1075" s="165">
        <v>538658</v>
      </c>
      <c r="E1075" s="165">
        <v>0</v>
      </c>
    </row>
    <row r="1076" spans="3:5">
      <c r="C1076" s="166" t="s">
        <v>1337</v>
      </c>
      <c r="D1076" s="165">
        <v>67056947</v>
      </c>
      <c r="E1076" s="165">
        <v>0</v>
      </c>
    </row>
    <row r="1077" spans="3:5">
      <c r="C1077" s="166" t="s">
        <v>1338</v>
      </c>
      <c r="D1077" s="165">
        <v>155656045</v>
      </c>
      <c r="E1077" s="165">
        <v>35974500.939999998</v>
      </c>
    </row>
    <row r="1078" spans="3:5">
      <c r="C1078" s="166" t="s">
        <v>1339</v>
      </c>
      <c r="D1078" s="165">
        <v>8000000</v>
      </c>
      <c r="E1078" s="165">
        <v>0</v>
      </c>
    </row>
    <row r="1079" spans="3:5">
      <c r="C1079" s="166" t="s">
        <v>1340</v>
      </c>
      <c r="D1079" s="165">
        <v>230794055</v>
      </c>
      <c r="E1079" s="165">
        <v>3986964</v>
      </c>
    </row>
    <row r="1080" spans="3:5">
      <c r="C1080" s="166" t="s">
        <v>1341</v>
      </c>
      <c r="D1080" s="165">
        <v>103935146</v>
      </c>
      <c r="E1080" s="165">
        <v>71039147.170000002</v>
      </c>
    </row>
    <row r="1081" spans="3:5">
      <c r="C1081" s="166" t="s">
        <v>1342</v>
      </c>
      <c r="D1081" s="165">
        <v>135000000</v>
      </c>
      <c r="E1081" s="165">
        <v>6355302.8700000001</v>
      </c>
    </row>
    <row r="1082" spans="3:5">
      <c r="C1082" s="166" t="s">
        <v>1343</v>
      </c>
      <c r="D1082" s="165">
        <v>40000000</v>
      </c>
      <c r="E1082" s="165">
        <v>0</v>
      </c>
    </row>
    <row r="1083" spans="3:5">
      <c r="C1083" s="164" t="s">
        <v>244</v>
      </c>
      <c r="D1083" s="165">
        <v>67749732</v>
      </c>
      <c r="E1083" s="165">
        <v>33659644.689999998</v>
      </c>
    </row>
    <row r="1084" spans="3:5">
      <c r="C1084" s="166" t="s">
        <v>1344</v>
      </c>
      <c r="D1084" s="165">
        <v>57208005</v>
      </c>
      <c r="E1084" s="165">
        <v>23284265.309999999</v>
      </c>
    </row>
    <row r="1085" spans="3:5">
      <c r="C1085" s="166" t="s">
        <v>1345</v>
      </c>
      <c r="D1085" s="165">
        <v>3555960</v>
      </c>
      <c r="E1085" s="165">
        <v>0</v>
      </c>
    </row>
    <row r="1086" spans="3:5">
      <c r="C1086" s="166" t="s">
        <v>1346</v>
      </c>
      <c r="D1086" s="165">
        <v>6985767</v>
      </c>
      <c r="E1086" s="165">
        <v>0</v>
      </c>
    </row>
    <row r="1087" spans="3:5">
      <c r="C1087" s="166" t="s">
        <v>1347</v>
      </c>
      <c r="D1087" s="165">
        <v>0</v>
      </c>
      <c r="E1087" s="165">
        <v>10375379.379999999</v>
      </c>
    </row>
    <row r="1088" spans="3:5">
      <c r="C1088" s="164" t="s">
        <v>245</v>
      </c>
      <c r="D1088" s="165">
        <v>274301203</v>
      </c>
      <c r="E1088" s="165">
        <v>0</v>
      </c>
    </row>
    <row r="1089" spans="3:5">
      <c r="C1089" s="166" t="s">
        <v>1348</v>
      </c>
      <c r="D1089" s="165">
        <v>274301203</v>
      </c>
      <c r="E1089" s="165">
        <v>0</v>
      </c>
    </row>
    <row r="1090" spans="3:5">
      <c r="C1090" s="122" t="s">
        <v>274</v>
      </c>
      <c r="D1090" s="123">
        <v>4088437272</v>
      </c>
      <c r="E1090" s="123">
        <v>702978515.55999994</v>
      </c>
    </row>
    <row r="1091" spans="3:5">
      <c r="C1091" s="164" t="s">
        <v>242</v>
      </c>
      <c r="D1091" s="165">
        <v>691977336</v>
      </c>
      <c r="E1091" s="165">
        <v>265465841.81999999</v>
      </c>
    </row>
    <row r="1092" spans="3:5">
      <c r="C1092" s="166" t="s">
        <v>1349</v>
      </c>
      <c r="D1092" s="165">
        <v>34603615</v>
      </c>
      <c r="E1092" s="165">
        <v>0</v>
      </c>
    </row>
    <row r="1093" spans="3:5">
      <c r="C1093" s="166" t="s">
        <v>1350</v>
      </c>
      <c r="D1093" s="165">
        <v>21000000</v>
      </c>
      <c r="E1093" s="165">
        <v>14132285.48</v>
      </c>
    </row>
    <row r="1094" spans="3:5">
      <c r="C1094" s="166" t="s">
        <v>1351</v>
      </c>
      <c r="D1094" s="165">
        <v>73507758</v>
      </c>
      <c r="E1094" s="165">
        <v>0</v>
      </c>
    </row>
    <row r="1095" spans="3:5">
      <c r="C1095" s="166" t="s">
        <v>1352</v>
      </c>
      <c r="D1095" s="165">
        <v>84027878</v>
      </c>
      <c r="E1095" s="165">
        <v>86056891.719999999</v>
      </c>
    </row>
    <row r="1096" spans="3:5">
      <c r="C1096" s="166" t="s">
        <v>1353</v>
      </c>
      <c r="D1096" s="165">
        <v>51610779</v>
      </c>
      <c r="E1096" s="165">
        <v>0</v>
      </c>
    </row>
    <row r="1097" spans="3:5">
      <c r="C1097" s="166" t="s">
        <v>1354</v>
      </c>
      <c r="D1097" s="165">
        <v>2542220</v>
      </c>
      <c r="E1097" s="165">
        <v>0</v>
      </c>
    </row>
    <row r="1098" spans="3:5">
      <c r="C1098" s="166" t="s">
        <v>1355</v>
      </c>
      <c r="D1098" s="165">
        <v>2542220</v>
      </c>
      <c r="E1098" s="165">
        <v>0</v>
      </c>
    </row>
    <row r="1099" spans="3:5">
      <c r="C1099" s="166" t="s">
        <v>1356</v>
      </c>
      <c r="D1099" s="165">
        <v>2523769</v>
      </c>
      <c r="E1099" s="165">
        <v>0</v>
      </c>
    </row>
    <row r="1100" spans="3:5">
      <c r="C1100" s="166" t="s">
        <v>1357</v>
      </c>
      <c r="D1100" s="165">
        <v>6071992</v>
      </c>
      <c r="E1100" s="165">
        <v>0</v>
      </c>
    </row>
    <row r="1101" spans="3:5">
      <c r="C1101" s="166" t="s">
        <v>1358</v>
      </c>
      <c r="D1101" s="165">
        <v>3689328</v>
      </c>
      <c r="E1101" s="165">
        <v>0</v>
      </c>
    </row>
    <row r="1102" spans="3:5">
      <c r="C1102" s="166" t="s">
        <v>1359</v>
      </c>
      <c r="D1102" s="165">
        <v>3689328</v>
      </c>
      <c r="E1102" s="165">
        <v>0</v>
      </c>
    </row>
    <row r="1103" spans="3:5">
      <c r="C1103" s="166" t="s">
        <v>1360</v>
      </c>
      <c r="D1103" s="165">
        <v>3689328</v>
      </c>
      <c r="E1103" s="165">
        <v>0</v>
      </c>
    </row>
    <row r="1104" spans="3:5">
      <c r="C1104" s="166" t="s">
        <v>1361</v>
      </c>
      <c r="D1104" s="165">
        <v>2523767</v>
      </c>
      <c r="E1104" s="165">
        <v>0</v>
      </c>
    </row>
    <row r="1105" spans="3:5">
      <c r="C1105" s="166" t="s">
        <v>1362</v>
      </c>
      <c r="D1105" s="165">
        <v>3689328</v>
      </c>
      <c r="E1105" s="165">
        <v>0</v>
      </c>
    </row>
    <row r="1106" spans="3:5">
      <c r="C1106" s="166" t="s">
        <v>1363</v>
      </c>
      <c r="D1106" s="165">
        <v>3689328</v>
      </c>
      <c r="E1106" s="165">
        <v>0</v>
      </c>
    </row>
    <row r="1107" spans="3:5">
      <c r="C1107" s="166" t="s">
        <v>1364</v>
      </c>
      <c r="D1107" s="165">
        <v>3689328</v>
      </c>
      <c r="E1107" s="165">
        <v>0</v>
      </c>
    </row>
    <row r="1108" spans="3:5">
      <c r="C1108" s="166" t="s">
        <v>1365</v>
      </c>
      <c r="D1108" s="165">
        <v>1407491</v>
      </c>
      <c r="E1108" s="165">
        <v>0</v>
      </c>
    </row>
    <row r="1109" spans="3:5">
      <c r="C1109" s="166" t="s">
        <v>1366</v>
      </c>
      <c r="D1109" s="165">
        <v>2113557</v>
      </c>
      <c r="E1109" s="165">
        <v>0</v>
      </c>
    </row>
    <row r="1110" spans="3:5">
      <c r="C1110" s="166" t="s">
        <v>1367</v>
      </c>
      <c r="D1110" s="165">
        <v>5103177</v>
      </c>
      <c r="E1110" s="165">
        <v>0</v>
      </c>
    </row>
    <row r="1111" spans="3:5">
      <c r="C1111" s="166" t="s">
        <v>1368</v>
      </c>
      <c r="D1111" s="165">
        <v>6071992</v>
      </c>
      <c r="E1111" s="165">
        <v>0</v>
      </c>
    </row>
    <row r="1112" spans="3:5">
      <c r="C1112" s="166" t="s">
        <v>1369</v>
      </c>
      <c r="D1112" s="165">
        <v>3609752</v>
      </c>
      <c r="E1112" s="165">
        <v>0</v>
      </c>
    </row>
    <row r="1113" spans="3:5">
      <c r="C1113" s="166" t="s">
        <v>1370</v>
      </c>
      <c r="D1113" s="165">
        <v>3689328</v>
      </c>
      <c r="E1113" s="165">
        <v>0</v>
      </c>
    </row>
    <row r="1114" spans="3:5">
      <c r="C1114" s="166" t="s">
        <v>1371</v>
      </c>
      <c r="D1114" s="165">
        <v>59238928</v>
      </c>
      <c r="E1114" s="165">
        <v>35670605.579999998</v>
      </c>
    </row>
    <row r="1115" spans="3:5">
      <c r="C1115" s="166" t="s">
        <v>1372</v>
      </c>
      <c r="D1115" s="165">
        <v>92860473</v>
      </c>
      <c r="E1115" s="165">
        <v>51537448.5</v>
      </c>
    </row>
    <row r="1116" spans="3:5">
      <c r="C1116" s="166" t="s">
        <v>1373</v>
      </c>
      <c r="D1116" s="165">
        <v>3689328</v>
      </c>
      <c r="E1116" s="165">
        <v>0</v>
      </c>
    </row>
    <row r="1117" spans="3:5">
      <c r="C1117" s="166" t="s">
        <v>1374</v>
      </c>
      <c r="D1117" s="165">
        <v>6071992</v>
      </c>
      <c r="E1117" s="165">
        <v>0</v>
      </c>
    </row>
    <row r="1118" spans="3:5">
      <c r="C1118" s="166" t="s">
        <v>1375</v>
      </c>
      <c r="D1118" s="165">
        <v>57592521</v>
      </c>
      <c r="E1118" s="165">
        <v>34124763</v>
      </c>
    </row>
    <row r="1119" spans="3:5">
      <c r="C1119" s="166" t="s">
        <v>1376</v>
      </c>
      <c r="D1119" s="165">
        <v>10000000</v>
      </c>
      <c r="E1119" s="165">
        <v>0</v>
      </c>
    </row>
    <row r="1120" spans="3:5">
      <c r="C1120" s="166" t="s">
        <v>1377</v>
      </c>
      <c r="D1120" s="165">
        <v>137438831</v>
      </c>
      <c r="E1120" s="165">
        <v>43943847.539999999</v>
      </c>
    </row>
    <row r="1121" spans="3:5">
      <c r="C1121" s="164" t="s">
        <v>244</v>
      </c>
      <c r="D1121" s="165">
        <v>240959936</v>
      </c>
      <c r="E1121" s="165">
        <v>50503325.159999996</v>
      </c>
    </row>
    <row r="1122" spans="3:5">
      <c r="C1122" s="166" t="s">
        <v>1378</v>
      </c>
      <c r="D1122" s="165">
        <v>207951833</v>
      </c>
      <c r="E1122" s="165">
        <v>22147719.149999999</v>
      </c>
    </row>
    <row r="1123" spans="3:5">
      <c r="C1123" s="166" t="s">
        <v>1379</v>
      </c>
      <c r="D1123" s="165">
        <v>33008103</v>
      </c>
      <c r="E1123" s="165">
        <v>28355606.010000002</v>
      </c>
    </row>
    <row r="1124" spans="3:5">
      <c r="C1124" s="164" t="s">
        <v>245</v>
      </c>
      <c r="D1124" s="165">
        <v>3155500000</v>
      </c>
      <c r="E1124" s="165">
        <v>387009348.58000004</v>
      </c>
    </row>
    <row r="1125" spans="3:5">
      <c r="C1125" s="166" t="s">
        <v>1380</v>
      </c>
      <c r="D1125" s="165">
        <v>3155500000</v>
      </c>
      <c r="E1125" s="165">
        <v>387009348.58000004</v>
      </c>
    </row>
    <row r="1126" spans="3:5">
      <c r="C1126" s="122" t="s">
        <v>255</v>
      </c>
      <c r="D1126" s="123">
        <v>3391840772</v>
      </c>
      <c r="E1126" s="123">
        <v>1100128014.5900002</v>
      </c>
    </row>
    <row r="1127" spans="3:5">
      <c r="C1127" s="164" t="s">
        <v>242</v>
      </c>
      <c r="D1127" s="165">
        <v>3044735772</v>
      </c>
      <c r="E1127" s="165">
        <v>1100128014.5900002</v>
      </c>
    </row>
    <row r="1128" spans="3:5">
      <c r="C1128" s="166" t="s">
        <v>1381</v>
      </c>
      <c r="D1128" s="165">
        <v>100001</v>
      </c>
      <c r="E1128" s="165">
        <v>0</v>
      </c>
    </row>
    <row r="1129" spans="3:5">
      <c r="C1129" s="166" t="s">
        <v>1382</v>
      </c>
      <c r="D1129" s="165">
        <v>887087444</v>
      </c>
      <c r="E1129" s="165">
        <v>0</v>
      </c>
    </row>
    <row r="1130" spans="3:5">
      <c r="C1130" s="166" t="s">
        <v>1383</v>
      </c>
      <c r="D1130" s="165">
        <v>130146458</v>
      </c>
      <c r="E1130" s="165">
        <v>0</v>
      </c>
    </row>
    <row r="1131" spans="3:5">
      <c r="C1131" s="166" t="s">
        <v>1384</v>
      </c>
      <c r="D1131" s="165">
        <v>0</v>
      </c>
      <c r="E1131" s="165">
        <v>44572767.579999998</v>
      </c>
    </row>
    <row r="1132" spans="3:5">
      <c r="C1132" s="166" t="s">
        <v>1385</v>
      </c>
      <c r="D1132" s="165">
        <v>11196288</v>
      </c>
      <c r="E1132" s="165">
        <v>0</v>
      </c>
    </row>
    <row r="1133" spans="3:5">
      <c r="C1133" s="166" t="s">
        <v>1386</v>
      </c>
      <c r="D1133" s="165">
        <v>16077858</v>
      </c>
      <c r="E1133" s="165">
        <v>0</v>
      </c>
    </row>
    <row r="1134" spans="3:5">
      <c r="C1134" s="166" t="s">
        <v>1387</v>
      </c>
      <c r="D1134" s="165">
        <v>3492752</v>
      </c>
      <c r="E1134" s="165">
        <v>0</v>
      </c>
    </row>
    <row r="1135" spans="3:5">
      <c r="C1135" s="166" t="s">
        <v>1388</v>
      </c>
      <c r="D1135" s="165">
        <v>3835091</v>
      </c>
      <c r="E1135" s="165">
        <v>3402857.55</v>
      </c>
    </row>
    <row r="1136" spans="3:5">
      <c r="C1136" s="166" t="s">
        <v>1389</v>
      </c>
      <c r="D1136" s="165">
        <v>2783204</v>
      </c>
      <c r="E1136" s="165">
        <v>2633104</v>
      </c>
    </row>
    <row r="1137" spans="3:5">
      <c r="C1137" s="166" t="s">
        <v>1390</v>
      </c>
      <c r="D1137" s="165">
        <v>1521692</v>
      </c>
      <c r="E1137" s="165">
        <v>0</v>
      </c>
    </row>
    <row r="1138" spans="3:5">
      <c r="C1138" s="166" t="s">
        <v>1391</v>
      </c>
      <c r="D1138" s="165">
        <v>10000000</v>
      </c>
      <c r="E1138" s="165">
        <v>8593594.4900000002</v>
      </c>
    </row>
    <row r="1139" spans="3:5">
      <c r="C1139" s="166" t="s">
        <v>1392</v>
      </c>
      <c r="D1139" s="165">
        <v>0</v>
      </c>
      <c r="E1139" s="165">
        <v>0</v>
      </c>
    </row>
    <row r="1140" spans="3:5">
      <c r="C1140" s="166" t="s">
        <v>1393</v>
      </c>
      <c r="D1140" s="165">
        <v>75000000</v>
      </c>
      <c r="E1140" s="165">
        <v>39696800.729999997</v>
      </c>
    </row>
    <row r="1141" spans="3:5">
      <c r="C1141" s="166" t="s">
        <v>1394</v>
      </c>
      <c r="D1141" s="165">
        <v>131058</v>
      </c>
      <c r="E1141" s="165">
        <v>0</v>
      </c>
    </row>
    <row r="1142" spans="3:5">
      <c r="C1142" s="166" t="s">
        <v>1395</v>
      </c>
      <c r="D1142" s="165">
        <v>50250419</v>
      </c>
      <c r="E1142" s="165">
        <v>24295927.98</v>
      </c>
    </row>
    <row r="1143" spans="3:5">
      <c r="C1143" s="166" t="s">
        <v>1396</v>
      </c>
      <c r="D1143" s="165">
        <v>45904305</v>
      </c>
      <c r="E1143" s="165">
        <v>20697479</v>
      </c>
    </row>
    <row r="1144" spans="3:5">
      <c r="C1144" s="166" t="s">
        <v>1397</v>
      </c>
      <c r="D1144" s="165">
        <v>70496679</v>
      </c>
      <c r="E1144" s="165">
        <v>35444289.990000002</v>
      </c>
    </row>
    <row r="1145" spans="3:5">
      <c r="C1145" s="166" t="s">
        <v>1398</v>
      </c>
      <c r="D1145" s="165">
        <v>9261623</v>
      </c>
      <c r="E1145" s="165">
        <v>0</v>
      </c>
    </row>
    <row r="1146" spans="3:5">
      <c r="C1146" s="166" t="s">
        <v>1399</v>
      </c>
      <c r="D1146" s="165">
        <v>92033458</v>
      </c>
      <c r="E1146" s="165">
        <v>55578857.399999999</v>
      </c>
    </row>
    <row r="1147" spans="3:5">
      <c r="C1147" s="166" t="s">
        <v>1400</v>
      </c>
      <c r="D1147" s="165">
        <v>811151</v>
      </c>
      <c r="E1147" s="165">
        <v>0</v>
      </c>
    </row>
    <row r="1148" spans="3:5">
      <c r="C1148" s="166" t="s">
        <v>1401</v>
      </c>
      <c r="D1148" s="165">
        <v>38549089</v>
      </c>
      <c r="E1148" s="165">
        <v>9381000</v>
      </c>
    </row>
    <row r="1149" spans="3:5">
      <c r="C1149" s="166" t="s">
        <v>1402</v>
      </c>
      <c r="D1149" s="165">
        <v>121446905</v>
      </c>
      <c r="E1149" s="165">
        <v>0</v>
      </c>
    </row>
    <row r="1150" spans="3:5">
      <c r="C1150" s="166" t="s">
        <v>1403</v>
      </c>
      <c r="D1150" s="165">
        <v>811351</v>
      </c>
      <c r="E1150" s="165">
        <v>0</v>
      </c>
    </row>
    <row r="1151" spans="3:5">
      <c r="C1151" s="166" t="s">
        <v>1404</v>
      </c>
      <c r="D1151" s="165">
        <v>72982996</v>
      </c>
      <c r="E1151" s="165">
        <v>48959189</v>
      </c>
    </row>
    <row r="1152" spans="3:5">
      <c r="C1152" s="166" t="s">
        <v>1405</v>
      </c>
      <c r="D1152" s="165">
        <v>2047022</v>
      </c>
      <c r="E1152" s="165">
        <v>0</v>
      </c>
    </row>
    <row r="1153" spans="3:5">
      <c r="C1153" s="166" t="s">
        <v>1406</v>
      </c>
      <c r="D1153" s="165">
        <v>24381867</v>
      </c>
      <c r="E1153" s="165">
        <v>0</v>
      </c>
    </row>
    <row r="1154" spans="3:5">
      <c r="C1154" s="166" t="s">
        <v>1407</v>
      </c>
      <c r="D1154" s="165">
        <v>93836919</v>
      </c>
      <c r="E1154" s="165">
        <v>0</v>
      </c>
    </row>
    <row r="1155" spans="3:5">
      <c r="C1155" s="166" t="s">
        <v>1408</v>
      </c>
      <c r="D1155" s="165">
        <v>787856</v>
      </c>
      <c r="E1155" s="165">
        <v>0</v>
      </c>
    </row>
    <row r="1156" spans="3:5">
      <c r="C1156" s="166" t="s">
        <v>1409</v>
      </c>
      <c r="D1156" s="165">
        <v>28490997</v>
      </c>
      <c r="E1156" s="165">
        <v>21065416</v>
      </c>
    </row>
    <row r="1157" spans="3:5">
      <c r="C1157" s="166" t="s">
        <v>1410</v>
      </c>
      <c r="D1157" s="165">
        <v>1578136</v>
      </c>
      <c r="E1157" s="165">
        <v>0</v>
      </c>
    </row>
    <row r="1158" spans="3:5">
      <c r="C1158" s="166" t="s">
        <v>1411</v>
      </c>
      <c r="D1158" s="165">
        <v>681879</v>
      </c>
      <c r="E1158" s="165">
        <v>0</v>
      </c>
    </row>
    <row r="1159" spans="3:5">
      <c r="C1159" s="166" t="s">
        <v>1412</v>
      </c>
      <c r="D1159" s="165">
        <v>861339</v>
      </c>
      <c r="E1159" s="165">
        <v>0</v>
      </c>
    </row>
    <row r="1160" spans="3:5">
      <c r="C1160" s="166" t="s">
        <v>1413</v>
      </c>
      <c r="D1160" s="165">
        <v>21532897</v>
      </c>
      <c r="E1160" s="165">
        <v>0</v>
      </c>
    </row>
    <row r="1161" spans="3:5">
      <c r="C1161" s="166" t="s">
        <v>1414</v>
      </c>
      <c r="D1161" s="165">
        <v>1375936</v>
      </c>
      <c r="E1161" s="165">
        <v>0</v>
      </c>
    </row>
    <row r="1162" spans="3:5">
      <c r="C1162" s="166" t="s">
        <v>1415</v>
      </c>
      <c r="D1162" s="165">
        <v>61878395</v>
      </c>
      <c r="E1162" s="165">
        <v>35314347.609999999</v>
      </c>
    </row>
    <row r="1163" spans="3:5">
      <c r="C1163" s="166" t="s">
        <v>1416</v>
      </c>
      <c r="D1163" s="165">
        <v>2658544</v>
      </c>
      <c r="E1163" s="165">
        <v>0</v>
      </c>
    </row>
    <row r="1164" spans="3:5">
      <c r="C1164" s="166" t="s">
        <v>1417</v>
      </c>
      <c r="D1164" s="165">
        <v>9413897</v>
      </c>
      <c r="E1164" s="165">
        <v>62333235.509999998</v>
      </c>
    </row>
    <row r="1165" spans="3:5">
      <c r="C1165" s="166" t="s">
        <v>1418</v>
      </c>
      <c r="D1165" s="165">
        <v>2658544</v>
      </c>
      <c r="E1165" s="165">
        <v>0</v>
      </c>
    </row>
    <row r="1166" spans="3:5">
      <c r="C1166" s="166" t="s">
        <v>1419</v>
      </c>
      <c r="D1166" s="165">
        <v>4988020</v>
      </c>
      <c r="E1166" s="165">
        <v>0</v>
      </c>
    </row>
    <row r="1167" spans="3:5">
      <c r="C1167" s="166" t="s">
        <v>1420</v>
      </c>
      <c r="D1167" s="165">
        <v>1366852</v>
      </c>
      <c r="E1167" s="165">
        <v>0</v>
      </c>
    </row>
    <row r="1168" spans="3:5">
      <c r="C1168" s="166" t="s">
        <v>1421</v>
      </c>
      <c r="D1168" s="165">
        <v>250000000</v>
      </c>
      <c r="E1168" s="165">
        <v>0</v>
      </c>
    </row>
    <row r="1169" spans="3:5">
      <c r="C1169" s="166" t="s">
        <v>1422</v>
      </c>
      <c r="D1169" s="165">
        <v>1173513</v>
      </c>
      <c r="E1169" s="165">
        <v>0</v>
      </c>
    </row>
    <row r="1170" spans="3:5">
      <c r="C1170" s="166" t="s">
        <v>1423</v>
      </c>
      <c r="D1170" s="165">
        <v>334551</v>
      </c>
      <c r="E1170" s="165">
        <v>0</v>
      </c>
    </row>
    <row r="1171" spans="3:5">
      <c r="C1171" s="166" t="s">
        <v>1424</v>
      </c>
      <c r="D1171" s="165">
        <v>926225</v>
      </c>
      <c r="E1171" s="165">
        <v>0</v>
      </c>
    </row>
    <row r="1172" spans="3:5">
      <c r="C1172" s="166" t="s">
        <v>1425</v>
      </c>
      <c r="D1172" s="165">
        <v>7299770</v>
      </c>
      <c r="E1172" s="165">
        <v>0</v>
      </c>
    </row>
    <row r="1173" spans="3:5">
      <c r="C1173" s="166" t="s">
        <v>1426</v>
      </c>
      <c r="D1173" s="165">
        <v>5047821</v>
      </c>
      <c r="E1173" s="165">
        <v>0</v>
      </c>
    </row>
    <row r="1174" spans="3:5">
      <c r="C1174" s="166" t="s">
        <v>1427</v>
      </c>
      <c r="D1174" s="165">
        <v>2423798</v>
      </c>
      <c r="E1174" s="165">
        <v>0</v>
      </c>
    </row>
    <row r="1175" spans="3:5">
      <c r="C1175" s="166" t="s">
        <v>1428</v>
      </c>
      <c r="D1175" s="165">
        <v>12177968</v>
      </c>
      <c r="E1175" s="165">
        <v>0</v>
      </c>
    </row>
    <row r="1176" spans="3:5">
      <c r="C1176" s="166" t="s">
        <v>1429</v>
      </c>
      <c r="D1176" s="165">
        <v>1307788</v>
      </c>
      <c r="E1176" s="165">
        <v>0</v>
      </c>
    </row>
    <row r="1177" spans="3:5">
      <c r="C1177" s="166" t="s">
        <v>1430</v>
      </c>
      <c r="D1177" s="165">
        <v>2419653</v>
      </c>
      <c r="E1177" s="165">
        <v>0</v>
      </c>
    </row>
    <row r="1178" spans="3:5">
      <c r="C1178" s="166" t="s">
        <v>1431</v>
      </c>
      <c r="D1178" s="165">
        <v>1523118</v>
      </c>
      <c r="E1178" s="165">
        <v>0</v>
      </c>
    </row>
    <row r="1179" spans="3:5">
      <c r="C1179" s="166" t="s">
        <v>1432</v>
      </c>
      <c r="D1179" s="165">
        <v>0</v>
      </c>
      <c r="E1179" s="165">
        <v>24497200</v>
      </c>
    </row>
    <row r="1180" spans="3:5">
      <c r="C1180" s="166" t="s">
        <v>1433</v>
      </c>
      <c r="D1180" s="165">
        <v>1523118</v>
      </c>
      <c r="E1180" s="165">
        <v>0</v>
      </c>
    </row>
    <row r="1181" spans="3:5">
      <c r="C1181" s="166" t="s">
        <v>1434</v>
      </c>
      <c r="D1181" s="165">
        <v>1493665</v>
      </c>
      <c r="E1181" s="165">
        <v>0</v>
      </c>
    </row>
    <row r="1182" spans="3:5">
      <c r="C1182" s="166" t="s">
        <v>1435</v>
      </c>
      <c r="D1182" s="165">
        <v>2413782</v>
      </c>
      <c r="E1182" s="165">
        <v>0</v>
      </c>
    </row>
    <row r="1183" spans="3:5">
      <c r="C1183" s="166" t="s">
        <v>1436</v>
      </c>
      <c r="D1183" s="165">
        <v>1493665</v>
      </c>
      <c r="E1183" s="165">
        <v>0</v>
      </c>
    </row>
    <row r="1184" spans="3:5">
      <c r="C1184" s="166" t="s">
        <v>1437</v>
      </c>
      <c r="D1184" s="165">
        <v>2731352</v>
      </c>
      <c r="E1184" s="165">
        <v>0</v>
      </c>
    </row>
    <row r="1185" spans="3:5">
      <c r="C1185" s="166" t="s">
        <v>1438</v>
      </c>
      <c r="D1185" s="165">
        <v>1665477</v>
      </c>
      <c r="E1185" s="165">
        <v>0</v>
      </c>
    </row>
    <row r="1186" spans="3:5">
      <c r="C1186" s="166" t="s">
        <v>1439</v>
      </c>
      <c r="D1186" s="165">
        <v>1000000</v>
      </c>
      <c r="E1186" s="165">
        <v>0</v>
      </c>
    </row>
    <row r="1187" spans="3:5">
      <c r="C1187" s="166" t="s">
        <v>1440</v>
      </c>
      <c r="D1187" s="165">
        <v>23000000</v>
      </c>
      <c r="E1187" s="165">
        <v>0</v>
      </c>
    </row>
    <row r="1188" spans="3:5">
      <c r="C1188" s="166" t="s">
        <v>1441</v>
      </c>
      <c r="D1188" s="165">
        <v>1665477</v>
      </c>
      <c r="E1188" s="165">
        <v>0</v>
      </c>
    </row>
    <row r="1189" spans="3:5">
      <c r="C1189" s="166" t="s">
        <v>1442</v>
      </c>
      <c r="D1189" s="165">
        <v>1880812</v>
      </c>
      <c r="E1189" s="165">
        <v>0</v>
      </c>
    </row>
    <row r="1190" spans="3:5">
      <c r="C1190" s="166" t="s">
        <v>1443</v>
      </c>
      <c r="D1190" s="165">
        <v>2420044</v>
      </c>
      <c r="E1190" s="165">
        <v>0</v>
      </c>
    </row>
    <row r="1191" spans="3:5">
      <c r="C1191" s="166" t="s">
        <v>1444</v>
      </c>
      <c r="D1191" s="165">
        <v>2420044</v>
      </c>
      <c r="E1191" s="165">
        <v>0</v>
      </c>
    </row>
    <row r="1192" spans="3:5">
      <c r="C1192" s="166" t="s">
        <v>1445</v>
      </c>
      <c r="D1192" s="165">
        <v>105000000</v>
      </c>
      <c r="E1192" s="165">
        <v>22453184.149999999</v>
      </c>
    </row>
    <row r="1193" spans="3:5">
      <c r="C1193" s="166" t="s">
        <v>1446</v>
      </c>
      <c r="D1193" s="165">
        <v>1378176</v>
      </c>
      <c r="E1193" s="165">
        <v>0</v>
      </c>
    </row>
    <row r="1194" spans="3:5">
      <c r="C1194" s="166" t="s">
        <v>1447</v>
      </c>
      <c r="D1194" s="165">
        <v>1641497</v>
      </c>
      <c r="E1194" s="165">
        <v>0</v>
      </c>
    </row>
    <row r="1195" spans="3:5">
      <c r="C1195" s="166" t="s">
        <v>1448</v>
      </c>
      <c r="D1195" s="165">
        <v>1991636</v>
      </c>
      <c r="E1195" s="165">
        <v>0</v>
      </c>
    </row>
    <row r="1196" spans="3:5">
      <c r="C1196" s="166" t="s">
        <v>1449</v>
      </c>
      <c r="D1196" s="165">
        <v>1991636</v>
      </c>
      <c r="E1196" s="165">
        <v>0</v>
      </c>
    </row>
    <row r="1197" spans="3:5">
      <c r="C1197" s="166" t="s">
        <v>1450</v>
      </c>
      <c r="D1197" s="165">
        <v>466982</v>
      </c>
      <c r="E1197" s="165">
        <v>0</v>
      </c>
    </row>
    <row r="1198" spans="3:5">
      <c r="C1198" s="166" t="s">
        <v>1451</v>
      </c>
      <c r="D1198" s="165">
        <v>646004</v>
      </c>
      <c r="E1198" s="165">
        <v>0</v>
      </c>
    </row>
    <row r="1199" spans="3:5">
      <c r="C1199" s="166" t="s">
        <v>1452</v>
      </c>
      <c r="D1199" s="165">
        <v>36345632</v>
      </c>
      <c r="E1199" s="165">
        <v>0</v>
      </c>
    </row>
    <row r="1200" spans="3:5">
      <c r="C1200" s="166" t="s">
        <v>1453</v>
      </c>
      <c r="D1200" s="165">
        <v>1230541</v>
      </c>
      <c r="E1200" s="165">
        <v>0</v>
      </c>
    </row>
    <row r="1201" spans="3:5">
      <c r="C1201" s="166" t="s">
        <v>1454</v>
      </c>
      <c r="D1201" s="165">
        <v>2654072</v>
      </c>
      <c r="E1201" s="165">
        <v>0</v>
      </c>
    </row>
    <row r="1202" spans="3:5">
      <c r="C1202" s="166" t="s">
        <v>1455</v>
      </c>
      <c r="D1202" s="165">
        <v>2654072</v>
      </c>
      <c r="E1202" s="165">
        <v>0</v>
      </c>
    </row>
    <row r="1203" spans="3:5">
      <c r="C1203" s="166" t="s">
        <v>1456</v>
      </c>
      <c r="D1203" s="165">
        <v>1375936</v>
      </c>
      <c r="E1203" s="165">
        <v>0</v>
      </c>
    </row>
    <row r="1204" spans="3:5">
      <c r="C1204" s="166" t="s">
        <v>1457</v>
      </c>
      <c r="D1204" s="165">
        <v>2309159</v>
      </c>
      <c r="E1204" s="165">
        <v>0</v>
      </c>
    </row>
    <row r="1205" spans="3:5">
      <c r="C1205" s="166" t="s">
        <v>1458</v>
      </c>
      <c r="D1205" s="165">
        <v>2654072</v>
      </c>
      <c r="E1205" s="165">
        <v>0</v>
      </c>
    </row>
    <row r="1206" spans="3:5">
      <c r="C1206" s="166" t="s">
        <v>1459</v>
      </c>
      <c r="D1206" s="165">
        <v>215335</v>
      </c>
      <c r="E1206" s="165">
        <v>0</v>
      </c>
    </row>
    <row r="1207" spans="3:5">
      <c r="C1207" s="166" t="s">
        <v>1460</v>
      </c>
      <c r="D1207" s="165">
        <v>2654072</v>
      </c>
      <c r="E1207" s="165">
        <v>0</v>
      </c>
    </row>
    <row r="1208" spans="3:5">
      <c r="C1208" s="166" t="s">
        <v>1461</v>
      </c>
      <c r="D1208" s="165">
        <v>18377817</v>
      </c>
      <c r="E1208" s="165">
        <v>0</v>
      </c>
    </row>
    <row r="1209" spans="3:5">
      <c r="C1209" s="166" t="s">
        <v>1462</v>
      </c>
      <c r="D1209" s="165">
        <v>2654072</v>
      </c>
      <c r="E1209" s="165">
        <v>0</v>
      </c>
    </row>
    <row r="1210" spans="3:5">
      <c r="C1210" s="166" t="s">
        <v>1463</v>
      </c>
      <c r="D1210" s="165">
        <v>1375936</v>
      </c>
      <c r="E1210" s="165">
        <v>0</v>
      </c>
    </row>
    <row r="1211" spans="3:5">
      <c r="C1211" s="166" t="s">
        <v>1464</v>
      </c>
      <c r="D1211" s="165">
        <v>85248595</v>
      </c>
      <c r="E1211" s="165">
        <v>55931131.450000003</v>
      </c>
    </row>
    <row r="1212" spans="3:5">
      <c r="C1212" s="166" t="s">
        <v>1465</v>
      </c>
      <c r="D1212" s="165">
        <v>2654072</v>
      </c>
      <c r="E1212" s="165">
        <v>0</v>
      </c>
    </row>
    <row r="1213" spans="3:5">
      <c r="C1213" s="166" t="s">
        <v>1466</v>
      </c>
      <c r="D1213" s="165">
        <v>1312634</v>
      </c>
      <c r="E1213" s="165">
        <v>0</v>
      </c>
    </row>
    <row r="1214" spans="3:5">
      <c r="C1214" s="166" t="s">
        <v>1467</v>
      </c>
      <c r="D1214" s="165">
        <v>2445396</v>
      </c>
      <c r="E1214" s="165">
        <v>0</v>
      </c>
    </row>
    <row r="1215" spans="3:5">
      <c r="C1215" s="166" t="s">
        <v>1468</v>
      </c>
      <c r="D1215" s="165">
        <v>2445396</v>
      </c>
      <c r="E1215" s="165">
        <v>0</v>
      </c>
    </row>
    <row r="1216" spans="3:5">
      <c r="C1216" s="166" t="s">
        <v>1469</v>
      </c>
      <c r="D1216" s="165">
        <v>21704683</v>
      </c>
      <c r="E1216" s="165">
        <v>0</v>
      </c>
    </row>
    <row r="1217" spans="3:5">
      <c r="C1217" s="166" t="s">
        <v>1470</v>
      </c>
      <c r="D1217" s="165">
        <v>2445396</v>
      </c>
      <c r="E1217" s="165">
        <v>0</v>
      </c>
    </row>
    <row r="1218" spans="3:5">
      <c r="C1218" s="166" t="s">
        <v>1471</v>
      </c>
      <c r="D1218" s="165">
        <v>2454667</v>
      </c>
      <c r="E1218" s="165">
        <v>0</v>
      </c>
    </row>
    <row r="1219" spans="3:5">
      <c r="C1219" s="166" t="s">
        <v>1472</v>
      </c>
      <c r="D1219" s="165">
        <v>1284813</v>
      </c>
      <c r="E1219" s="165">
        <v>0</v>
      </c>
    </row>
    <row r="1220" spans="3:5">
      <c r="C1220" s="166" t="s">
        <v>1473</v>
      </c>
      <c r="D1220" s="165">
        <v>2454667</v>
      </c>
      <c r="E1220" s="165">
        <v>0</v>
      </c>
    </row>
    <row r="1221" spans="3:5">
      <c r="C1221" s="166" t="s">
        <v>1474</v>
      </c>
      <c r="D1221" s="165">
        <v>0</v>
      </c>
      <c r="E1221" s="165">
        <v>515936490.73000002</v>
      </c>
    </row>
    <row r="1222" spans="3:5">
      <c r="C1222" s="166" t="s">
        <v>1475</v>
      </c>
      <c r="D1222" s="165">
        <v>496723</v>
      </c>
      <c r="E1222" s="165">
        <v>0</v>
      </c>
    </row>
    <row r="1223" spans="3:5">
      <c r="C1223" s="166" t="s">
        <v>1476</v>
      </c>
      <c r="D1223" s="165">
        <v>474875</v>
      </c>
      <c r="E1223" s="165">
        <v>0</v>
      </c>
    </row>
    <row r="1224" spans="3:5">
      <c r="C1224" s="166" t="s">
        <v>1477</v>
      </c>
      <c r="D1224" s="165">
        <v>60378413</v>
      </c>
      <c r="E1224" s="165">
        <v>29397438.73</v>
      </c>
    </row>
    <row r="1225" spans="3:5">
      <c r="C1225" s="166" t="s">
        <v>1478</v>
      </c>
      <c r="D1225" s="165">
        <v>496723</v>
      </c>
      <c r="E1225" s="165">
        <v>0</v>
      </c>
    </row>
    <row r="1226" spans="3:5">
      <c r="C1226" s="166" t="s">
        <v>1479</v>
      </c>
      <c r="D1226" s="165">
        <v>306326996</v>
      </c>
      <c r="E1226" s="165">
        <v>37255562.380000003</v>
      </c>
    </row>
    <row r="1227" spans="3:5">
      <c r="C1227" s="166" t="s">
        <v>1480</v>
      </c>
      <c r="D1227" s="165">
        <v>760823</v>
      </c>
      <c r="E1227" s="165">
        <v>0</v>
      </c>
    </row>
    <row r="1228" spans="3:5">
      <c r="C1228" s="166" t="s">
        <v>1481</v>
      </c>
      <c r="D1228" s="165">
        <v>760823</v>
      </c>
      <c r="E1228" s="165">
        <v>0</v>
      </c>
    </row>
    <row r="1229" spans="3:5">
      <c r="C1229" s="166" t="s">
        <v>1482</v>
      </c>
      <c r="D1229" s="165">
        <v>5056888</v>
      </c>
      <c r="E1229" s="165">
        <v>0</v>
      </c>
    </row>
    <row r="1230" spans="3:5">
      <c r="C1230" s="166" t="s">
        <v>1483</v>
      </c>
      <c r="D1230" s="165">
        <v>3128008</v>
      </c>
      <c r="E1230" s="165">
        <v>0</v>
      </c>
    </row>
    <row r="1231" spans="3:5">
      <c r="C1231" s="166" t="s">
        <v>1484</v>
      </c>
      <c r="D1231" s="165">
        <v>114292123</v>
      </c>
      <c r="E1231" s="165">
        <v>2688140.31</v>
      </c>
    </row>
    <row r="1232" spans="3:5">
      <c r="C1232" s="166" t="s">
        <v>1485</v>
      </c>
      <c r="D1232" s="165">
        <v>2367205</v>
      </c>
      <c r="E1232" s="165">
        <v>0</v>
      </c>
    </row>
    <row r="1233" spans="3:5">
      <c r="C1233" s="166" t="s">
        <v>1486</v>
      </c>
      <c r="D1233" s="165">
        <v>1492003</v>
      </c>
      <c r="E1233" s="165">
        <v>0</v>
      </c>
    </row>
    <row r="1234" spans="3:5">
      <c r="C1234" s="166" t="s">
        <v>1487</v>
      </c>
      <c r="D1234" s="165">
        <v>1375936</v>
      </c>
      <c r="E1234" s="165">
        <v>0</v>
      </c>
    </row>
    <row r="1235" spans="3:5">
      <c r="C1235" s="166" t="s">
        <v>1488</v>
      </c>
      <c r="D1235" s="165">
        <v>2046922</v>
      </c>
      <c r="E1235" s="165">
        <v>0</v>
      </c>
    </row>
    <row r="1236" spans="3:5">
      <c r="C1236" s="166" t="s">
        <v>1489</v>
      </c>
      <c r="D1236" s="165">
        <v>2413782</v>
      </c>
      <c r="E1236" s="165">
        <v>0</v>
      </c>
    </row>
    <row r="1237" spans="3:5">
      <c r="C1237" s="164" t="s">
        <v>259</v>
      </c>
      <c r="D1237" s="165">
        <v>0</v>
      </c>
      <c r="E1237" s="165">
        <v>0</v>
      </c>
    </row>
    <row r="1238" spans="3:5">
      <c r="C1238" s="166" t="s">
        <v>1382</v>
      </c>
      <c r="D1238" s="165">
        <v>0</v>
      </c>
      <c r="E1238" s="165">
        <v>0</v>
      </c>
    </row>
    <row r="1239" spans="3:5">
      <c r="C1239" s="164" t="s">
        <v>245</v>
      </c>
      <c r="D1239" s="165">
        <v>347105000</v>
      </c>
      <c r="E1239" s="165">
        <v>0</v>
      </c>
    </row>
    <row r="1240" spans="3:5">
      <c r="C1240" s="166" t="s">
        <v>243</v>
      </c>
      <c r="D1240" s="165">
        <v>347105000</v>
      </c>
      <c r="E1240" s="165">
        <v>0</v>
      </c>
    </row>
    <row r="1241" spans="3:5">
      <c r="C1241" s="166" t="s">
        <v>1382</v>
      </c>
      <c r="D1241" s="165">
        <v>0</v>
      </c>
      <c r="E1241" s="165">
        <v>0</v>
      </c>
    </row>
    <row r="1242" spans="3:5">
      <c r="C1242" s="122" t="s">
        <v>275</v>
      </c>
      <c r="D1242" s="123">
        <v>224237198</v>
      </c>
      <c r="E1242" s="123">
        <v>56921523.460000008</v>
      </c>
    </row>
    <row r="1243" spans="3:5">
      <c r="C1243" s="164" t="s">
        <v>242</v>
      </c>
      <c r="D1243" s="165">
        <v>219237198</v>
      </c>
      <c r="E1243" s="165">
        <v>56921523.460000008</v>
      </c>
    </row>
    <row r="1244" spans="3:5">
      <c r="C1244" s="166" t="s">
        <v>1490</v>
      </c>
      <c r="D1244" s="165">
        <v>2000000</v>
      </c>
      <c r="E1244" s="165">
        <v>0</v>
      </c>
    </row>
    <row r="1245" spans="3:5">
      <c r="C1245" s="166" t="s">
        <v>1491</v>
      </c>
      <c r="D1245" s="165">
        <v>5000000</v>
      </c>
      <c r="E1245" s="165">
        <v>4193227.87</v>
      </c>
    </row>
    <row r="1246" spans="3:5">
      <c r="C1246" s="166" t="s">
        <v>1492</v>
      </c>
      <c r="D1246" s="165">
        <v>4826380</v>
      </c>
      <c r="E1246" s="165">
        <v>0</v>
      </c>
    </row>
    <row r="1247" spans="3:5">
      <c r="C1247" s="166" t="s">
        <v>1493</v>
      </c>
      <c r="D1247" s="165">
        <v>2448638</v>
      </c>
      <c r="E1247" s="165">
        <v>0</v>
      </c>
    </row>
    <row r="1248" spans="3:5">
      <c r="C1248" s="166" t="s">
        <v>1494</v>
      </c>
      <c r="D1248" s="165">
        <v>2425754</v>
      </c>
      <c r="E1248" s="165">
        <v>0</v>
      </c>
    </row>
    <row r="1249" spans="3:5">
      <c r="C1249" s="166" t="s">
        <v>1495</v>
      </c>
      <c r="D1249" s="165">
        <v>2425754</v>
      </c>
      <c r="E1249" s="165">
        <v>0</v>
      </c>
    </row>
    <row r="1250" spans="3:5">
      <c r="C1250" s="166" t="s">
        <v>1496</v>
      </c>
      <c r="D1250" s="165">
        <v>1556180</v>
      </c>
      <c r="E1250" s="165">
        <v>0</v>
      </c>
    </row>
    <row r="1251" spans="3:5">
      <c r="C1251" s="166" t="s">
        <v>1497</v>
      </c>
      <c r="D1251" s="165">
        <v>31787417</v>
      </c>
      <c r="E1251" s="165">
        <v>17296946</v>
      </c>
    </row>
    <row r="1252" spans="3:5">
      <c r="C1252" s="166" t="s">
        <v>1498</v>
      </c>
      <c r="D1252" s="165">
        <v>1556180</v>
      </c>
      <c r="E1252" s="165">
        <v>0</v>
      </c>
    </row>
    <row r="1253" spans="3:5">
      <c r="C1253" s="166" t="s">
        <v>1499</v>
      </c>
      <c r="D1253" s="165">
        <v>4067285</v>
      </c>
      <c r="E1253" s="165">
        <v>0</v>
      </c>
    </row>
    <row r="1254" spans="3:5">
      <c r="C1254" s="166" t="s">
        <v>1500</v>
      </c>
      <c r="D1254" s="165">
        <v>33147489</v>
      </c>
      <c r="E1254" s="165">
        <v>25754265</v>
      </c>
    </row>
    <row r="1255" spans="3:5">
      <c r="C1255" s="166" t="s">
        <v>1501</v>
      </c>
      <c r="D1255" s="165">
        <v>892319</v>
      </c>
      <c r="E1255" s="165">
        <v>0</v>
      </c>
    </row>
    <row r="1256" spans="3:5">
      <c r="C1256" s="166" t="s">
        <v>1502</v>
      </c>
      <c r="D1256" s="165">
        <v>2052030</v>
      </c>
      <c r="E1256" s="165">
        <v>0</v>
      </c>
    </row>
    <row r="1257" spans="3:5">
      <c r="C1257" s="166" t="s">
        <v>1503</v>
      </c>
      <c r="D1257" s="165">
        <v>2052030</v>
      </c>
      <c r="E1257" s="165">
        <v>0</v>
      </c>
    </row>
    <row r="1258" spans="3:5">
      <c r="C1258" s="166" t="s">
        <v>1504</v>
      </c>
      <c r="D1258" s="165">
        <v>95168846</v>
      </c>
      <c r="E1258" s="165">
        <v>0</v>
      </c>
    </row>
    <row r="1259" spans="3:5">
      <c r="C1259" s="166" t="s">
        <v>1505</v>
      </c>
      <c r="D1259" s="165">
        <v>5000000</v>
      </c>
      <c r="E1259" s="165">
        <v>0</v>
      </c>
    </row>
    <row r="1260" spans="3:5">
      <c r="C1260" s="166" t="s">
        <v>1506</v>
      </c>
      <c r="D1260" s="165">
        <v>22830896</v>
      </c>
      <c r="E1260" s="165">
        <v>9677084.5899999999</v>
      </c>
    </row>
    <row r="1261" spans="3:5">
      <c r="C1261" s="164" t="s">
        <v>244</v>
      </c>
      <c r="D1261" s="165">
        <v>5000000</v>
      </c>
      <c r="E1261" s="165">
        <v>0</v>
      </c>
    </row>
    <row r="1262" spans="3:5">
      <c r="C1262" s="166" t="s">
        <v>1507</v>
      </c>
      <c r="D1262" s="165">
        <v>5000000</v>
      </c>
      <c r="E1262" s="165">
        <v>0</v>
      </c>
    </row>
    <row r="1263" spans="3:5">
      <c r="C1263" s="122" t="s">
        <v>256</v>
      </c>
      <c r="D1263" s="123">
        <v>257316285</v>
      </c>
      <c r="E1263" s="123">
        <v>313721973.86000001</v>
      </c>
    </row>
    <row r="1264" spans="3:5">
      <c r="C1264" s="164" t="s">
        <v>242</v>
      </c>
      <c r="D1264" s="165">
        <v>257316285</v>
      </c>
      <c r="E1264" s="165">
        <v>313721973.86000001</v>
      </c>
    </row>
    <row r="1265" spans="3:5">
      <c r="C1265" s="166" t="s">
        <v>1508</v>
      </c>
      <c r="D1265" s="165">
        <v>2434110</v>
      </c>
      <c r="E1265" s="165">
        <v>0</v>
      </c>
    </row>
    <row r="1266" spans="3:5">
      <c r="C1266" s="166" t="s">
        <v>1509</v>
      </c>
      <c r="D1266" s="165">
        <v>1534460</v>
      </c>
      <c r="E1266" s="165">
        <v>0</v>
      </c>
    </row>
    <row r="1267" spans="3:5">
      <c r="C1267" s="166" t="s">
        <v>1510</v>
      </c>
      <c r="D1267" s="165">
        <v>2434110</v>
      </c>
      <c r="E1267" s="165">
        <v>0</v>
      </c>
    </row>
    <row r="1268" spans="3:5">
      <c r="C1268" s="166" t="s">
        <v>1511</v>
      </c>
      <c r="D1268" s="165">
        <v>1534460</v>
      </c>
      <c r="E1268" s="165">
        <v>0</v>
      </c>
    </row>
    <row r="1269" spans="3:5">
      <c r="C1269" s="166" t="s">
        <v>1512</v>
      </c>
      <c r="D1269" s="165">
        <v>2871043</v>
      </c>
      <c r="E1269" s="165">
        <v>0</v>
      </c>
    </row>
    <row r="1270" spans="3:5">
      <c r="C1270" s="166" t="s">
        <v>1513</v>
      </c>
      <c r="D1270" s="165">
        <v>4818780</v>
      </c>
      <c r="E1270" s="165">
        <v>0</v>
      </c>
    </row>
    <row r="1271" spans="3:5">
      <c r="C1271" s="166" t="s">
        <v>1514</v>
      </c>
      <c r="D1271" s="165">
        <v>1880094</v>
      </c>
      <c r="E1271" s="165">
        <v>0</v>
      </c>
    </row>
    <row r="1272" spans="3:5">
      <c r="C1272" s="166" t="s">
        <v>1515</v>
      </c>
      <c r="D1272" s="165">
        <v>723610</v>
      </c>
      <c r="E1272" s="165">
        <v>0</v>
      </c>
    </row>
    <row r="1273" spans="3:5">
      <c r="C1273" s="166" t="s">
        <v>1516</v>
      </c>
      <c r="D1273" s="165">
        <v>723610</v>
      </c>
      <c r="E1273" s="165">
        <v>0</v>
      </c>
    </row>
    <row r="1274" spans="3:5">
      <c r="C1274" s="166" t="s">
        <v>1517</v>
      </c>
      <c r="D1274" s="165">
        <v>4734410</v>
      </c>
      <c r="E1274" s="165">
        <v>0</v>
      </c>
    </row>
    <row r="1275" spans="3:5">
      <c r="C1275" s="166" t="s">
        <v>1518</v>
      </c>
      <c r="D1275" s="165">
        <v>2183018</v>
      </c>
      <c r="E1275" s="165">
        <v>0</v>
      </c>
    </row>
    <row r="1276" spans="3:5">
      <c r="C1276" s="166" t="s">
        <v>1519</v>
      </c>
      <c r="D1276" s="165">
        <v>2183018</v>
      </c>
      <c r="E1276" s="165">
        <v>0</v>
      </c>
    </row>
    <row r="1277" spans="3:5">
      <c r="C1277" s="166" t="s">
        <v>1520</v>
      </c>
      <c r="D1277" s="165">
        <v>882194</v>
      </c>
      <c r="E1277" s="165">
        <v>0</v>
      </c>
    </row>
    <row r="1278" spans="3:5">
      <c r="C1278" s="166" t="s">
        <v>1521</v>
      </c>
      <c r="D1278" s="165">
        <v>2183018</v>
      </c>
      <c r="E1278" s="165">
        <v>0</v>
      </c>
    </row>
    <row r="1279" spans="3:5">
      <c r="C1279" s="166" t="s">
        <v>1522</v>
      </c>
      <c r="D1279" s="165">
        <v>3000000</v>
      </c>
      <c r="E1279" s="165">
        <v>0</v>
      </c>
    </row>
    <row r="1280" spans="3:5">
      <c r="C1280" s="166" t="s">
        <v>1523</v>
      </c>
      <c r="D1280" s="165">
        <v>2004892</v>
      </c>
      <c r="E1280" s="165">
        <v>0</v>
      </c>
    </row>
    <row r="1281" spans="3:5">
      <c r="C1281" s="166" t="s">
        <v>1524</v>
      </c>
      <c r="D1281" s="165">
        <v>2179643</v>
      </c>
      <c r="E1281" s="165">
        <v>0</v>
      </c>
    </row>
    <row r="1282" spans="3:5">
      <c r="C1282" s="166" t="s">
        <v>1525</v>
      </c>
      <c r="D1282" s="165">
        <v>2179643</v>
      </c>
      <c r="E1282" s="165">
        <v>0</v>
      </c>
    </row>
    <row r="1283" spans="3:5">
      <c r="C1283" s="166" t="s">
        <v>1526</v>
      </c>
      <c r="D1283" s="165">
        <v>2179643</v>
      </c>
      <c r="E1283" s="165">
        <v>0</v>
      </c>
    </row>
    <row r="1284" spans="3:5">
      <c r="C1284" s="166" t="s">
        <v>1527</v>
      </c>
      <c r="D1284" s="165">
        <v>10849293</v>
      </c>
      <c r="E1284" s="165">
        <v>0</v>
      </c>
    </row>
    <row r="1285" spans="3:5">
      <c r="C1285" s="166" t="s">
        <v>1528</v>
      </c>
      <c r="D1285" s="165">
        <v>2052030</v>
      </c>
      <c r="E1285" s="165">
        <v>0</v>
      </c>
    </row>
    <row r="1286" spans="3:5">
      <c r="C1286" s="166" t="s">
        <v>1529</v>
      </c>
      <c r="D1286" s="165">
        <v>4103995</v>
      </c>
      <c r="E1286" s="165">
        <v>0</v>
      </c>
    </row>
    <row r="1287" spans="3:5">
      <c r="C1287" s="166" t="s">
        <v>1530</v>
      </c>
      <c r="D1287" s="165">
        <v>32918997</v>
      </c>
      <c r="E1287" s="165">
        <v>48396176</v>
      </c>
    </row>
    <row r="1288" spans="3:5">
      <c r="C1288" s="166" t="s">
        <v>1531</v>
      </c>
      <c r="D1288" s="165">
        <v>74223502</v>
      </c>
      <c r="E1288" s="165">
        <v>199086279.16999999</v>
      </c>
    </row>
    <row r="1289" spans="3:5">
      <c r="C1289" s="166" t="s">
        <v>1532</v>
      </c>
      <c r="D1289" s="165">
        <v>13388396</v>
      </c>
      <c r="E1289" s="165">
        <v>0</v>
      </c>
    </row>
    <row r="1290" spans="3:5">
      <c r="C1290" s="166" t="s">
        <v>1533</v>
      </c>
      <c r="D1290" s="165">
        <v>15000000</v>
      </c>
      <c r="E1290" s="165">
        <v>0</v>
      </c>
    </row>
    <row r="1291" spans="3:5">
      <c r="C1291" s="166" t="s">
        <v>1534</v>
      </c>
      <c r="D1291" s="165">
        <v>62116316</v>
      </c>
      <c r="E1291" s="165">
        <v>57152295.079999998</v>
      </c>
    </row>
    <row r="1292" spans="3:5">
      <c r="C1292" s="166" t="s">
        <v>1535</v>
      </c>
      <c r="D1292" s="165">
        <v>0</v>
      </c>
      <c r="E1292" s="165">
        <v>9087223.6099999994</v>
      </c>
    </row>
    <row r="1293" spans="3:5">
      <c r="C1293" s="122" t="s">
        <v>276</v>
      </c>
      <c r="D1293" s="123">
        <v>699192504</v>
      </c>
      <c r="E1293" s="123">
        <v>93069367.350000009</v>
      </c>
    </row>
    <row r="1294" spans="3:5">
      <c r="C1294" s="164" t="s">
        <v>242</v>
      </c>
      <c r="D1294" s="165">
        <v>698547023</v>
      </c>
      <c r="E1294" s="165">
        <v>93069367.350000009</v>
      </c>
    </row>
    <row r="1295" spans="3:5">
      <c r="C1295" s="166" t="s">
        <v>1536</v>
      </c>
      <c r="D1295" s="165">
        <v>0</v>
      </c>
      <c r="E1295" s="165">
        <v>11439789.09</v>
      </c>
    </row>
    <row r="1296" spans="3:5">
      <c r="C1296" s="166" t="s">
        <v>1537</v>
      </c>
      <c r="D1296" s="165">
        <v>265169142</v>
      </c>
      <c r="E1296" s="165">
        <v>0</v>
      </c>
    </row>
    <row r="1297" spans="3:5">
      <c r="C1297" s="166" t="s">
        <v>1538</v>
      </c>
      <c r="D1297" s="165">
        <v>1197921</v>
      </c>
      <c r="E1297" s="165">
        <v>0</v>
      </c>
    </row>
    <row r="1298" spans="3:5">
      <c r="C1298" s="166" t="s">
        <v>1539</v>
      </c>
      <c r="D1298" s="165">
        <v>39359011</v>
      </c>
      <c r="E1298" s="165">
        <v>0</v>
      </c>
    </row>
    <row r="1299" spans="3:5">
      <c r="C1299" s="166" t="s">
        <v>1540</v>
      </c>
      <c r="D1299" s="165">
        <v>0</v>
      </c>
      <c r="E1299" s="165">
        <v>398403.5</v>
      </c>
    </row>
    <row r="1300" spans="3:5">
      <c r="C1300" s="166" t="s">
        <v>1541</v>
      </c>
      <c r="D1300" s="165">
        <v>29354</v>
      </c>
      <c r="E1300" s="165">
        <v>274258</v>
      </c>
    </row>
    <row r="1301" spans="3:5">
      <c r="C1301" s="166" t="s">
        <v>1542</v>
      </c>
      <c r="D1301" s="165">
        <v>0</v>
      </c>
      <c r="E1301" s="165">
        <v>2467824.85</v>
      </c>
    </row>
    <row r="1302" spans="3:5">
      <c r="C1302" s="166" t="s">
        <v>1543</v>
      </c>
      <c r="D1302" s="165">
        <v>0</v>
      </c>
      <c r="E1302" s="165">
        <v>425332.99</v>
      </c>
    </row>
    <row r="1303" spans="3:5">
      <c r="C1303" s="166" t="s">
        <v>1544</v>
      </c>
      <c r="D1303" s="165">
        <v>0</v>
      </c>
      <c r="E1303" s="165">
        <v>0</v>
      </c>
    </row>
    <row r="1304" spans="3:5">
      <c r="C1304" s="166" t="s">
        <v>1545</v>
      </c>
      <c r="D1304" s="165">
        <v>0</v>
      </c>
      <c r="E1304" s="165">
        <v>0</v>
      </c>
    </row>
    <row r="1305" spans="3:5">
      <c r="C1305" s="166" t="s">
        <v>1546</v>
      </c>
      <c r="D1305" s="165">
        <v>3784204</v>
      </c>
      <c r="E1305" s="165">
        <v>0</v>
      </c>
    </row>
    <row r="1306" spans="3:5">
      <c r="C1306" s="166" t="s">
        <v>1547</v>
      </c>
      <c r="D1306" s="165">
        <v>3784204</v>
      </c>
      <c r="E1306" s="165">
        <v>0</v>
      </c>
    </row>
    <row r="1307" spans="3:5">
      <c r="C1307" s="166" t="s">
        <v>1548</v>
      </c>
      <c r="D1307" s="165">
        <v>6679438</v>
      </c>
      <c r="E1307" s="165">
        <v>0</v>
      </c>
    </row>
    <row r="1308" spans="3:5">
      <c r="C1308" s="166" t="s">
        <v>1549</v>
      </c>
      <c r="D1308" s="165">
        <v>7298589</v>
      </c>
      <c r="E1308" s="165">
        <v>0</v>
      </c>
    </row>
    <row r="1309" spans="3:5">
      <c r="C1309" s="166" t="s">
        <v>1550</v>
      </c>
      <c r="D1309" s="165">
        <v>30055331</v>
      </c>
      <c r="E1309" s="165">
        <v>0</v>
      </c>
    </row>
    <row r="1310" spans="3:5">
      <c r="C1310" s="166" t="s">
        <v>1551</v>
      </c>
      <c r="D1310" s="165">
        <v>65424950</v>
      </c>
      <c r="E1310" s="165">
        <v>0</v>
      </c>
    </row>
    <row r="1311" spans="3:5">
      <c r="C1311" s="166" t="s">
        <v>1552</v>
      </c>
      <c r="D1311" s="165">
        <v>6071992</v>
      </c>
      <c r="E1311" s="165">
        <v>0</v>
      </c>
    </row>
    <row r="1312" spans="3:5">
      <c r="C1312" s="166" t="s">
        <v>1553</v>
      </c>
      <c r="D1312" s="165">
        <v>56195690</v>
      </c>
      <c r="E1312" s="165">
        <v>0</v>
      </c>
    </row>
    <row r="1313" spans="3:5">
      <c r="C1313" s="166" t="s">
        <v>1554</v>
      </c>
      <c r="D1313" s="165">
        <v>627725</v>
      </c>
      <c r="E1313" s="165">
        <v>0</v>
      </c>
    </row>
    <row r="1314" spans="3:5">
      <c r="C1314" s="166" t="s">
        <v>1555</v>
      </c>
      <c r="D1314" s="165">
        <v>14504078</v>
      </c>
      <c r="E1314" s="165">
        <v>0</v>
      </c>
    </row>
    <row r="1315" spans="3:5">
      <c r="C1315" s="166" t="s">
        <v>1556</v>
      </c>
      <c r="D1315" s="165">
        <v>4736551</v>
      </c>
      <c r="E1315" s="165">
        <v>0</v>
      </c>
    </row>
    <row r="1316" spans="3:5">
      <c r="C1316" s="166" t="s">
        <v>1557</v>
      </c>
      <c r="D1316" s="165">
        <v>12144488</v>
      </c>
      <c r="E1316" s="165">
        <v>0</v>
      </c>
    </row>
    <row r="1317" spans="3:5">
      <c r="C1317" s="166" t="s">
        <v>1558</v>
      </c>
      <c r="D1317" s="165">
        <v>4883815</v>
      </c>
      <c r="E1317" s="165">
        <v>3567434.69</v>
      </c>
    </row>
    <row r="1318" spans="3:5">
      <c r="C1318" s="166" t="s">
        <v>1559</v>
      </c>
      <c r="D1318" s="165">
        <v>2094888</v>
      </c>
      <c r="E1318" s="165">
        <v>0</v>
      </c>
    </row>
    <row r="1319" spans="3:5">
      <c r="C1319" s="166" t="s">
        <v>1560</v>
      </c>
      <c r="D1319" s="165">
        <v>1129568</v>
      </c>
      <c r="E1319" s="165">
        <v>0</v>
      </c>
    </row>
    <row r="1320" spans="3:5">
      <c r="C1320" s="166" t="s">
        <v>1561</v>
      </c>
      <c r="D1320" s="165">
        <v>7132499</v>
      </c>
      <c r="E1320" s="165">
        <v>0</v>
      </c>
    </row>
    <row r="1321" spans="3:5">
      <c r="C1321" s="166" t="s">
        <v>1562</v>
      </c>
      <c r="D1321" s="165">
        <v>2985453</v>
      </c>
      <c r="E1321" s="165">
        <v>0</v>
      </c>
    </row>
    <row r="1322" spans="3:5">
      <c r="C1322" s="166" t="s">
        <v>1563</v>
      </c>
      <c r="D1322" s="165">
        <v>3689328</v>
      </c>
      <c r="E1322" s="165">
        <v>0</v>
      </c>
    </row>
    <row r="1323" spans="3:5">
      <c r="C1323" s="166" t="s">
        <v>1564</v>
      </c>
      <c r="D1323" s="165">
        <v>3689328</v>
      </c>
      <c r="E1323" s="165">
        <v>0</v>
      </c>
    </row>
    <row r="1324" spans="3:5">
      <c r="C1324" s="166" t="s">
        <v>1565</v>
      </c>
      <c r="D1324" s="165">
        <v>14387174</v>
      </c>
      <c r="E1324" s="165">
        <v>0</v>
      </c>
    </row>
    <row r="1325" spans="3:5">
      <c r="C1325" s="166" t="s">
        <v>1566</v>
      </c>
      <c r="D1325" s="165">
        <v>137077398</v>
      </c>
      <c r="E1325" s="165">
        <v>71977613.810000002</v>
      </c>
    </row>
    <row r="1326" spans="3:5">
      <c r="C1326" s="166" t="s">
        <v>1567</v>
      </c>
      <c r="D1326" s="165">
        <v>0</v>
      </c>
      <c r="E1326" s="165">
        <v>0</v>
      </c>
    </row>
    <row r="1327" spans="3:5">
      <c r="C1327" s="166" t="s">
        <v>1568</v>
      </c>
      <c r="D1327" s="165">
        <v>0</v>
      </c>
      <c r="E1327" s="165">
        <v>2518710.42</v>
      </c>
    </row>
    <row r="1328" spans="3:5">
      <c r="C1328" s="166" t="s">
        <v>1569</v>
      </c>
      <c r="D1328" s="165">
        <v>4414904</v>
      </c>
      <c r="E1328" s="165">
        <v>0</v>
      </c>
    </row>
    <row r="1329" spans="3:5">
      <c r="C1329" s="164" t="s">
        <v>244</v>
      </c>
      <c r="D1329" s="165">
        <v>645481</v>
      </c>
      <c r="E1329" s="165">
        <v>0</v>
      </c>
    </row>
    <row r="1330" spans="3:5">
      <c r="C1330" s="166" t="s">
        <v>1555</v>
      </c>
      <c r="D1330" s="165">
        <v>645481</v>
      </c>
      <c r="E1330" s="165">
        <v>0</v>
      </c>
    </row>
    <row r="1331" spans="3:5">
      <c r="C1331" s="164" t="s">
        <v>245</v>
      </c>
      <c r="D1331" s="165">
        <v>0</v>
      </c>
      <c r="E1331" s="165">
        <v>0</v>
      </c>
    </row>
    <row r="1332" spans="3:5">
      <c r="C1332" s="166" t="s">
        <v>1836</v>
      </c>
      <c r="D1332" s="165">
        <v>0</v>
      </c>
      <c r="E1332" s="165">
        <v>0</v>
      </c>
    </row>
    <row r="1333" spans="3:5">
      <c r="C1333" s="122" t="s">
        <v>277</v>
      </c>
      <c r="D1333" s="123">
        <v>1595945099</v>
      </c>
      <c r="E1333" s="123">
        <v>228197724.09999999</v>
      </c>
    </row>
    <row r="1334" spans="3:5">
      <c r="C1334" s="164" t="s">
        <v>242</v>
      </c>
      <c r="D1334" s="165">
        <v>1587689099</v>
      </c>
      <c r="E1334" s="165">
        <v>213656424.56999999</v>
      </c>
    </row>
    <row r="1335" spans="3:5">
      <c r="C1335" s="166" t="s">
        <v>1570</v>
      </c>
      <c r="D1335" s="165">
        <v>785524</v>
      </c>
      <c r="E1335" s="165">
        <v>0</v>
      </c>
    </row>
    <row r="1336" spans="3:5">
      <c r="C1336" s="166" t="s">
        <v>1571</v>
      </c>
      <c r="D1336" s="165">
        <v>785524</v>
      </c>
      <c r="E1336" s="165">
        <v>0</v>
      </c>
    </row>
    <row r="1337" spans="3:5">
      <c r="C1337" s="166" t="s">
        <v>1572</v>
      </c>
      <c r="D1337" s="165">
        <v>7805395</v>
      </c>
      <c r="E1337" s="165">
        <v>4077253</v>
      </c>
    </row>
    <row r="1338" spans="3:5">
      <c r="C1338" s="166" t="s">
        <v>1573</v>
      </c>
      <c r="D1338" s="165">
        <v>2389237</v>
      </c>
      <c r="E1338" s="165">
        <v>0</v>
      </c>
    </row>
    <row r="1339" spans="3:5">
      <c r="C1339" s="166" t="s">
        <v>1574</v>
      </c>
      <c r="D1339" s="165">
        <v>785524</v>
      </c>
      <c r="E1339" s="165">
        <v>0</v>
      </c>
    </row>
    <row r="1340" spans="3:5">
      <c r="C1340" s="166" t="s">
        <v>1575</v>
      </c>
      <c r="D1340" s="165">
        <v>5000000</v>
      </c>
      <c r="E1340" s="165">
        <v>0</v>
      </c>
    </row>
    <row r="1341" spans="3:5">
      <c r="C1341" s="166" t="s">
        <v>1576</v>
      </c>
      <c r="D1341" s="165">
        <v>91315016</v>
      </c>
      <c r="E1341" s="165">
        <v>0</v>
      </c>
    </row>
    <row r="1342" spans="3:5">
      <c r="C1342" s="166" t="s">
        <v>1577</v>
      </c>
      <c r="D1342" s="165">
        <v>56921068</v>
      </c>
      <c r="E1342" s="165">
        <v>0</v>
      </c>
    </row>
    <row r="1343" spans="3:5">
      <c r="C1343" s="166" t="s">
        <v>1578</v>
      </c>
      <c r="D1343" s="165">
        <v>71000000</v>
      </c>
      <c r="E1343" s="165">
        <v>0</v>
      </c>
    </row>
    <row r="1344" spans="3:5">
      <c r="C1344" s="166" t="s">
        <v>1579</v>
      </c>
      <c r="D1344" s="165">
        <v>37115924</v>
      </c>
      <c r="E1344" s="165">
        <v>0</v>
      </c>
    </row>
    <row r="1345" spans="3:5">
      <c r="C1345" s="166" t="s">
        <v>1580</v>
      </c>
      <c r="D1345" s="165">
        <v>17056142</v>
      </c>
      <c r="E1345" s="165">
        <v>17056142</v>
      </c>
    </row>
    <row r="1346" spans="3:5">
      <c r="C1346" s="166" t="s">
        <v>1581</v>
      </c>
      <c r="D1346" s="165">
        <v>1350000</v>
      </c>
      <c r="E1346" s="165">
        <v>0</v>
      </c>
    </row>
    <row r="1347" spans="3:5">
      <c r="C1347" s="166" t="s">
        <v>1582</v>
      </c>
      <c r="D1347" s="165">
        <v>3886577</v>
      </c>
      <c r="E1347" s="165">
        <v>0</v>
      </c>
    </row>
    <row r="1348" spans="3:5">
      <c r="C1348" s="166" t="s">
        <v>1583</v>
      </c>
      <c r="D1348" s="165">
        <v>1048064</v>
      </c>
      <c r="E1348" s="165">
        <v>926187</v>
      </c>
    </row>
    <row r="1349" spans="3:5">
      <c r="C1349" s="166" t="s">
        <v>1584</v>
      </c>
      <c r="D1349" s="165">
        <v>3890701</v>
      </c>
      <c r="E1349" s="165">
        <v>0</v>
      </c>
    </row>
    <row r="1350" spans="3:5">
      <c r="C1350" s="166" t="s">
        <v>1585</v>
      </c>
      <c r="D1350" s="165">
        <v>9357241</v>
      </c>
      <c r="E1350" s="165">
        <v>0</v>
      </c>
    </row>
    <row r="1351" spans="3:5">
      <c r="C1351" s="166" t="s">
        <v>1586</v>
      </c>
      <c r="D1351" s="165">
        <v>0</v>
      </c>
      <c r="E1351" s="165">
        <v>7887227</v>
      </c>
    </row>
    <row r="1352" spans="3:5">
      <c r="C1352" s="166" t="s">
        <v>1587</v>
      </c>
      <c r="D1352" s="165">
        <v>20000000</v>
      </c>
      <c r="E1352" s="165">
        <v>0</v>
      </c>
    </row>
    <row r="1353" spans="3:5">
      <c r="C1353" s="166" t="s">
        <v>1588</v>
      </c>
      <c r="D1353" s="165">
        <v>10235232</v>
      </c>
      <c r="E1353" s="165">
        <v>0</v>
      </c>
    </row>
    <row r="1354" spans="3:5">
      <c r="C1354" s="166" t="s">
        <v>1589</v>
      </c>
      <c r="D1354" s="165">
        <v>84954779</v>
      </c>
      <c r="E1354" s="165">
        <v>39716008.979999997</v>
      </c>
    </row>
    <row r="1355" spans="3:5">
      <c r="C1355" s="166" t="s">
        <v>1590</v>
      </c>
      <c r="D1355" s="165">
        <v>50000000</v>
      </c>
      <c r="E1355" s="165">
        <v>0</v>
      </c>
    </row>
    <row r="1356" spans="3:5">
      <c r="C1356" s="166" t="s">
        <v>1591</v>
      </c>
      <c r="D1356" s="165">
        <v>30000000</v>
      </c>
      <c r="E1356" s="165">
        <v>0</v>
      </c>
    </row>
    <row r="1357" spans="3:5">
      <c r="C1357" s="166" t="s">
        <v>1592</v>
      </c>
      <c r="D1357" s="165">
        <v>14157037</v>
      </c>
      <c r="E1357" s="165">
        <v>6485621.4800000004</v>
      </c>
    </row>
    <row r="1358" spans="3:5">
      <c r="C1358" s="166" t="s">
        <v>1593</v>
      </c>
      <c r="D1358" s="165">
        <v>30000000</v>
      </c>
      <c r="E1358" s="165">
        <v>0</v>
      </c>
    </row>
    <row r="1359" spans="3:5">
      <c r="C1359" s="166" t="s">
        <v>1594</v>
      </c>
      <c r="D1359" s="165">
        <v>26731745</v>
      </c>
      <c r="E1359" s="165">
        <v>0</v>
      </c>
    </row>
    <row r="1360" spans="3:5">
      <c r="C1360" s="166" t="s">
        <v>1595</v>
      </c>
      <c r="D1360" s="165">
        <v>7564426</v>
      </c>
      <c r="E1360" s="165">
        <v>0</v>
      </c>
    </row>
    <row r="1361" spans="3:5">
      <c r="C1361" s="166" t="s">
        <v>1596</v>
      </c>
      <c r="D1361" s="165">
        <v>71052120</v>
      </c>
      <c r="E1361" s="165">
        <v>0</v>
      </c>
    </row>
    <row r="1362" spans="3:5">
      <c r="C1362" s="166" t="s">
        <v>1597</v>
      </c>
      <c r="D1362" s="165">
        <v>54690059</v>
      </c>
      <c r="E1362" s="165">
        <v>24859939.710000001</v>
      </c>
    </row>
    <row r="1363" spans="3:5">
      <c r="C1363" s="166" t="s">
        <v>1598</v>
      </c>
      <c r="D1363" s="165">
        <v>53144182</v>
      </c>
      <c r="E1363" s="165">
        <v>0</v>
      </c>
    </row>
    <row r="1364" spans="3:5">
      <c r="C1364" s="166" t="s">
        <v>1599</v>
      </c>
      <c r="D1364" s="165">
        <v>82755391</v>
      </c>
      <c r="E1364" s="165">
        <v>19161063.48</v>
      </c>
    </row>
    <row r="1365" spans="3:5">
      <c r="C1365" s="166" t="s">
        <v>1600</v>
      </c>
      <c r="D1365" s="165">
        <v>19012173</v>
      </c>
      <c r="E1365" s="165">
        <v>19012173</v>
      </c>
    </row>
    <row r="1366" spans="3:5">
      <c r="C1366" s="166" t="s">
        <v>1601</v>
      </c>
      <c r="D1366" s="165">
        <v>11354101</v>
      </c>
      <c r="E1366" s="165">
        <v>0</v>
      </c>
    </row>
    <row r="1367" spans="3:5">
      <c r="C1367" s="166" t="s">
        <v>1602</v>
      </c>
      <c r="D1367" s="165">
        <v>7317947</v>
      </c>
      <c r="E1367" s="165">
        <v>0</v>
      </c>
    </row>
    <row r="1368" spans="3:5">
      <c r="C1368" s="166" t="s">
        <v>1603</v>
      </c>
      <c r="D1368" s="165">
        <v>34156083</v>
      </c>
      <c r="E1368" s="165">
        <v>0</v>
      </c>
    </row>
    <row r="1369" spans="3:5">
      <c r="C1369" s="166" t="s">
        <v>1604</v>
      </c>
      <c r="D1369" s="165">
        <v>12018533</v>
      </c>
      <c r="E1369" s="165">
        <v>0</v>
      </c>
    </row>
    <row r="1370" spans="3:5">
      <c r="C1370" s="166" t="s">
        <v>1605</v>
      </c>
      <c r="D1370" s="165">
        <v>10000000</v>
      </c>
      <c r="E1370" s="165">
        <v>0</v>
      </c>
    </row>
    <row r="1371" spans="3:5">
      <c r="C1371" s="166" t="s">
        <v>1606</v>
      </c>
      <c r="D1371" s="165">
        <v>7281426</v>
      </c>
      <c r="E1371" s="165">
        <v>0</v>
      </c>
    </row>
    <row r="1372" spans="3:5">
      <c r="C1372" s="166" t="s">
        <v>1607</v>
      </c>
      <c r="D1372" s="165">
        <v>20000000</v>
      </c>
      <c r="E1372" s="165">
        <v>0</v>
      </c>
    </row>
    <row r="1373" spans="3:5">
      <c r="C1373" s="166" t="s">
        <v>1608</v>
      </c>
      <c r="D1373" s="165">
        <v>5124621</v>
      </c>
      <c r="E1373" s="165">
        <v>0</v>
      </c>
    </row>
    <row r="1374" spans="3:5">
      <c r="C1374" s="166" t="s">
        <v>1609</v>
      </c>
      <c r="D1374" s="165">
        <v>45570901</v>
      </c>
      <c r="E1374" s="165">
        <v>0</v>
      </c>
    </row>
    <row r="1375" spans="3:5">
      <c r="C1375" s="166" t="s">
        <v>1610</v>
      </c>
      <c r="D1375" s="165">
        <v>10000000</v>
      </c>
      <c r="E1375" s="165">
        <v>0</v>
      </c>
    </row>
    <row r="1376" spans="3:5">
      <c r="C1376" s="166" t="s">
        <v>1611</v>
      </c>
      <c r="D1376" s="165">
        <v>10000000</v>
      </c>
      <c r="E1376" s="165">
        <v>0</v>
      </c>
    </row>
    <row r="1377" spans="3:5">
      <c r="C1377" s="166" t="s">
        <v>1612</v>
      </c>
      <c r="D1377" s="165">
        <v>130371036</v>
      </c>
      <c r="E1377" s="165">
        <v>0</v>
      </c>
    </row>
    <row r="1378" spans="3:5">
      <c r="C1378" s="166" t="s">
        <v>1613</v>
      </c>
      <c r="D1378" s="165">
        <v>7278512</v>
      </c>
      <c r="E1378" s="165">
        <v>0</v>
      </c>
    </row>
    <row r="1379" spans="3:5">
      <c r="C1379" s="166" t="s">
        <v>1614</v>
      </c>
      <c r="D1379" s="165">
        <v>685956</v>
      </c>
      <c r="E1379" s="165">
        <v>0</v>
      </c>
    </row>
    <row r="1380" spans="3:5">
      <c r="C1380" s="166" t="s">
        <v>1615</v>
      </c>
      <c r="D1380" s="165">
        <v>21530521</v>
      </c>
      <c r="E1380" s="165">
        <v>0</v>
      </c>
    </row>
    <row r="1381" spans="3:5">
      <c r="C1381" s="166" t="s">
        <v>1616</v>
      </c>
      <c r="D1381" s="165">
        <v>2000000</v>
      </c>
      <c r="E1381" s="165">
        <v>0</v>
      </c>
    </row>
    <row r="1382" spans="3:5">
      <c r="C1382" s="166" t="s">
        <v>1617</v>
      </c>
      <c r="D1382" s="165">
        <v>100000000</v>
      </c>
      <c r="E1382" s="165">
        <v>0</v>
      </c>
    </row>
    <row r="1383" spans="3:5">
      <c r="C1383" s="166" t="s">
        <v>1618</v>
      </c>
      <c r="D1383" s="165">
        <v>7264502</v>
      </c>
      <c r="E1383" s="165">
        <v>0</v>
      </c>
    </row>
    <row r="1384" spans="3:5">
      <c r="C1384" s="166" t="s">
        <v>1619</v>
      </c>
      <c r="D1384" s="165">
        <v>13310723</v>
      </c>
      <c r="E1384" s="165">
        <v>0</v>
      </c>
    </row>
    <row r="1385" spans="3:5">
      <c r="C1385" s="166" t="s">
        <v>1620</v>
      </c>
      <c r="D1385" s="165">
        <v>101397996</v>
      </c>
      <c r="E1385" s="165">
        <v>74474808.920000002</v>
      </c>
    </row>
    <row r="1386" spans="3:5">
      <c r="C1386" s="166" t="s">
        <v>1621</v>
      </c>
      <c r="D1386" s="165">
        <v>7281033</v>
      </c>
      <c r="E1386" s="165">
        <v>0</v>
      </c>
    </row>
    <row r="1387" spans="3:5">
      <c r="C1387" s="166" t="s">
        <v>1622</v>
      </c>
      <c r="D1387" s="165">
        <v>25000000</v>
      </c>
      <c r="E1387" s="165">
        <v>0</v>
      </c>
    </row>
    <row r="1388" spans="3:5">
      <c r="C1388" s="166" t="s">
        <v>1623</v>
      </c>
      <c r="D1388" s="165">
        <v>78000000</v>
      </c>
      <c r="E1388" s="165">
        <v>0</v>
      </c>
    </row>
    <row r="1389" spans="3:5">
      <c r="C1389" s="166" t="s">
        <v>1624</v>
      </c>
      <c r="D1389" s="165">
        <v>5050000</v>
      </c>
      <c r="E1389" s="165">
        <v>0</v>
      </c>
    </row>
    <row r="1390" spans="3:5">
      <c r="C1390" s="166" t="s">
        <v>1625</v>
      </c>
      <c r="D1390" s="165">
        <v>7281426</v>
      </c>
      <c r="E1390" s="165">
        <v>0</v>
      </c>
    </row>
    <row r="1391" spans="3:5">
      <c r="C1391" s="166" t="s">
        <v>1626</v>
      </c>
      <c r="D1391" s="165">
        <v>10000000</v>
      </c>
      <c r="E1391" s="165">
        <v>0</v>
      </c>
    </row>
    <row r="1392" spans="3:5">
      <c r="C1392" s="166" t="s">
        <v>1627</v>
      </c>
      <c r="D1392" s="165">
        <v>2803805</v>
      </c>
      <c r="E1392" s="165">
        <v>0</v>
      </c>
    </row>
    <row r="1393" spans="3:5">
      <c r="C1393" s="166" t="s">
        <v>1628</v>
      </c>
      <c r="D1393" s="165">
        <v>30820896</v>
      </c>
      <c r="E1393" s="165">
        <v>0</v>
      </c>
    </row>
    <row r="1394" spans="3:5">
      <c r="C1394" s="164" t="s">
        <v>244</v>
      </c>
      <c r="D1394" s="165">
        <v>8256000</v>
      </c>
      <c r="E1394" s="165">
        <v>14541299.529999999</v>
      </c>
    </row>
    <row r="1395" spans="3:5">
      <c r="C1395" s="166" t="s">
        <v>1629</v>
      </c>
      <c r="D1395" s="165">
        <v>0</v>
      </c>
      <c r="E1395" s="165">
        <v>14541299.529999999</v>
      </c>
    </row>
    <row r="1396" spans="3:5">
      <c r="C1396" s="166" t="s">
        <v>1620</v>
      </c>
      <c r="D1396" s="165">
        <v>8256000</v>
      </c>
      <c r="E1396" s="165">
        <v>0</v>
      </c>
    </row>
    <row r="1397" spans="3:5">
      <c r="C1397" s="122" t="s">
        <v>278</v>
      </c>
      <c r="D1397" s="123">
        <v>1141004658</v>
      </c>
      <c r="E1397" s="123">
        <v>399586302.21000004</v>
      </c>
    </row>
    <row r="1398" spans="3:5">
      <c r="C1398" s="164" t="s">
        <v>242</v>
      </c>
      <c r="D1398" s="165">
        <v>1124202528</v>
      </c>
      <c r="E1398" s="165">
        <v>399586302.21000004</v>
      </c>
    </row>
    <row r="1399" spans="3:5">
      <c r="C1399" s="166" t="s">
        <v>1630</v>
      </c>
      <c r="D1399" s="165">
        <v>170900000</v>
      </c>
      <c r="E1399" s="165">
        <v>900000</v>
      </c>
    </row>
    <row r="1400" spans="3:5">
      <c r="C1400" s="166" t="s">
        <v>1631</v>
      </c>
      <c r="D1400" s="165">
        <v>3355957</v>
      </c>
      <c r="E1400" s="165">
        <v>0</v>
      </c>
    </row>
    <row r="1401" spans="3:5">
      <c r="C1401" s="166" t="s">
        <v>1632</v>
      </c>
      <c r="D1401" s="165">
        <v>31984150</v>
      </c>
      <c r="E1401" s="165">
        <v>20000000</v>
      </c>
    </row>
    <row r="1402" spans="3:5">
      <c r="C1402" s="166" t="s">
        <v>1633</v>
      </c>
      <c r="D1402" s="165">
        <v>25587303</v>
      </c>
      <c r="E1402" s="165">
        <v>20000000</v>
      </c>
    </row>
    <row r="1403" spans="3:5">
      <c r="C1403" s="166" t="s">
        <v>1634</v>
      </c>
      <c r="D1403" s="165">
        <v>230022862</v>
      </c>
      <c r="E1403" s="165">
        <v>92922776.859999999</v>
      </c>
    </row>
    <row r="1404" spans="3:5">
      <c r="C1404" s="166" t="s">
        <v>1635</v>
      </c>
      <c r="D1404" s="165">
        <v>259163406</v>
      </c>
      <c r="E1404" s="165">
        <v>31423376.289999999</v>
      </c>
    </row>
    <row r="1405" spans="3:5">
      <c r="C1405" s="166" t="s">
        <v>1636</v>
      </c>
      <c r="D1405" s="165">
        <v>5045444</v>
      </c>
      <c r="E1405" s="165">
        <v>0</v>
      </c>
    </row>
    <row r="1406" spans="3:5">
      <c r="C1406" s="166" t="s">
        <v>1637</v>
      </c>
      <c r="D1406" s="165">
        <v>28835516</v>
      </c>
      <c r="E1406" s="165">
        <v>55973368.079999998</v>
      </c>
    </row>
    <row r="1407" spans="3:5">
      <c r="C1407" s="166" t="s">
        <v>1638</v>
      </c>
      <c r="D1407" s="165">
        <v>1394931</v>
      </c>
      <c r="E1407" s="165">
        <v>0</v>
      </c>
    </row>
    <row r="1408" spans="3:5">
      <c r="C1408" s="166" t="s">
        <v>1639</v>
      </c>
      <c r="D1408" s="165">
        <v>17690642</v>
      </c>
      <c r="E1408" s="165">
        <v>0</v>
      </c>
    </row>
    <row r="1409" spans="3:5">
      <c r="C1409" s="166" t="s">
        <v>1640</v>
      </c>
      <c r="D1409" s="165">
        <v>67437623</v>
      </c>
      <c r="E1409" s="165">
        <v>62797736</v>
      </c>
    </row>
    <row r="1410" spans="3:5">
      <c r="C1410" s="166" t="s">
        <v>1641</v>
      </c>
      <c r="D1410" s="165">
        <v>26976614</v>
      </c>
      <c r="E1410" s="165">
        <v>0</v>
      </c>
    </row>
    <row r="1411" spans="3:5">
      <c r="C1411" s="166" t="s">
        <v>1642</v>
      </c>
      <c r="D1411" s="165">
        <v>6195995</v>
      </c>
      <c r="E1411" s="165">
        <v>0</v>
      </c>
    </row>
    <row r="1412" spans="3:5">
      <c r="C1412" s="166" t="s">
        <v>1643</v>
      </c>
      <c r="D1412" s="165">
        <v>10000000</v>
      </c>
      <c r="E1412" s="165">
        <v>0</v>
      </c>
    </row>
    <row r="1413" spans="3:5">
      <c r="C1413" s="166" t="s">
        <v>1644</v>
      </c>
      <c r="D1413" s="165">
        <v>239612085</v>
      </c>
      <c r="E1413" s="165">
        <v>115569044.97999999</v>
      </c>
    </row>
    <row r="1414" spans="3:5">
      <c r="C1414" s="164" t="s">
        <v>244</v>
      </c>
      <c r="D1414" s="165">
        <v>16802130</v>
      </c>
      <c r="E1414" s="165">
        <v>0</v>
      </c>
    </row>
    <row r="1415" spans="3:5">
      <c r="C1415" s="166" t="s">
        <v>1644</v>
      </c>
      <c r="D1415" s="165">
        <v>16802130</v>
      </c>
      <c r="E1415" s="165">
        <v>0</v>
      </c>
    </row>
    <row r="1416" spans="3:5">
      <c r="C1416" s="122" t="s">
        <v>279</v>
      </c>
      <c r="D1416" s="123">
        <v>883749625</v>
      </c>
      <c r="E1416" s="123">
        <v>223226285.72</v>
      </c>
    </row>
    <row r="1417" spans="3:5">
      <c r="C1417" s="164" t="s">
        <v>242</v>
      </c>
      <c r="D1417" s="165">
        <v>768749625</v>
      </c>
      <c r="E1417" s="165">
        <v>215579693.84999999</v>
      </c>
    </row>
    <row r="1418" spans="3:5">
      <c r="C1418" s="166" t="s">
        <v>1645</v>
      </c>
      <c r="D1418" s="165">
        <v>79437546</v>
      </c>
      <c r="E1418" s="165">
        <v>7652665.9100000001</v>
      </c>
    </row>
    <row r="1419" spans="3:5">
      <c r="C1419" s="166" t="s">
        <v>1646</v>
      </c>
      <c r="D1419" s="165">
        <v>47785043</v>
      </c>
      <c r="E1419" s="165">
        <v>10420394.09</v>
      </c>
    </row>
    <row r="1420" spans="3:5">
      <c r="C1420" s="166" t="s">
        <v>1647</v>
      </c>
      <c r="D1420" s="165">
        <v>100000000</v>
      </c>
      <c r="E1420" s="165">
        <v>0</v>
      </c>
    </row>
    <row r="1421" spans="3:5">
      <c r="C1421" s="166" t="s">
        <v>1648</v>
      </c>
      <c r="D1421" s="165">
        <v>38876602</v>
      </c>
      <c r="E1421" s="165">
        <v>49727897.390000001</v>
      </c>
    </row>
    <row r="1422" spans="3:5">
      <c r="C1422" s="166" t="s">
        <v>1649</v>
      </c>
      <c r="D1422" s="165">
        <v>5000000</v>
      </c>
      <c r="E1422" s="165">
        <v>0</v>
      </c>
    </row>
    <row r="1423" spans="3:5">
      <c r="C1423" s="166" t="s">
        <v>1650</v>
      </c>
      <c r="D1423" s="165">
        <v>2080338</v>
      </c>
      <c r="E1423" s="165">
        <v>0</v>
      </c>
    </row>
    <row r="1424" spans="3:5">
      <c r="C1424" s="166" t="s">
        <v>1651</v>
      </c>
      <c r="D1424" s="165">
        <v>1787840</v>
      </c>
      <c r="E1424" s="165">
        <v>0</v>
      </c>
    </row>
    <row r="1425" spans="3:5">
      <c r="C1425" s="166" t="s">
        <v>1652</v>
      </c>
      <c r="D1425" s="165">
        <v>65220743</v>
      </c>
      <c r="E1425" s="165">
        <v>0</v>
      </c>
    </row>
    <row r="1426" spans="3:5">
      <c r="C1426" s="166" t="s">
        <v>1653</v>
      </c>
      <c r="D1426" s="165">
        <v>3148512</v>
      </c>
      <c r="E1426" s="165">
        <v>0</v>
      </c>
    </row>
    <row r="1427" spans="3:5">
      <c r="C1427" s="166" t="s">
        <v>1654</v>
      </c>
      <c r="D1427" s="165">
        <v>0</v>
      </c>
      <c r="E1427" s="165">
        <v>0</v>
      </c>
    </row>
    <row r="1428" spans="3:5">
      <c r="C1428" s="166" t="s">
        <v>1655</v>
      </c>
      <c r="D1428" s="165">
        <v>3534444</v>
      </c>
      <c r="E1428" s="165">
        <v>0</v>
      </c>
    </row>
    <row r="1429" spans="3:5">
      <c r="C1429" s="166" t="s">
        <v>1656</v>
      </c>
      <c r="D1429" s="165">
        <v>99753891</v>
      </c>
      <c r="E1429" s="165">
        <v>50108775.68</v>
      </c>
    </row>
    <row r="1430" spans="3:5">
      <c r="C1430" s="166" t="s">
        <v>1657</v>
      </c>
      <c r="D1430" s="165">
        <v>21660226</v>
      </c>
      <c r="E1430" s="165">
        <v>0</v>
      </c>
    </row>
    <row r="1431" spans="3:5">
      <c r="C1431" s="166" t="s">
        <v>1658</v>
      </c>
      <c r="D1431" s="165">
        <v>5000000</v>
      </c>
      <c r="E1431" s="165">
        <v>0</v>
      </c>
    </row>
    <row r="1432" spans="3:5">
      <c r="C1432" s="166" t="s">
        <v>1659</v>
      </c>
      <c r="D1432" s="165">
        <v>35607958</v>
      </c>
      <c r="E1432" s="165">
        <v>16295470.060000001</v>
      </c>
    </row>
    <row r="1433" spans="3:5">
      <c r="C1433" s="166" t="s">
        <v>1660</v>
      </c>
      <c r="D1433" s="165">
        <v>36368030</v>
      </c>
      <c r="E1433" s="165">
        <v>28718037.289999999</v>
      </c>
    </row>
    <row r="1434" spans="3:5">
      <c r="C1434" s="166" t="s">
        <v>1661</v>
      </c>
      <c r="D1434" s="165">
        <v>123841896</v>
      </c>
      <c r="E1434" s="165">
        <v>52656453.43</v>
      </c>
    </row>
    <row r="1435" spans="3:5">
      <c r="C1435" s="166" t="s">
        <v>1662</v>
      </c>
      <c r="D1435" s="165">
        <v>24700</v>
      </c>
      <c r="E1435" s="165">
        <v>0</v>
      </c>
    </row>
    <row r="1436" spans="3:5">
      <c r="C1436" s="166" t="s">
        <v>1663</v>
      </c>
      <c r="D1436" s="165">
        <v>20000000</v>
      </c>
      <c r="E1436" s="165">
        <v>0</v>
      </c>
    </row>
    <row r="1437" spans="3:5">
      <c r="C1437" s="166" t="s">
        <v>1664</v>
      </c>
      <c r="D1437" s="165">
        <v>5000000</v>
      </c>
      <c r="E1437" s="165">
        <v>0</v>
      </c>
    </row>
    <row r="1438" spans="3:5">
      <c r="C1438" s="166" t="s">
        <v>1665</v>
      </c>
      <c r="D1438" s="165">
        <v>74621856</v>
      </c>
      <c r="E1438" s="165">
        <v>0</v>
      </c>
    </row>
    <row r="1439" spans="3:5">
      <c r="C1439" s="164" t="s">
        <v>244</v>
      </c>
      <c r="D1439" s="165">
        <v>115000000</v>
      </c>
      <c r="E1439" s="165">
        <v>7646591.8700000001</v>
      </c>
    </row>
    <row r="1440" spans="3:5">
      <c r="C1440" s="166" t="s">
        <v>1666</v>
      </c>
      <c r="D1440" s="165">
        <v>10000000</v>
      </c>
      <c r="E1440" s="165">
        <v>7646591.8700000001</v>
      </c>
    </row>
    <row r="1441" spans="3:5">
      <c r="C1441" s="166" t="s">
        <v>1664</v>
      </c>
      <c r="D1441" s="165">
        <v>105000000</v>
      </c>
      <c r="E1441" s="165">
        <v>0</v>
      </c>
    </row>
    <row r="1442" spans="3:5">
      <c r="C1442" s="122" t="s">
        <v>257</v>
      </c>
      <c r="D1442" s="123">
        <v>23638967274</v>
      </c>
      <c r="E1442" s="123">
        <v>7319520048.1299992</v>
      </c>
    </row>
    <row r="1443" spans="3:5">
      <c r="C1443" s="164" t="s">
        <v>242</v>
      </c>
      <c r="D1443" s="165">
        <v>8185911633</v>
      </c>
      <c r="E1443" s="165">
        <v>4103580513.2199993</v>
      </c>
    </row>
    <row r="1444" spans="3:5">
      <c r="C1444" s="166" t="s">
        <v>1667</v>
      </c>
      <c r="D1444" s="165">
        <v>7362516</v>
      </c>
      <c r="E1444" s="165">
        <v>0</v>
      </c>
    </row>
    <row r="1445" spans="3:5">
      <c r="C1445" s="166" t="s">
        <v>1668</v>
      </c>
      <c r="D1445" s="165">
        <v>1000000</v>
      </c>
      <c r="E1445" s="165">
        <v>0</v>
      </c>
    </row>
    <row r="1446" spans="3:5">
      <c r="C1446" s="166" t="s">
        <v>1669</v>
      </c>
      <c r="D1446" s="165">
        <v>194161377</v>
      </c>
      <c r="E1446" s="165">
        <v>31808636.489999998</v>
      </c>
    </row>
    <row r="1447" spans="3:5">
      <c r="C1447" s="166" t="s">
        <v>1670</v>
      </c>
      <c r="D1447" s="165">
        <v>25000000</v>
      </c>
      <c r="E1447" s="165">
        <v>0</v>
      </c>
    </row>
    <row r="1448" spans="3:5">
      <c r="C1448" s="166" t="s">
        <v>1671</v>
      </c>
      <c r="D1448" s="165">
        <v>6228157</v>
      </c>
      <c r="E1448" s="165">
        <v>0</v>
      </c>
    </row>
    <row r="1449" spans="3:5">
      <c r="C1449" s="166" t="s">
        <v>1672</v>
      </c>
      <c r="D1449" s="165">
        <v>4329132</v>
      </c>
      <c r="E1449" s="165">
        <v>0</v>
      </c>
    </row>
    <row r="1450" spans="3:5">
      <c r="C1450" s="166" t="s">
        <v>1673</v>
      </c>
      <c r="D1450" s="165">
        <v>2513122</v>
      </c>
      <c r="E1450" s="165">
        <v>0</v>
      </c>
    </row>
    <row r="1451" spans="3:5">
      <c r="C1451" s="166" t="s">
        <v>1674</v>
      </c>
      <c r="D1451" s="165">
        <v>150000000</v>
      </c>
      <c r="E1451" s="165">
        <v>32130378.82</v>
      </c>
    </row>
    <row r="1452" spans="3:5">
      <c r="C1452" s="166" t="s">
        <v>1675</v>
      </c>
      <c r="D1452" s="165">
        <v>1300000000</v>
      </c>
      <c r="E1452" s="165">
        <v>1042915867.9599999</v>
      </c>
    </row>
    <row r="1453" spans="3:5">
      <c r="C1453" s="166" t="s">
        <v>1676</v>
      </c>
      <c r="D1453" s="165">
        <v>0</v>
      </c>
      <c r="E1453" s="165">
        <v>0</v>
      </c>
    </row>
    <row r="1454" spans="3:5">
      <c r="C1454" s="166" t="s">
        <v>1677</v>
      </c>
      <c r="D1454" s="165">
        <v>9000000</v>
      </c>
      <c r="E1454" s="165">
        <v>0</v>
      </c>
    </row>
    <row r="1455" spans="3:5">
      <c r="C1455" s="166" t="s">
        <v>1678</v>
      </c>
      <c r="D1455" s="165">
        <v>77011014</v>
      </c>
      <c r="E1455" s="165">
        <v>19022339.789999999</v>
      </c>
    </row>
    <row r="1456" spans="3:5">
      <c r="C1456" s="166" t="s">
        <v>1679</v>
      </c>
      <c r="D1456" s="165">
        <v>2000000</v>
      </c>
      <c r="E1456" s="165">
        <v>0</v>
      </c>
    </row>
    <row r="1457" spans="3:5">
      <c r="C1457" s="166" t="s">
        <v>1680</v>
      </c>
      <c r="D1457" s="165">
        <v>65535117</v>
      </c>
      <c r="E1457" s="165">
        <v>33808216.619999997</v>
      </c>
    </row>
    <row r="1458" spans="3:5">
      <c r="C1458" s="166" t="s">
        <v>1681</v>
      </c>
      <c r="D1458" s="165">
        <v>610000001</v>
      </c>
      <c r="E1458" s="165">
        <v>772127516.71999991</v>
      </c>
    </row>
    <row r="1459" spans="3:5">
      <c r="C1459" s="166" t="s">
        <v>1682</v>
      </c>
      <c r="D1459" s="165">
        <v>0</v>
      </c>
      <c r="E1459" s="165">
        <v>0</v>
      </c>
    </row>
    <row r="1460" spans="3:5">
      <c r="C1460" s="166" t="s">
        <v>1683</v>
      </c>
      <c r="D1460" s="165">
        <v>0</v>
      </c>
      <c r="E1460" s="165">
        <v>52326556.109999999</v>
      </c>
    </row>
    <row r="1461" spans="3:5">
      <c r="C1461" s="166" t="s">
        <v>1684</v>
      </c>
      <c r="D1461" s="165">
        <v>779207</v>
      </c>
      <c r="E1461" s="165">
        <v>0</v>
      </c>
    </row>
    <row r="1462" spans="3:5">
      <c r="C1462" s="166" t="s">
        <v>1685</v>
      </c>
      <c r="D1462" s="165">
        <v>940000000</v>
      </c>
      <c r="E1462" s="165">
        <v>276538983.60000002</v>
      </c>
    </row>
    <row r="1463" spans="3:5">
      <c r="C1463" s="166" t="s">
        <v>1686</v>
      </c>
      <c r="D1463" s="165">
        <v>0</v>
      </c>
      <c r="E1463" s="165">
        <v>0</v>
      </c>
    </row>
    <row r="1464" spans="3:5">
      <c r="C1464" s="166" t="s">
        <v>1687</v>
      </c>
      <c r="D1464" s="165">
        <v>8415087</v>
      </c>
      <c r="E1464" s="165">
        <v>0</v>
      </c>
    </row>
    <row r="1465" spans="3:5">
      <c r="C1465" s="166" t="s">
        <v>1688</v>
      </c>
      <c r="D1465" s="165">
        <v>17424123</v>
      </c>
      <c r="E1465" s="165">
        <v>0</v>
      </c>
    </row>
    <row r="1466" spans="3:5">
      <c r="C1466" s="166" t="s">
        <v>1689</v>
      </c>
      <c r="D1466" s="165">
        <v>0</v>
      </c>
      <c r="E1466" s="165">
        <v>0</v>
      </c>
    </row>
    <row r="1467" spans="3:5">
      <c r="C1467" s="166" t="s">
        <v>1690</v>
      </c>
      <c r="D1467" s="165">
        <v>16847189</v>
      </c>
      <c r="E1467" s="165">
        <v>0</v>
      </c>
    </row>
    <row r="1468" spans="3:5">
      <c r="C1468" s="166" t="s">
        <v>1691</v>
      </c>
      <c r="D1468" s="165">
        <v>193657772</v>
      </c>
      <c r="E1468" s="165">
        <v>0</v>
      </c>
    </row>
    <row r="1469" spans="3:5">
      <c r="C1469" s="166" t="s">
        <v>1692</v>
      </c>
      <c r="D1469" s="165">
        <v>10554785</v>
      </c>
      <c r="E1469" s="165">
        <v>0</v>
      </c>
    </row>
    <row r="1470" spans="3:5">
      <c r="C1470" s="166" t="s">
        <v>1693</v>
      </c>
      <c r="D1470" s="165">
        <v>0</v>
      </c>
      <c r="E1470" s="165">
        <v>516724.65</v>
      </c>
    </row>
    <row r="1471" spans="3:5">
      <c r="C1471" s="166" t="s">
        <v>1694</v>
      </c>
      <c r="D1471" s="165">
        <v>1235409</v>
      </c>
      <c r="E1471" s="165">
        <v>0</v>
      </c>
    </row>
    <row r="1472" spans="3:5">
      <c r="C1472" s="166" t="s">
        <v>1695</v>
      </c>
      <c r="D1472" s="165">
        <v>6755924</v>
      </c>
      <c r="E1472" s="165">
        <v>0</v>
      </c>
    </row>
    <row r="1473" spans="3:5">
      <c r="C1473" s="166" t="s">
        <v>1696</v>
      </c>
      <c r="D1473" s="165">
        <v>0</v>
      </c>
      <c r="E1473" s="165">
        <v>391877834.93000001</v>
      </c>
    </row>
    <row r="1474" spans="3:5">
      <c r="C1474" s="166" t="s">
        <v>1697</v>
      </c>
      <c r="D1474" s="165">
        <v>41882</v>
      </c>
      <c r="E1474" s="165">
        <v>0</v>
      </c>
    </row>
    <row r="1475" spans="3:5">
      <c r="C1475" s="166" t="s">
        <v>1698</v>
      </c>
      <c r="D1475" s="165">
        <v>24000000</v>
      </c>
      <c r="E1475" s="165">
        <v>0</v>
      </c>
    </row>
    <row r="1476" spans="3:5">
      <c r="C1476" s="166" t="s">
        <v>1699</v>
      </c>
      <c r="D1476" s="165">
        <v>2873229</v>
      </c>
      <c r="E1476" s="165">
        <v>2860566.7</v>
      </c>
    </row>
    <row r="1477" spans="3:5">
      <c r="C1477" s="166" t="s">
        <v>1700</v>
      </c>
      <c r="D1477" s="165">
        <v>55999</v>
      </c>
      <c r="E1477" s="165">
        <v>0</v>
      </c>
    </row>
    <row r="1478" spans="3:5">
      <c r="C1478" s="166" t="s">
        <v>1701</v>
      </c>
      <c r="D1478" s="165">
        <v>3264355</v>
      </c>
      <c r="E1478" s="165">
        <v>1395593.77</v>
      </c>
    </row>
    <row r="1479" spans="3:5">
      <c r="C1479" s="166" t="s">
        <v>1702</v>
      </c>
      <c r="D1479" s="165">
        <v>486807313</v>
      </c>
      <c r="E1479" s="165">
        <v>1121166578.4100001</v>
      </c>
    </row>
    <row r="1480" spans="3:5">
      <c r="C1480" s="166" t="s">
        <v>1703</v>
      </c>
      <c r="D1480" s="165">
        <v>135000000</v>
      </c>
      <c r="E1480" s="165">
        <v>0</v>
      </c>
    </row>
    <row r="1481" spans="3:5">
      <c r="C1481" s="166" t="s">
        <v>1704</v>
      </c>
      <c r="D1481" s="165">
        <v>1235409</v>
      </c>
      <c r="E1481" s="165">
        <v>0</v>
      </c>
    </row>
    <row r="1482" spans="3:5">
      <c r="C1482" s="166" t="s">
        <v>1705</v>
      </c>
      <c r="D1482" s="165">
        <v>2000000</v>
      </c>
      <c r="E1482" s="165">
        <v>0</v>
      </c>
    </row>
    <row r="1483" spans="3:5">
      <c r="C1483" s="166" t="s">
        <v>1706</v>
      </c>
      <c r="D1483" s="165">
        <v>1235409</v>
      </c>
      <c r="E1483" s="165">
        <v>0</v>
      </c>
    </row>
    <row r="1484" spans="3:5">
      <c r="C1484" s="166" t="s">
        <v>1707</v>
      </c>
      <c r="D1484" s="165">
        <v>2223577</v>
      </c>
      <c r="E1484" s="165">
        <v>0</v>
      </c>
    </row>
    <row r="1485" spans="3:5">
      <c r="C1485" s="166" t="s">
        <v>1708</v>
      </c>
      <c r="D1485" s="165">
        <v>13816424</v>
      </c>
      <c r="E1485" s="165">
        <v>27852969.370000001</v>
      </c>
    </row>
    <row r="1486" spans="3:5">
      <c r="C1486" s="166" t="s">
        <v>1709</v>
      </c>
      <c r="D1486" s="165">
        <v>80162210</v>
      </c>
      <c r="E1486" s="165">
        <v>42134871.380000003</v>
      </c>
    </row>
    <row r="1487" spans="3:5">
      <c r="C1487" s="166" t="s">
        <v>1710</v>
      </c>
      <c r="D1487" s="165">
        <v>0</v>
      </c>
      <c r="E1487" s="165">
        <v>0</v>
      </c>
    </row>
    <row r="1488" spans="3:5">
      <c r="C1488" s="166" t="s">
        <v>1711</v>
      </c>
      <c r="D1488" s="165">
        <v>74323660</v>
      </c>
      <c r="E1488" s="165">
        <v>0</v>
      </c>
    </row>
    <row r="1489" spans="3:5">
      <c r="C1489" s="166" t="s">
        <v>1712</v>
      </c>
      <c r="D1489" s="165">
        <v>5885745</v>
      </c>
      <c r="E1489" s="165">
        <v>0</v>
      </c>
    </row>
    <row r="1490" spans="3:5">
      <c r="C1490" s="166" t="s">
        <v>1713</v>
      </c>
      <c r="D1490" s="165">
        <v>0</v>
      </c>
      <c r="E1490" s="165">
        <v>0</v>
      </c>
    </row>
    <row r="1491" spans="3:5">
      <c r="C1491" s="166" t="s">
        <v>1714</v>
      </c>
      <c r="D1491" s="165">
        <v>0</v>
      </c>
      <c r="E1491" s="165">
        <v>0</v>
      </c>
    </row>
    <row r="1492" spans="3:5">
      <c r="C1492" s="166" t="s">
        <v>1715</v>
      </c>
      <c r="D1492" s="165">
        <v>1217491</v>
      </c>
      <c r="E1492" s="165">
        <v>0</v>
      </c>
    </row>
    <row r="1493" spans="3:5">
      <c r="C1493" s="166" t="s">
        <v>1716</v>
      </c>
      <c r="D1493" s="165">
        <v>779207</v>
      </c>
      <c r="E1493" s="165">
        <v>0</v>
      </c>
    </row>
    <row r="1494" spans="3:5">
      <c r="C1494" s="166" t="s">
        <v>1717</v>
      </c>
      <c r="D1494" s="165">
        <v>1226842</v>
      </c>
      <c r="E1494" s="165">
        <v>0</v>
      </c>
    </row>
    <row r="1495" spans="3:5">
      <c r="C1495" s="166" t="s">
        <v>1718</v>
      </c>
      <c r="D1495" s="165">
        <v>50000000</v>
      </c>
      <c r="E1495" s="165">
        <v>0</v>
      </c>
    </row>
    <row r="1496" spans="3:5">
      <c r="C1496" s="166" t="s">
        <v>1719</v>
      </c>
      <c r="D1496" s="165">
        <v>75000000</v>
      </c>
      <c r="E1496" s="165">
        <v>0</v>
      </c>
    </row>
    <row r="1497" spans="3:5">
      <c r="C1497" s="166" t="s">
        <v>1720</v>
      </c>
      <c r="D1497" s="165">
        <v>0</v>
      </c>
      <c r="E1497" s="165">
        <v>0</v>
      </c>
    </row>
    <row r="1498" spans="3:5">
      <c r="C1498" s="166" t="s">
        <v>1721</v>
      </c>
      <c r="D1498" s="165">
        <v>0</v>
      </c>
      <c r="E1498" s="165">
        <v>0</v>
      </c>
    </row>
    <row r="1499" spans="3:5">
      <c r="C1499" s="166" t="s">
        <v>1722</v>
      </c>
      <c r="D1499" s="165">
        <v>0</v>
      </c>
      <c r="E1499" s="165">
        <v>0</v>
      </c>
    </row>
    <row r="1500" spans="3:5">
      <c r="C1500" s="166" t="s">
        <v>1723</v>
      </c>
      <c r="D1500" s="165">
        <v>0</v>
      </c>
      <c r="E1500" s="165">
        <v>0</v>
      </c>
    </row>
    <row r="1501" spans="3:5">
      <c r="C1501" s="166" t="s">
        <v>1724</v>
      </c>
      <c r="D1501" s="165">
        <v>5000000</v>
      </c>
      <c r="E1501" s="165">
        <v>1960357.84</v>
      </c>
    </row>
    <row r="1502" spans="3:5">
      <c r="C1502" s="166" t="s">
        <v>1725</v>
      </c>
      <c r="D1502" s="165">
        <v>80000000</v>
      </c>
      <c r="E1502" s="165">
        <v>0</v>
      </c>
    </row>
    <row r="1503" spans="3:5">
      <c r="C1503" s="166" t="s">
        <v>1726</v>
      </c>
      <c r="D1503" s="165">
        <v>0</v>
      </c>
      <c r="E1503" s="165">
        <v>0</v>
      </c>
    </row>
    <row r="1504" spans="3:5">
      <c r="C1504" s="166" t="s">
        <v>1727</v>
      </c>
      <c r="D1504" s="165">
        <v>31691995</v>
      </c>
      <c r="E1504" s="165">
        <v>0</v>
      </c>
    </row>
    <row r="1505" spans="3:5">
      <c r="C1505" s="166" t="s">
        <v>1728</v>
      </c>
      <c r="D1505" s="165">
        <v>3922569</v>
      </c>
      <c r="E1505" s="165">
        <v>0</v>
      </c>
    </row>
    <row r="1506" spans="3:5">
      <c r="C1506" s="166" t="s">
        <v>1729</v>
      </c>
      <c r="D1506" s="165">
        <v>0</v>
      </c>
      <c r="E1506" s="165">
        <v>0</v>
      </c>
    </row>
    <row r="1507" spans="3:5">
      <c r="C1507" s="166" t="s">
        <v>1730</v>
      </c>
      <c r="D1507" s="165">
        <v>2000000</v>
      </c>
      <c r="E1507" s="165">
        <v>0</v>
      </c>
    </row>
    <row r="1508" spans="3:5">
      <c r="C1508" s="166" t="s">
        <v>1731</v>
      </c>
      <c r="D1508" s="165">
        <v>1000000000</v>
      </c>
      <c r="E1508" s="165">
        <v>0</v>
      </c>
    </row>
    <row r="1509" spans="3:5">
      <c r="C1509" s="166" t="s">
        <v>1732</v>
      </c>
      <c r="D1509" s="165">
        <v>36754019</v>
      </c>
      <c r="E1509" s="165">
        <v>0</v>
      </c>
    </row>
    <row r="1510" spans="3:5">
      <c r="C1510" s="166" t="s">
        <v>1733</v>
      </c>
      <c r="D1510" s="165">
        <v>0</v>
      </c>
      <c r="E1510" s="165">
        <v>0</v>
      </c>
    </row>
    <row r="1511" spans="3:5">
      <c r="C1511" s="166" t="s">
        <v>1734</v>
      </c>
      <c r="D1511" s="165">
        <v>2642087</v>
      </c>
      <c r="E1511" s="165">
        <v>0</v>
      </c>
    </row>
    <row r="1512" spans="3:5">
      <c r="C1512" s="166" t="s">
        <v>1735</v>
      </c>
      <c r="D1512" s="165">
        <v>2083629</v>
      </c>
      <c r="E1512" s="165">
        <v>0</v>
      </c>
    </row>
    <row r="1513" spans="3:5">
      <c r="C1513" s="166" t="s">
        <v>1736</v>
      </c>
      <c r="D1513" s="165">
        <v>3397736</v>
      </c>
      <c r="E1513" s="165">
        <v>0</v>
      </c>
    </row>
    <row r="1514" spans="3:5">
      <c r="C1514" s="166" t="s">
        <v>1737</v>
      </c>
      <c r="D1514" s="165">
        <v>12635469</v>
      </c>
      <c r="E1514" s="165">
        <v>0</v>
      </c>
    </row>
    <row r="1515" spans="3:5">
      <c r="C1515" s="166" t="s">
        <v>1738</v>
      </c>
      <c r="D1515" s="165">
        <v>26665895</v>
      </c>
      <c r="E1515" s="165">
        <v>0</v>
      </c>
    </row>
    <row r="1516" spans="3:5">
      <c r="C1516" s="166" t="s">
        <v>1739</v>
      </c>
      <c r="D1516" s="165">
        <v>138712</v>
      </c>
      <c r="E1516" s="165">
        <v>0</v>
      </c>
    </row>
    <row r="1517" spans="3:5">
      <c r="C1517" s="166" t="s">
        <v>1740</v>
      </c>
      <c r="D1517" s="165">
        <v>3356164</v>
      </c>
      <c r="E1517" s="165">
        <v>0</v>
      </c>
    </row>
    <row r="1518" spans="3:5">
      <c r="C1518" s="166" t="s">
        <v>1741</v>
      </c>
      <c r="D1518" s="165">
        <v>14404663</v>
      </c>
      <c r="E1518" s="165">
        <v>0</v>
      </c>
    </row>
    <row r="1519" spans="3:5">
      <c r="C1519" s="166" t="s">
        <v>1742</v>
      </c>
      <c r="D1519" s="165">
        <v>5404349</v>
      </c>
      <c r="E1519" s="165">
        <v>0</v>
      </c>
    </row>
    <row r="1520" spans="3:5">
      <c r="C1520" s="166" t="s">
        <v>1743</v>
      </c>
      <c r="D1520" s="165">
        <v>3397736</v>
      </c>
      <c r="E1520" s="165">
        <v>0</v>
      </c>
    </row>
    <row r="1521" spans="3:5">
      <c r="C1521" s="166" t="s">
        <v>1744</v>
      </c>
      <c r="D1521" s="165">
        <v>70707142</v>
      </c>
      <c r="E1521" s="165">
        <v>21320164.829999998</v>
      </c>
    </row>
    <row r="1522" spans="3:5">
      <c r="C1522" s="166" t="s">
        <v>1745</v>
      </c>
      <c r="D1522" s="165">
        <v>45320695</v>
      </c>
      <c r="E1522" s="165">
        <v>0</v>
      </c>
    </row>
    <row r="1523" spans="3:5">
      <c r="C1523" s="166" t="s">
        <v>1746</v>
      </c>
      <c r="D1523" s="165">
        <v>3397736</v>
      </c>
      <c r="E1523" s="165">
        <v>0</v>
      </c>
    </row>
    <row r="1524" spans="3:5">
      <c r="C1524" s="166" t="s">
        <v>1747</v>
      </c>
      <c r="D1524" s="165">
        <v>13049408</v>
      </c>
      <c r="E1524" s="165">
        <v>0</v>
      </c>
    </row>
    <row r="1525" spans="3:5">
      <c r="C1525" s="166" t="s">
        <v>1748</v>
      </c>
      <c r="D1525" s="165">
        <v>3397736</v>
      </c>
      <c r="E1525" s="165">
        <v>0</v>
      </c>
    </row>
    <row r="1526" spans="3:5">
      <c r="C1526" s="166" t="s">
        <v>1749</v>
      </c>
      <c r="D1526" s="165">
        <v>10991381</v>
      </c>
      <c r="E1526" s="165">
        <v>0</v>
      </c>
    </row>
    <row r="1527" spans="3:5">
      <c r="C1527" s="166" t="s">
        <v>1750</v>
      </c>
      <c r="D1527" s="165">
        <v>0</v>
      </c>
      <c r="E1527" s="165">
        <v>0</v>
      </c>
    </row>
    <row r="1528" spans="3:5">
      <c r="C1528" s="166" t="s">
        <v>1751</v>
      </c>
      <c r="D1528" s="165">
        <v>327553</v>
      </c>
      <c r="E1528" s="165">
        <v>0</v>
      </c>
    </row>
    <row r="1529" spans="3:5">
      <c r="C1529" s="166" t="s">
        <v>1752</v>
      </c>
      <c r="D1529" s="165">
        <v>7508745</v>
      </c>
      <c r="E1529" s="165">
        <v>0</v>
      </c>
    </row>
    <row r="1530" spans="3:5">
      <c r="C1530" s="166" t="s">
        <v>1753</v>
      </c>
      <c r="D1530" s="165">
        <v>79000000</v>
      </c>
      <c r="E1530" s="165">
        <v>32849145.789999999</v>
      </c>
    </row>
    <row r="1531" spans="3:5">
      <c r="C1531" s="166" t="s">
        <v>1754</v>
      </c>
      <c r="D1531" s="165">
        <v>5872846</v>
      </c>
      <c r="E1531" s="165">
        <v>0</v>
      </c>
    </row>
    <row r="1532" spans="3:5">
      <c r="C1532" s="166" t="s">
        <v>1755</v>
      </c>
      <c r="D1532" s="165">
        <v>1000000</v>
      </c>
      <c r="E1532" s="165">
        <v>0</v>
      </c>
    </row>
    <row r="1533" spans="3:5">
      <c r="C1533" s="166" t="s">
        <v>1756</v>
      </c>
      <c r="D1533" s="165">
        <v>150000000</v>
      </c>
      <c r="E1533" s="165">
        <v>31305678.969999999</v>
      </c>
    </row>
    <row r="1534" spans="3:5">
      <c r="C1534" s="166" t="s">
        <v>1757</v>
      </c>
      <c r="D1534" s="165">
        <v>0</v>
      </c>
      <c r="E1534" s="165">
        <v>0</v>
      </c>
    </row>
    <row r="1535" spans="3:5">
      <c r="C1535" s="166" t="s">
        <v>1758</v>
      </c>
      <c r="D1535" s="165">
        <v>0</v>
      </c>
      <c r="E1535" s="165">
        <v>0</v>
      </c>
    </row>
    <row r="1536" spans="3:5">
      <c r="C1536" s="166" t="s">
        <v>1759</v>
      </c>
      <c r="D1536" s="165">
        <v>3397736</v>
      </c>
      <c r="E1536" s="165">
        <v>0</v>
      </c>
    </row>
    <row r="1537" spans="3:5">
      <c r="C1537" s="166" t="s">
        <v>1760</v>
      </c>
      <c r="D1537" s="165">
        <v>2768368</v>
      </c>
      <c r="E1537" s="165">
        <v>285927.18</v>
      </c>
    </row>
    <row r="1538" spans="3:5">
      <c r="C1538" s="166" t="s">
        <v>1761</v>
      </c>
      <c r="D1538" s="165">
        <v>2083629</v>
      </c>
      <c r="E1538" s="165">
        <v>0</v>
      </c>
    </row>
    <row r="1539" spans="3:5">
      <c r="C1539" s="166" t="s">
        <v>1762</v>
      </c>
      <c r="D1539" s="165">
        <v>113083454</v>
      </c>
      <c r="E1539" s="165">
        <v>12652879.619999999</v>
      </c>
    </row>
    <row r="1540" spans="3:5">
      <c r="C1540" s="166" t="s">
        <v>1763</v>
      </c>
      <c r="D1540" s="165">
        <v>0</v>
      </c>
      <c r="E1540" s="165">
        <v>0</v>
      </c>
    </row>
    <row r="1541" spans="3:5">
      <c r="C1541" s="166" t="s">
        <v>1764</v>
      </c>
      <c r="D1541" s="165">
        <v>3397736</v>
      </c>
      <c r="E1541" s="165">
        <v>0</v>
      </c>
    </row>
    <row r="1542" spans="3:5">
      <c r="C1542" s="166" t="s">
        <v>1765</v>
      </c>
      <c r="D1542" s="165">
        <v>511857547</v>
      </c>
      <c r="E1542" s="165">
        <v>0</v>
      </c>
    </row>
    <row r="1543" spans="3:5">
      <c r="C1543" s="166" t="s">
        <v>1766</v>
      </c>
      <c r="D1543" s="165">
        <v>0</v>
      </c>
      <c r="E1543" s="165">
        <v>0</v>
      </c>
    </row>
    <row r="1544" spans="3:5">
      <c r="C1544" s="166" t="s">
        <v>1767</v>
      </c>
      <c r="D1544" s="165">
        <v>1386558</v>
      </c>
      <c r="E1544" s="165">
        <v>0</v>
      </c>
    </row>
    <row r="1545" spans="3:5">
      <c r="C1545" s="166" t="s">
        <v>1768</v>
      </c>
      <c r="D1545" s="165">
        <v>162584301</v>
      </c>
      <c r="E1545" s="165">
        <v>22382582.420000002</v>
      </c>
    </row>
    <row r="1546" spans="3:5">
      <c r="C1546" s="166" t="s">
        <v>1769</v>
      </c>
      <c r="D1546" s="165">
        <v>10362072</v>
      </c>
      <c r="E1546" s="165">
        <v>0</v>
      </c>
    </row>
    <row r="1547" spans="3:5">
      <c r="C1547" s="166" t="s">
        <v>1770</v>
      </c>
      <c r="D1547" s="165">
        <v>4956061</v>
      </c>
      <c r="E1547" s="165">
        <v>0</v>
      </c>
    </row>
    <row r="1548" spans="3:5">
      <c r="C1548" s="166" t="s">
        <v>1771</v>
      </c>
      <c r="D1548" s="165">
        <v>3630913</v>
      </c>
      <c r="E1548" s="165">
        <v>0</v>
      </c>
    </row>
    <row r="1549" spans="3:5">
      <c r="C1549" s="166" t="s">
        <v>1772</v>
      </c>
      <c r="D1549" s="165">
        <v>2751631</v>
      </c>
      <c r="E1549" s="165">
        <v>0</v>
      </c>
    </row>
    <row r="1550" spans="3:5">
      <c r="C1550" s="166" t="s">
        <v>1773</v>
      </c>
      <c r="D1550" s="165">
        <v>26302201</v>
      </c>
      <c r="E1550" s="165">
        <v>0</v>
      </c>
    </row>
    <row r="1551" spans="3:5">
      <c r="C1551" s="166" t="s">
        <v>1774</v>
      </c>
      <c r="D1551" s="165">
        <v>249956945</v>
      </c>
      <c r="E1551" s="165">
        <v>85389419.920000002</v>
      </c>
    </row>
    <row r="1552" spans="3:5">
      <c r="C1552" s="166" t="s">
        <v>1775</v>
      </c>
      <c r="D1552" s="165">
        <v>1900475</v>
      </c>
      <c r="E1552" s="165">
        <v>16726463.689999999</v>
      </c>
    </row>
    <row r="1553" spans="3:5">
      <c r="C1553" s="166" t="s">
        <v>1776</v>
      </c>
      <c r="D1553" s="165">
        <v>0</v>
      </c>
      <c r="E1553" s="165">
        <v>0</v>
      </c>
    </row>
    <row r="1554" spans="3:5">
      <c r="C1554" s="166" t="s">
        <v>1777</v>
      </c>
      <c r="D1554" s="165">
        <v>7000000</v>
      </c>
      <c r="E1554" s="165">
        <v>0</v>
      </c>
    </row>
    <row r="1555" spans="3:5">
      <c r="C1555" s="166" t="s">
        <v>1778</v>
      </c>
      <c r="D1555" s="165">
        <v>2692079</v>
      </c>
      <c r="E1555" s="165">
        <v>0</v>
      </c>
    </row>
    <row r="1556" spans="3:5">
      <c r="C1556" s="166" t="s">
        <v>1779</v>
      </c>
      <c r="D1556" s="165">
        <v>1572428</v>
      </c>
      <c r="E1556" s="165">
        <v>0</v>
      </c>
    </row>
    <row r="1557" spans="3:5">
      <c r="C1557" s="166" t="s">
        <v>1780</v>
      </c>
      <c r="D1557" s="165">
        <v>15000000</v>
      </c>
      <c r="E1557" s="165">
        <v>10671795.310000001</v>
      </c>
    </row>
    <row r="1558" spans="3:5">
      <c r="C1558" s="166" t="s">
        <v>1781</v>
      </c>
      <c r="D1558" s="165">
        <v>11067494</v>
      </c>
      <c r="E1558" s="165">
        <v>0</v>
      </c>
    </row>
    <row r="1559" spans="3:5">
      <c r="C1559" s="166" t="s">
        <v>1782</v>
      </c>
      <c r="D1559" s="165">
        <v>11067494</v>
      </c>
      <c r="E1559" s="165">
        <v>0</v>
      </c>
    </row>
    <row r="1560" spans="3:5">
      <c r="C1560" s="166" t="s">
        <v>1783</v>
      </c>
      <c r="D1560" s="165">
        <v>11602629</v>
      </c>
      <c r="E1560" s="165">
        <v>19552462.329999998</v>
      </c>
    </row>
    <row r="1561" spans="3:5">
      <c r="C1561" s="166" t="s">
        <v>1784</v>
      </c>
      <c r="D1561" s="165">
        <v>498000</v>
      </c>
      <c r="E1561" s="165">
        <v>0</v>
      </c>
    </row>
    <row r="1562" spans="3:5">
      <c r="C1562" s="166" t="s">
        <v>1785</v>
      </c>
      <c r="D1562" s="165">
        <v>7011234</v>
      </c>
      <c r="E1562" s="165">
        <v>0</v>
      </c>
    </row>
    <row r="1563" spans="3:5">
      <c r="C1563" s="166" t="s">
        <v>1786</v>
      </c>
      <c r="D1563" s="165">
        <v>498000</v>
      </c>
      <c r="E1563" s="165">
        <v>0</v>
      </c>
    </row>
    <row r="1564" spans="3:5">
      <c r="C1564" s="166" t="s">
        <v>1787</v>
      </c>
      <c r="D1564" s="165">
        <v>2083629</v>
      </c>
      <c r="E1564" s="165">
        <v>0</v>
      </c>
    </row>
    <row r="1565" spans="3:5">
      <c r="C1565" s="166" t="s">
        <v>1788</v>
      </c>
      <c r="D1565" s="165">
        <v>0</v>
      </c>
      <c r="E1565" s="165">
        <v>0</v>
      </c>
    </row>
    <row r="1566" spans="3:5">
      <c r="C1566" s="166" t="s">
        <v>1789</v>
      </c>
      <c r="D1566" s="165">
        <v>498000</v>
      </c>
      <c r="E1566" s="165">
        <v>0</v>
      </c>
    </row>
    <row r="1567" spans="3:5">
      <c r="C1567" s="166" t="s">
        <v>1790</v>
      </c>
      <c r="D1567" s="165">
        <v>3397736</v>
      </c>
      <c r="E1567" s="165">
        <v>0</v>
      </c>
    </row>
    <row r="1568" spans="3:5">
      <c r="C1568" s="166" t="s">
        <v>1791</v>
      </c>
      <c r="D1568" s="165">
        <v>3397736</v>
      </c>
      <c r="E1568" s="165">
        <v>0</v>
      </c>
    </row>
    <row r="1569" spans="3:5">
      <c r="C1569" s="166" t="s">
        <v>1792</v>
      </c>
      <c r="D1569" s="165">
        <v>3924529</v>
      </c>
      <c r="E1569" s="165">
        <v>0</v>
      </c>
    </row>
    <row r="1570" spans="3:5">
      <c r="C1570" s="166" t="s">
        <v>1793</v>
      </c>
      <c r="D1570" s="165">
        <v>745000000</v>
      </c>
      <c r="E1570" s="165">
        <v>0</v>
      </c>
    </row>
    <row r="1571" spans="3:5">
      <c r="C1571" s="166" t="s">
        <v>1794</v>
      </c>
      <c r="D1571" s="165">
        <v>11936392</v>
      </c>
      <c r="E1571" s="165">
        <v>0</v>
      </c>
    </row>
    <row r="1572" spans="3:5">
      <c r="C1572" s="166" t="s">
        <v>1795</v>
      </c>
      <c r="D1572" s="165">
        <v>3397736</v>
      </c>
      <c r="E1572" s="165">
        <v>0</v>
      </c>
    </row>
    <row r="1573" spans="3:5">
      <c r="C1573" s="166" t="s">
        <v>1796</v>
      </c>
      <c r="D1573" s="165">
        <v>1386558</v>
      </c>
      <c r="E1573" s="165">
        <v>0</v>
      </c>
    </row>
    <row r="1574" spans="3:5">
      <c r="C1574" s="166" t="s">
        <v>1797</v>
      </c>
      <c r="D1574" s="165">
        <v>3397736</v>
      </c>
      <c r="E1574" s="165">
        <v>0</v>
      </c>
    </row>
    <row r="1575" spans="3:5">
      <c r="C1575" s="166" t="s">
        <v>1798</v>
      </c>
      <c r="D1575" s="165">
        <v>2083629</v>
      </c>
      <c r="E1575" s="165">
        <v>0</v>
      </c>
    </row>
    <row r="1576" spans="3:5">
      <c r="C1576" s="166" t="s">
        <v>1799</v>
      </c>
      <c r="D1576" s="165">
        <v>976009</v>
      </c>
      <c r="E1576" s="165">
        <v>0</v>
      </c>
    </row>
    <row r="1577" spans="3:5">
      <c r="C1577" s="166" t="s">
        <v>1800</v>
      </c>
      <c r="D1577" s="165">
        <v>976009</v>
      </c>
      <c r="E1577" s="165">
        <v>0</v>
      </c>
    </row>
    <row r="1578" spans="3:5">
      <c r="C1578" s="164" t="s">
        <v>244</v>
      </c>
      <c r="D1578" s="165">
        <v>896795398</v>
      </c>
      <c r="E1578" s="165">
        <v>534761518.83999997</v>
      </c>
    </row>
    <row r="1579" spans="3:5">
      <c r="C1579" s="166" t="s">
        <v>1801</v>
      </c>
      <c r="D1579" s="165">
        <v>241231338</v>
      </c>
      <c r="E1579" s="165">
        <v>43662286.799999997</v>
      </c>
    </row>
    <row r="1580" spans="3:5">
      <c r="C1580" s="166" t="s">
        <v>1802</v>
      </c>
      <c r="D1580" s="165">
        <v>172342885</v>
      </c>
      <c r="E1580" s="165">
        <v>14304009.449999999</v>
      </c>
    </row>
    <row r="1581" spans="3:5">
      <c r="C1581" s="166" t="s">
        <v>1803</v>
      </c>
      <c r="D1581" s="165">
        <v>300000000</v>
      </c>
      <c r="E1581" s="165">
        <v>299995762.07999998</v>
      </c>
    </row>
    <row r="1582" spans="3:5">
      <c r="C1582" s="166" t="s">
        <v>1804</v>
      </c>
      <c r="D1582" s="165">
        <v>66984706</v>
      </c>
      <c r="E1582" s="165">
        <v>61976739.340000004</v>
      </c>
    </row>
    <row r="1583" spans="3:5">
      <c r="C1583" s="166" t="s">
        <v>1805</v>
      </c>
      <c r="D1583" s="165">
        <v>48027920</v>
      </c>
      <c r="E1583" s="165">
        <v>46822721.170000002</v>
      </c>
    </row>
    <row r="1584" spans="3:5">
      <c r="C1584" s="166" t="s">
        <v>1806</v>
      </c>
      <c r="D1584" s="165">
        <v>68208549</v>
      </c>
      <c r="E1584" s="165">
        <v>68000000</v>
      </c>
    </row>
    <row r="1585" spans="3:5">
      <c r="C1585" s="164" t="s">
        <v>259</v>
      </c>
      <c r="D1585" s="165">
        <v>3073696114</v>
      </c>
      <c r="E1585" s="165">
        <v>602053573.45000005</v>
      </c>
    </row>
    <row r="1586" spans="3:5">
      <c r="C1586" s="166" t="s">
        <v>1807</v>
      </c>
      <c r="D1586" s="165">
        <v>3073696114</v>
      </c>
      <c r="E1586" s="165">
        <v>602053573.45000005</v>
      </c>
    </row>
    <row r="1587" spans="3:5">
      <c r="C1587" s="164" t="s">
        <v>245</v>
      </c>
      <c r="D1587" s="165">
        <v>11482564129</v>
      </c>
      <c r="E1587" s="165">
        <v>2079124442.6200001</v>
      </c>
    </row>
    <row r="1588" spans="3:5">
      <c r="C1588" s="166" t="s">
        <v>1808</v>
      </c>
      <c r="D1588" s="165">
        <v>631100000</v>
      </c>
      <c r="E1588" s="165">
        <v>0</v>
      </c>
    </row>
    <row r="1589" spans="3:5">
      <c r="C1589" s="166" t="s">
        <v>1674</v>
      </c>
      <c r="D1589" s="165">
        <v>1914989645</v>
      </c>
      <c r="E1589" s="165">
        <v>193282284.73000002</v>
      </c>
    </row>
    <row r="1590" spans="3:5">
      <c r="C1590" s="166" t="s">
        <v>1681</v>
      </c>
      <c r="D1590" s="165">
        <v>7257650000</v>
      </c>
      <c r="E1590" s="165">
        <v>1766080439.9200001</v>
      </c>
    </row>
    <row r="1591" spans="3:5">
      <c r="C1591" s="166" t="s">
        <v>1809</v>
      </c>
      <c r="D1591" s="165">
        <v>12622000</v>
      </c>
      <c r="E1591" s="165">
        <v>2008408.53</v>
      </c>
    </row>
    <row r="1592" spans="3:5">
      <c r="C1592" s="166" t="s">
        <v>1691</v>
      </c>
      <c r="D1592" s="165">
        <v>167092639</v>
      </c>
      <c r="E1592" s="165">
        <v>0</v>
      </c>
    </row>
    <row r="1593" spans="3:5">
      <c r="C1593" s="166" t="s">
        <v>1698</v>
      </c>
      <c r="D1593" s="165">
        <v>607907361</v>
      </c>
      <c r="E1593" s="165">
        <v>0</v>
      </c>
    </row>
    <row r="1594" spans="3:5">
      <c r="C1594" s="166" t="s">
        <v>1810</v>
      </c>
      <c r="D1594" s="165">
        <v>750000000</v>
      </c>
      <c r="E1594" s="165">
        <v>0</v>
      </c>
    </row>
    <row r="1595" spans="3:5">
      <c r="C1595" s="166" t="s">
        <v>1756</v>
      </c>
      <c r="D1595" s="165">
        <v>0</v>
      </c>
      <c r="E1595" s="165">
        <v>75870978</v>
      </c>
    </row>
    <row r="1596" spans="3:5">
      <c r="C1596" s="166" t="s">
        <v>1803</v>
      </c>
      <c r="D1596" s="165">
        <v>141202484</v>
      </c>
      <c r="E1596" s="165">
        <v>41882331.439999998</v>
      </c>
    </row>
    <row r="1597" spans="3:5">
      <c r="C1597" s="122" t="s">
        <v>258</v>
      </c>
      <c r="D1597" s="123">
        <v>5994134828</v>
      </c>
      <c r="E1597" s="123">
        <v>571196470.25999999</v>
      </c>
    </row>
    <row r="1598" spans="3:5">
      <c r="C1598" s="164" t="s">
        <v>242</v>
      </c>
      <c r="D1598" s="165">
        <v>1377504632</v>
      </c>
      <c r="E1598" s="165">
        <v>335281199.84999996</v>
      </c>
    </row>
    <row r="1599" spans="3:5">
      <c r="C1599" s="166" t="s">
        <v>243</v>
      </c>
      <c r="D1599" s="165">
        <v>352483469</v>
      </c>
      <c r="E1599" s="165">
        <v>64510213.900000006</v>
      </c>
    </row>
    <row r="1600" spans="3:5">
      <c r="C1600" s="166" t="s">
        <v>1811</v>
      </c>
      <c r="D1600" s="165">
        <v>79360000</v>
      </c>
      <c r="E1600" s="165">
        <v>15207410.719999999</v>
      </c>
    </row>
    <row r="1601" spans="3:5">
      <c r="C1601" s="166" t="s">
        <v>1812</v>
      </c>
      <c r="D1601" s="165">
        <v>4289420</v>
      </c>
      <c r="E1601" s="165">
        <v>0</v>
      </c>
    </row>
    <row r="1602" spans="3:5">
      <c r="C1602" s="166" t="s">
        <v>1813</v>
      </c>
      <c r="D1602" s="165">
        <v>50000001</v>
      </c>
      <c r="E1602" s="165">
        <v>14236003.1</v>
      </c>
    </row>
    <row r="1603" spans="3:5">
      <c r="C1603" s="166" t="s">
        <v>1814</v>
      </c>
      <c r="D1603" s="165">
        <v>9806189</v>
      </c>
      <c r="E1603" s="165">
        <v>1037268.03</v>
      </c>
    </row>
    <row r="1604" spans="3:5" ht="25.15" customHeight="1">
      <c r="C1604" s="166" t="s">
        <v>1815</v>
      </c>
      <c r="D1604" s="165">
        <v>33681857</v>
      </c>
      <c r="E1604" s="165">
        <v>11971361.82</v>
      </c>
    </row>
    <row r="1605" spans="3:5" ht="22.15" customHeight="1">
      <c r="C1605" s="166" t="s">
        <v>1816</v>
      </c>
      <c r="D1605" s="165">
        <v>9418649</v>
      </c>
      <c r="E1605" s="165">
        <v>10123420.039999999</v>
      </c>
    </row>
    <row r="1606" spans="3:5">
      <c r="C1606" s="166" t="s">
        <v>1817</v>
      </c>
      <c r="D1606" s="165">
        <v>0</v>
      </c>
      <c r="E1606" s="165">
        <v>0</v>
      </c>
    </row>
    <row r="1607" spans="3:5">
      <c r="C1607" s="166" t="s">
        <v>1818</v>
      </c>
      <c r="D1607" s="165">
        <v>0</v>
      </c>
      <c r="E1607" s="165">
        <v>0</v>
      </c>
    </row>
    <row r="1608" spans="3:5">
      <c r="C1608" s="166" t="s">
        <v>1848</v>
      </c>
      <c r="D1608" s="165">
        <v>82824634</v>
      </c>
      <c r="E1608" s="165">
        <v>0</v>
      </c>
    </row>
    <row r="1609" spans="3:5">
      <c r="C1609" s="166" t="s">
        <v>1820</v>
      </c>
      <c r="D1609" s="165">
        <v>144114678</v>
      </c>
      <c r="E1609" s="165">
        <v>13202354.859999999</v>
      </c>
    </row>
    <row r="1610" spans="3:5">
      <c r="C1610" s="166" t="s">
        <v>1821</v>
      </c>
      <c r="D1610" s="165">
        <v>1712885</v>
      </c>
      <c r="E1610" s="165">
        <v>0</v>
      </c>
    </row>
    <row r="1611" spans="3:5">
      <c r="C1611" s="166" t="s">
        <v>1822</v>
      </c>
      <c r="D1611" s="165">
        <v>0</v>
      </c>
      <c r="E1611" s="165">
        <v>0</v>
      </c>
    </row>
    <row r="1612" spans="3:5">
      <c r="C1612" s="166" t="s">
        <v>1823</v>
      </c>
      <c r="D1612" s="165">
        <v>0</v>
      </c>
      <c r="E1612" s="165">
        <v>0</v>
      </c>
    </row>
    <row r="1613" spans="3:5">
      <c r="C1613" s="166" t="s">
        <v>1824</v>
      </c>
      <c r="D1613" s="165">
        <v>188726880</v>
      </c>
      <c r="E1613" s="165">
        <v>0</v>
      </c>
    </row>
    <row r="1614" spans="3:5">
      <c r="C1614" s="166" t="s">
        <v>1825</v>
      </c>
      <c r="D1614" s="165">
        <v>4654539</v>
      </c>
      <c r="E1614" s="165">
        <v>0</v>
      </c>
    </row>
    <row r="1615" spans="3:5">
      <c r="C1615" s="166" t="s">
        <v>1826</v>
      </c>
      <c r="D1615" s="165">
        <v>5000000</v>
      </c>
      <c r="E1615" s="165">
        <v>1500600.34</v>
      </c>
    </row>
    <row r="1616" spans="3:5">
      <c r="C1616" s="166" t="s">
        <v>1827</v>
      </c>
      <c r="D1616" s="165">
        <v>31324599</v>
      </c>
      <c r="E1616" s="165">
        <v>0</v>
      </c>
    </row>
    <row r="1617" spans="3:5">
      <c r="C1617" s="166" t="s">
        <v>1828</v>
      </c>
      <c r="D1617" s="165">
        <v>380106832</v>
      </c>
      <c r="E1617" s="165">
        <v>203492567.03999999</v>
      </c>
    </row>
    <row r="1618" spans="3:5">
      <c r="C1618" s="164" t="s">
        <v>244</v>
      </c>
      <c r="D1618" s="165">
        <v>20000000</v>
      </c>
      <c r="E1618" s="165">
        <v>0</v>
      </c>
    </row>
    <row r="1619" spans="3:5">
      <c r="C1619" s="166" t="s">
        <v>1829</v>
      </c>
      <c r="D1619" s="165">
        <v>20000000</v>
      </c>
      <c r="E1619" s="165">
        <v>0</v>
      </c>
    </row>
    <row r="1620" spans="3:5">
      <c r="C1620" s="164" t="s">
        <v>259</v>
      </c>
      <c r="D1620" s="165">
        <v>250000000</v>
      </c>
      <c r="E1620" s="165">
        <v>27527721</v>
      </c>
    </row>
    <row r="1621" spans="3:5">
      <c r="C1621" s="166" t="s">
        <v>1828</v>
      </c>
      <c r="D1621" s="165">
        <v>250000000</v>
      </c>
      <c r="E1621" s="165">
        <v>27527721</v>
      </c>
    </row>
    <row r="1622" spans="3:5">
      <c r="C1622" s="164" t="s">
        <v>245</v>
      </c>
      <c r="D1622" s="165">
        <v>3962605662</v>
      </c>
      <c r="E1622" s="165">
        <v>159697909.85000002</v>
      </c>
    </row>
    <row r="1623" spans="3:5">
      <c r="C1623" s="166" t="s">
        <v>243</v>
      </c>
      <c r="D1623" s="165">
        <v>2017388708</v>
      </c>
      <c r="E1623" s="165">
        <v>159697909.85000002</v>
      </c>
    </row>
    <row r="1624" spans="3:5">
      <c r="C1624" s="166" t="s">
        <v>1830</v>
      </c>
      <c r="D1624" s="165">
        <v>315550000</v>
      </c>
      <c r="E1624" s="165">
        <v>0</v>
      </c>
    </row>
    <row r="1625" spans="3:5">
      <c r="C1625" s="166" t="s">
        <v>1811</v>
      </c>
      <c r="D1625" s="165">
        <v>757320000</v>
      </c>
      <c r="E1625" s="165">
        <v>0</v>
      </c>
    </row>
    <row r="1626" spans="3:5">
      <c r="C1626" s="166" t="s">
        <v>1831</v>
      </c>
      <c r="D1626" s="165">
        <v>252440000</v>
      </c>
      <c r="E1626" s="165">
        <v>0</v>
      </c>
    </row>
    <row r="1627" spans="3:5">
      <c r="C1627" s="166" t="s">
        <v>1819</v>
      </c>
      <c r="D1627" s="165">
        <v>410215000</v>
      </c>
      <c r="E1627" s="165">
        <v>0</v>
      </c>
    </row>
    <row r="1628" spans="3:5">
      <c r="C1628" s="166" t="s">
        <v>1832</v>
      </c>
      <c r="D1628" s="165">
        <v>209691954</v>
      </c>
      <c r="E1628" s="165">
        <v>0</v>
      </c>
    </row>
    <row r="1629" spans="3:5">
      <c r="C1629" s="166" t="s">
        <v>1828</v>
      </c>
      <c r="D1629" s="165">
        <v>0</v>
      </c>
      <c r="E1629" s="165">
        <v>0</v>
      </c>
    </row>
    <row r="1630" spans="3:5">
      <c r="C1630" s="164" t="s">
        <v>246</v>
      </c>
      <c r="D1630" s="165">
        <v>384024534</v>
      </c>
      <c r="E1630" s="165">
        <v>48689639.560000002</v>
      </c>
    </row>
    <row r="1631" spans="3:5">
      <c r="C1631" s="166" t="s">
        <v>243</v>
      </c>
      <c r="D1631" s="165">
        <v>292042534</v>
      </c>
      <c r="E1631" s="165">
        <v>48689639.560000002</v>
      </c>
    </row>
    <row r="1632" spans="3:5">
      <c r="C1632" s="166" t="s">
        <v>1830</v>
      </c>
      <c r="D1632" s="165">
        <v>91982000</v>
      </c>
      <c r="E1632" s="165">
        <v>0</v>
      </c>
    </row>
    <row r="1633" spans="3:5">
      <c r="C1633" s="147" t="s">
        <v>1837</v>
      </c>
      <c r="D1633" s="148">
        <v>79003383385</v>
      </c>
      <c r="E1633" s="148">
        <v>23372362135.800007</v>
      </c>
    </row>
    <row r="1635" spans="3:5">
      <c r="C1635" s="149" t="s">
        <v>355</v>
      </c>
    </row>
    <row r="1636" spans="3:5">
      <c r="C1636" s="150" t="s">
        <v>1843</v>
      </c>
    </row>
    <row r="1637" spans="3:5">
      <c r="C1637" s="150" t="s">
        <v>1849</v>
      </c>
    </row>
    <row r="1638" spans="3:5" ht="22.5">
      <c r="C1638" s="152" t="s">
        <v>1847</v>
      </c>
    </row>
    <row r="1639" spans="3:5">
      <c r="C1639" s="29" t="s">
        <v>356</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6" t="s">
        <v>0</v>
      </c>
      <c r="D1" s="176"/>
      <c r="E1" s="12"/>
    </row>
    <row r="2" spans="3:7" ht="31.5" customHeight="1">
      <c r="C2" s="204" t="s">
        <v>1</v>
      </c>
      <c r="D2" s="204"/>
      <c r="E2" s="74"/>
    </row>
    <row r="3" spans="3:7" ht="15.6" customHeight="1">
      <c r="C3" s="189" t="s">
        <v>2</v>
      </c>
      <c r="D3" s="189"/>
      <c r="E3" s="14"/>
    </row>
    <row r="4" spans="3:7" ht="13.9" customHeight="1">
      <c r="C4" s="13"/>
      <c r="D4" s="13"/>
      <c r="E4" s="13"/>
    </row>
    <row r="5" spans="3:7" ht="18.75">
      <c r="C5" s="179" t="s">
        <v>23</v>
      </c>
      <c r="D5" s="179"/>
      <c r="E5" s="40"/>
    </row>
    <row r="6" spans="3:7" ht="18.75">
      <c r="C6" s="179" t="s">
        <v>306</v>
      </c>
      <c r="D6" s="179"/>
      <c r="E6" s="40"/>
      <c r="G6" s="2"/>
    </row>
    <row r="7" spans="3:7" ht="18.75">
      <c r="C7" s="188" t="s">
        <v>1846</v>
      </c>
      <c r="D7" s="188"/>
      <c r="E7" s="17"/>
      <c r="G7" s="2"/>
    </row>
    <row r="8" spans="3:7" ht="18.75">
      <c r="C8" s="183" t="s">
        <v>316</v>
      </c>
      <c r="D8" s="183"/>
      <c r="E8" s="17"/>
      <c r="F8" s="42"/>
      <c r="G8" s="2"/>
    </row>
    <row r="9" spans="3:7" ht="15.75">
      <c r="C9" s="175" t="s">
        <v>5</v>
      </c>
      <c r="D9" s="175"/>
      <c r="E9" s="18"/>
      <c r="G9" s="3"/>
    </row>
    <row r="10" spans="3:7">
      <c r="C10" s="13"/>
      <c r="D10" s="13"/>
      <c r="E10" s="13"/>
      <c r="G10" s="3"/>
    </row>
    <row r="11" spans="3:7" ht="14.45" customHeight="1">
      <c r="C11" s="8"/>
      <c r="D11" s="8"/>
      <c r="E11" s="8"/>
      <c r="G11" s="3"/>
    </row>
    <row r="12" spans="3:7" ht="9.6" customHeight="1">
      <c r="C12" s="192" t="s">
        <v>6</v>
      </c>
      <c r="D12" s="205" t="s">
        <v>359</v>
      </c>
      <c r="E12" s="205" t="s">
        <v>340</v>
      </c>
    </row>
    <row r="13" spans="3:7" ht="13.15" customHeight="1">
      <c r="C13" s="192"/>
      <c r="D13" s="205"/>
      <c r="E13" s="205"/>
      <c r="F13" s="10"/>
    </row>
    <row r="14" spans="3:7" ht="15" customHeight="1">
      <c r="C14" s="192"/>
      <c r="D14" s="75" t="s">
        <v>316</v>
      </c>
      <c r="E14" s="205"/>
      <c r="G14" s="4"/>
    </row>
    <row r="15" spans="3:7">
      <c r="C15" s="76" t="s">
        <v>344</v>
      </c>
      <c r="D15" s="63">
        <f>D16+D18</f>
        <v>882.63869099999999</v>
      </c>
      <c r="E15" s="63">
        <f>E16+E18</f>
        <v>314.81101387999996</v>
      </c>
      <c r="F15" s="5"/>
      <c r="G15" s="6"/>
    </row>
    <row r="16" spans="3:7">
      <c r="C16" s="77" t="s">
        <v>83</v>
      </c>
      <c r="D16" s="78">
        <f>D17</f>
        <v>813.15455099999997</v>
      </c>
      <c r="E16" s="78">
        <f t="shared" ref="E16" si="0">E17</f>
        <v>285.85928887999995</v>
      </c>
      <c r="F16" s="5"/>
      <c r="G16" s="4"/>
    </row>
    <row r="17" spans="3:7" ht="16.149999999999999" customHeight="1">
      <c r="C17" s="79" t="s">
        <v>88</v>
      </c>
      <c r="D17" s="66">
        <v>813.15455099999997</v>
      </c>
      <c r="E17" s="53">
        <v>285.85928887999995</v>
      </c>
      <c r="F17" s="5"/>
      <c r="G17" s="9"/>
    </row>
    <row r="18" spans="3:7">
      <c r="C18" s="80" t="s">
        <v>96</v>
      </c>
      <c r="D18" s="71">
        <f>D19</f>
        <v>69.484139999999996</v>
      </c>
      <c r="E18" s="71">
        <f t="shared" ref="E18" si="1">E19</f>
        <v>28.951725</v>
      </c>
      <c r="F18" s="5"/>
      <c r="G18" s="9"/>
    </row>
    <row r="19" spans="3:7" ht="14.45" customHeight="1">
      <c r="C19" s="81" t="s">
        <v>102</v>
      </c>
      <c r="D19" s="53">
        <v>69.484139999999996</v>
      </c>
      <c r="E19" s="53">
        <v>28.951725</v>
      </c>
      <c r="F19" s="5"/>
      <c r="G19" s="6"/>
    </row>
    <row r="20" spans="3:7">
      <c r="C20" s="76" t="s">
        <v>301</v>
      </c>
      <c r="D20" s="63">
        <f t="shared" ref="D20:E21" si="2">D21</f>
        <v>243.28910500000001</v>
      </c>
      <c r="E20" s="63">
        <f t="shared" si="2"/>
        <v>102.70894072</v>
      </c>
      <c r="F20" s="5"/>
      <c r="G20" s="6"/>
    </row>
    <row r="21" spans="3:7">
      <c r="C21" s="80" t="s">
        <v>104</v>
      </c>
      <c r="D21" s="71">
        <f t="shared" si="2"/>
        <v>243.28910500000001</v>
      </c>
      <c r="E21" s="71">
        <f t="shared" si="2"/>
        <v>102.70894072</v>
      </c>
      <c r="F21" s="5"/>
      <c r="G21" s="7"/>
    </row>
    <row r="22" spans="3:7">
      <c r="C22" s="82" t="s">
        <v>107</v>
      </c>
      <c r="D22" s="53">
        <v>243.28910500000001</v>
      </c>
      <c r="E22" s="53">
        <v>102.70894072</v>
      </c>
      <c r="F22" s="5"/>
      <c r="G22" s="6"/>
    </row>
    <row r="23" spans="3:7">
      <c r="C23" s="76" t="s">
        <v>302</v>
      </c>
      <c r="D23" s="63">
        <f>D24+D26+D28</f>
        <v>1026.4882359999999</v>
      </c>
      <c r="E23" s="63">
        <f t="shared" ref="E23" si="3">E24+E26+E28</f>
        <v>290.03080950999998</v>
      </c>
      <c r="F23" s="5"/>
      <c r="G23" s="6"/>
    </row>
    <row r="24" spans="3:7">
      <c r="C24" s="77" t="s">
        <v>160</v>
      </c>
      <c r="D24" s="78">
        <f>D25</f>
        <v>35.07</v>
      </c>
      <c r="E24" s="78">
        <f t="shared" ref="E24" si="4">E25</f>
        <v>2.25609533</v>
      </c>
      <c r="F24" s="5"/>
      <c r="G24" s="6"/>
    </row>
    <row r="25" spans="3:7">
      <c r="C25" s="83" t="s">
        <v>163</v>
      </c>
      <c r="D25" s="66">
        <v>35.07</v>
      </c>
      <c r="E25" s="66">
        <v>2.25609533</v>
      </c>
      <c r="F25" s="5"/>
      <c r="G25" s="6"/>
    </row>
    <row r="26" spans="3:7">
      <c r="C26" s="77" t="s">
        <v>303</v>
      </c>
      <c r="D26" s="78">
        <f>D27</f>
        <v>6.6924960000000002</v>
      </c>
      <c r="E26" s="78">
        <f t="shared" ref="E26" si="5">E27</f>
        <v>0</v>
      </c>
      <c r="F26" s="5"/>
      <c r="G26" s="6"/>
    </row>
    <row r="27" spans="3:7">
      <c r="C27" s="83" t="s">
        <v>287</v>
      </c>
      <c r="D27" s="66">
        <v>6.6924960000000002</v>
      </c>
      <c r="E27" s="66">
        <v>0</v>
      </c>
      <c r="F27" s="5"/>
      <c r="G27" s="6"/>
    </row>
    <row r="28" spans="3:7">
      <c r="C28" s="77" t="s">
        <v>187</v>
      </c>
      <c r="D28" s="78">
        <f>D29+D31+D32+D30</f>
        <v>984.72573999999997</v>
      </c>
      <c r="E28" s="78">
        <f t="shared" ref="E28" si="6">E29+E31+E32+E30</f>
        <v>287.77471417999999</v>
      </c>
      <c r="F28" s="5"/>
      <c r="G28" s="6"/>
    </row>
    <row r="29" spans="3:7" ht="15.6" customHeight="1">
      <c r="C29" s="83" t="s">
        <v>188</v>
      </c>
      <c r="D29" s="66">
        <v>224.073001</v>
      </c>
      <c r="E29" s="66">
        <v>63.760375570000001</v>
      </c>
      <c r="F29" s="5"/>
      <c r="G29" s="6"/>
    </row>
    <row r="30" spans="3:7" ht="24.75" customHeight="1">
      <c r="C30" s="83" t="s">
        <v>299</v>
      </c>
      <c r="D30" s="66">
        <v>112.47176399999999</v>
      </c>
      <c r="E30" s="66">
        <v>23.32940133</v>
      </c>
      <c r="F30" s="5"/>
      <c r="G30" s="6"/>
    </row>
    <row r="31" spans="3:7" ht="18.600000000000001" customHeight="1">
      <c r="C31" s="83" t="s">
        <v>189</v>
      </c>
      <c r="D31" s="66">
        <v>253.35952499999999</v>
      </c>
      <c r="E31" s="66">
        <v>42.736182680000006</v>
      </c>
      <c r="F31" s="5"/>
      <c r="G31" s="9"/>
    </row>
    <row r="32" spans="3:7" ht="19.899999999999999" customHeight="1">
      <c r="C32" s="83" t="s">
        <v>190</v>
      </c>
      <c r="D32" s="66">
        <v>394.82145000000003</v>
      </c>
      <c r="E32" s="66">
        <v>157.9487546</v>
      </c>
      <c r="F32" s="5"/>
      <c r="G32" s="7"/>
    </row>
    <row r="33" spans="3:6">
      <c r="C33" s="84" t="s">
        <v>304</v>
      </c>
      <c r="D33" s="58">
        <f>D15+D20+D23</f>
        <v>2152.4160320000001</v>
      </c>
      <c r="E33" s="58">
        <f>E15+E20+E23</f>
        <v>707.55076410999993</v>
      </c>
      <c r="F33" s="5"/>
    </row>
    <row r="34" spans="3:6" s="155" customFormat="1">
      <c r="C34" s="31" t="s">
        <v>358</v>
      </c>
      <c r="D34" s="156"/>
      <c r="E34" s="156"/>
      <c r="F34" s="157"/>
    </row>
    <row r="35" spans="3:6">
      <c r="C35" s="114" t="s">
        <v>343</v>
      </c>
      <c r="D35" s="152"/>
      <c r="E35" s="152"/>
      <c r="F35" s="27"/>
    </row>
    <row r="36" spans="3:6" ht="30" customHeight="1">
      <c r="C36" s="182" t="s">
        <v>1847</v>
      </c>
      <c r="D36" s="182"/>
      <c r="E36" s="182"/>
      <c r="F36" s="33"/>
    </row>
    <row r="37" spans="3:6">
      <c r="C37" s="33" t="s">
        <v>356</v>
      </c>
      <c r="D37" s="30"/>
      <c r="E37" s="30"/>
      <c r="F37" s="30"/>
    </row>
    <row r="260" spans="3:3">
      <c r="C260" s="1" t="s">
        <v>305</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90" zoomScaleNormal="90" workbookViewId="0">
      <selection activeCell="K34" sqref="K34"/>
    </sheetView>
  </sheetViews>
  <sheetFormatPr baseColWidth="10" defaultColWidth="11.5703125" defaultRowHeight="15"/>
  <cols>
    <col min="1" max="1" width="11.5703125" style="85"/>
    <col min="2" max="2" width="87.85546875" style="85" bestFit="1" customWidth="1"/>
    <col min="3" max="3" width="24.7109375" style="85" customWidth="1"/>
    <col min="4" max="4" width="20" style="85" customWidth="1"/>
    <col min="5" max="5" width="21" style="85" customWidth="1"/>
    <col min="6" max="6" width="21.42578125" style="85" customWidth="1"/>
    <col min="7" max="7" width="21.5703125" style="85" customWidth="1"/>
    <col min="8" max="10" width="11.5703125" style="85"/>
    <col min="11" max="11" width="36.28515625" style="85" bestFit="1" customWidth="1"/>
    <col min="12" max="12" width="25.28515625" style="85" bestFit="1" customWidth="1"/>
    <col min="13" max="16384" width="11.5703125" style="85"/>
  </cols>
  <sheetData>
    <row r="1" spans="2:12" ht="28.5" thickBot="1">
      <c r="B1" s="176" t="s">
        <v>0</v>
      </c>
      <c r="C1" s="176"/>
      <c r="D1" s="176"/>
      <c r="E1" s="176"/>
      <c r="F1" s="176"/>
      <c r="G1" s="176"/>
    </row>
    <row r="2" spans="2:12" ht="21" customHeight="1" thickBot="1">
      <c r="B2" s="177" t="s">
        <v>1</v>
      </c>
      <c r="C2" s="177"/>
      <c r="D2" s="177"/>
      <c r="E2" s="177"/>
      <c r="F2" s="177"/>
      <c r="G2" s="177"/>
      <c r="K2" s="11" t="s">
        <v>307</v>
      </c>
      <c r="L2" s="26">
        <v>8060931.2489825701</v>
      </c>
    </row>
    <row r="3" spans="2:12" ht="14.45" customHeight="1">
      <c r="B3" s="178" t="s">
        <v>2</v>
      </c>
      <c r="C3" s="178"/>
      <c r="D3" s="178"/>
      <c r="E3" s="178"/>
      <c r="F3" s="178"/>
      <c r="G3" s="178"/>
    </row>
    <row r="4" spans="2:12" ht="14.45" customHeight="1">
      <c r="C4" s="13"/>
      <c r="D4" s="13"/>
      <c r="E4" s="13"/>
      <c r="F4" s="13"/>
      <c r="G4" s="13"/>
    </row>
    <row r="5" spans="2:12" ht="18" customHeight="1">
      <c r="B5" s="179" t="s">
        <v>23</v>
      </c>
      <c r="C5" s="179"/>
      <c r="D5" s="179"/>
      <c r="E5" s="179"/>
      <c r="F5" s="179"/>
      <c r="G5" s="179"/>
    </row>
    <row r="6" spans="2:12" ht="18" customHeight="1">
      <c r="B6" s="191" t="s">
        <v>311</v>
      </c>
      <c r="C6" s="191"/>
      <c r="D6" s="191"/>
      <c r="E6" s="191"/>
      <c r="F6" s="191"/>
      <c r="G6" s="191"/>
    </row>
    <row r="7" spans="2:12" ht="18" customHeight="1">
      <c r="B7" s="188" t="s">
        <v>1846</v>
      </c>
      <c r="C7" s="188"/>
      <c r="D7" s="188"/>
      <c r="E7" s="188"/>
      <c r="F7" s="188"/>
      <c r="G7" s="188"/>
    </row>
    <row r="8" spans="2:12" ht="18" customHeight="1">
      <c r="B8" s="183" t="s">
        <v>316</v>
      </c>
      <c r="C8" s="183"/>
      <c r="D8" s="183"/>
      <c r="E8" s="183"/>
      <c r="F8" s="183"/>
      <c r="G8" s="183"/>
    </row>
    <row r="9" spans="2:12" ht="15.6" customHeight="1">
      <c r="B9" s="175" t="s">
        <v>5</v>
      </c>
      <c r="C9" s="175"/>
      <c r="D9" s="175"/>
      <c r="E9" s="175"/>
      <c r="F9" s="175"/>
      <c r="G9" s="175"/>
    </row>
    <row r="11" spans="2:12" ht="11.45" customHeight="1">
      <c r="B11" s="207" t="s">
        <v>6</v>
      </c>
      <c r="C11" s="208" t="s">
        <v>359</v>
      </c>
      <c r="D11" s="208" t="s">
        <v>340</v>
      </c>
      <c r="E11" s="208" t="s">
        <v>338</v>
      </c>
      <c r="F11" s="208" t="s">
        <v>339</v>
      </c>
      <c r="G11" s="208" t="s">
        <v>310</v>
      </c>
    </row>
    <row r="12" spans="2:12" ht="2.4500000000000002" customHeight="1">
      <c r="B12" s="207"/>
      <c r="C12" s="208"/>
      <c r="D12" s="208"/>
      <c r="E12" s="208"/>
      <c r="F12" s="208"/>
      <c r="G12" s="208"/>
    </row>
    <row r="13" spans="2:12" ht="6.6" customHeight="1">
      <c r="B13" s="207"/>
      <c r="C13" s="209"/>
      <c r="D13" s="208"/>
      <c r="E13" s="208"/>
      <c r="F13" s="208"/>
      <c r="G13" s="208"/>
    </row>
    <row r="14" spans="2:12" ht="15.6" customHeight="1">
      <c r="B14" s="207"/>
      <c r="C14" s="111" t="s">
        <v>316</v>
      </c>
      <c r="D14" s="208"/>
      <c r="E14" s="208"/>
      <c r="F14" s="208"/>
      <c r="G14" s="208"/>
    </row>
    <row r="15" spans="2:12" ht="13.15" customHeight="1">
      <c r="B15" s="207"/>
      <c r="C15" s="110">
        <v>1</v>
      </c>
      <c r="D15" s="110">
        <v>2</v>
      </c>
      <c r="E15" s="110">
        <v>3</v>
      </c>
      <c r="F15" s="110">
        <v>4</v>
      </c>
      <c r="G15" s="110" t="s">
        <v>351</v>
      </c>
    </row>
    <row r="16" spans="2:12">
      <c r="B16" s="86" t="s">
        <v>344</v>
      </c>
      <c r="C16" s="87">
        <f>C17</f>
        <v>1400.4293500000001</v>
      </c>
      <c r="D16" s="87">
        <f>D17</f>
        <v>397.56276628000001</v>
      </c>
      <c r="E16" s="88">
        <f>E17</f>
        <v>397.56276628000001</v>
      </c>
      <c r="F16" s="87">
        <f>F17</f>
        <v>0</v>
      </c>
      <c r="G16" s="89">
        <f>D16/$L$2</f>
        <v>4.9319706867637577E-5</v>
      </c>
      <c r="K16" s="10"/>
    </row>
    <row r="17" spans="2:11">
      <c r="B17" s="90" t="s">
        <v>96</v>
      </c>
      <c r="C17" s="96">
        <f>C18</f>
        <v>1400.4293500000001</v>
      </c>
      <c r="D17" s="96">
        <f>D18</f>
        <v>397.56276628000001</v>
      </c>
      <c r="E17" s="91">
        <f>E18</f>
        <v>397.56276628000001</v>
      </c>
      <c r="F17" s="91">
        <v>0</v>
      </c>
      <c r="G17" s="92">
        <f t="shared" ref="G17:G56" si="0">D17/$L$2</f>
        <v>4.9319706867637577E-5</v>
      </c>
    </row>
    <row r="18" spans="2:11">
      <c r="B18" s="93" t="s">
        <v>98</v>
      </c>
      <c r="C18" s="91">
        <v>1400.4293500000001</v>
      </c>
      <c r="D18" s="91">
        <v>397.56276628000001</v>
      </c>
      <c r="E18" s="91">
        <f>D18</f>
        <v>397.56276628000001</v>
      </c>
      <c r="F18" s="91">
        <v>0</v>
      </c>
      <c r="G18" s="94">
        <f t="shared" si="0"/>
        <v>4.9319706867637577E-5</v>
      </c>
    </row>
    <row r="19" spans="2:11">
      <c r="B19" s="86" t="s">
        <v>301</v>
      </c>
      <c r="C19" s="87">
        <f>C20+C23+C28+C30</f>
        <v>127066.27533399998</v>
      </c>
      <c r="D19" s="87">
        <f>D20+D23+D28+D30</f>
        <v>48292.16824657</v>
      </c>
      <c r="E19" s="87">
        <f>E20+E23+E28+E30</f>
        <v>10486.632268859999</v>
      </c>
      <c r="F19" s="87">
        <f>F20+F23+F28+F30</f>
        <v>37805.535977710002</v>
      </c>
      <c r="G19" s="89">
        <f t="shared" si="0"/>
        <v>5.9908919645810538E-3</v>
      </c>
      <c r="I19" s="95"/>
    </row>
    <row r="20" spans="2:11">
      <c r="B20" s="90" t="s">
        <v>108</v>
      </c>
      <c r="C20" s="96">
        <f>C22+C21</f>
        <v>534.07675300000005</v>
      </c>
      <c r="D20" s="96">
        <f>D22+D21</f>
        <v>21.936396179999999</v>
      </c>
      <c r="E20" s="96">
        <f>E22+E21</f>
        <v>21.936396179999999</v>
      </c>
      <c r="F20" s="96">
        <f>F22+F21</f>
        <v>0</v>
      </c>
      <c r="G20" s="92">
        <f t="shared" si="0"/>
        <v>2.7213228226910824E-6</v>
      </c>
      <c r="I20" s="95"/>
    </row>
    <row r="21" spans="2:11">
      <c r="B21" s="93" t="s">
        <v>309</v>
      </c>
      <c r="C21" s="91">
        <v>252.44</v>
      </c>
      <c r="D21" s="91">
        <v>0</v>
      </c>
      <c r="E21" s="91">
        <f>D21</f>
        <v>0</v>
      </c>
      <c r="F21" s="91">
        <v>0</v>
      </c>
      <c r="G21" s="92">
        <f t="shared" si="0"/>
        <v>0</v>
      </c>
      <c r="I21" s="97"/>
      <c r="K21" s="98"/>
    </row>
    <row r="22" spans="2:11">
      <c r="B22" s="93" t="s">
        <v>111</v>
      </c>
      <c r="C22" s="91">
        <v>281.636753</v>
      </c>
      <c r="D22" s="91">
        <v>21.936396179999999</v>
      </c>
      <c r="E22" s="91">
        <f>D22</f>
        <v>21.936396179999999</v>
      </c>
      <c r="F22" s="91">
        <v>0</v>
      </c>
      <c r="G22" s="99">
        <f t="shared" si="0"/>
        <v>2.7213228226910824E-6</v>
      </c>
      <c r="I22" s="100"/>
    </row>
    <row r="23" spans="2:11">
      <c r="B23" s="90" t="s">
        <v>115</v>
      </c>
      <c r="C23" s="96">
        <f>SUM(C24:C27)</f>
        <v>90444.999545999977</v>
      </c>
      <c r="D23" s="96">
        <f>SUM(D24:D27)</f>
        <v>38256.376675309999</v>
      </c>
      <c r="E23" s="96">
        <f>SUM(E24:E27)</f>
        <v>732.77771842999994</v>
      </c>
      <c r="F23" s="96">
        <f>SUM(F24:F27)</f>
        <v>37523.59895688</v>
      </c>
      <c r="G23" s="101">
        <f t="shared" si="0"/>
        <v>4.7459003797034769E-3</v>
      </c>
    </row>
    <row r="24" spans="2:11">
      <c r="B24" s="93" t="s">
        <v>116</v>
      </c>
      <c r="C24" s="91">
        <v>670.85495600000002</v>
      </c>
      <c r="D24" s="91">
        <v>189.91927721000002</v>
      </c>
      <c r="E24" s="91">
        <v>0</v>
      </c>
      <c r="F24" s="91">
        <f>D24</f>
        <v>189.91927721000002</v>
      </c>
      <c r="G24" s="99">
        <f t="shared" si="0"/>
        <v>2.3560463592090695E-5</v>
      </c>
    </row>
    <row r="25" spans="2:11">
      <c r="B25" s="93" t="s">
        <v>117</v>
      </c>
      <c r="C25" s="91">
        <v>84996.417663999993</v>
      </c>
      <c r="D25" s="91">
        <v>37333.67967967</v>
      </c>
      <c r="E25" s="91">
        <v>0</v>
      </c>
      <c r="F25" s="91">
        <f>D25</f>
        <v>37333.67967967</v>
      </c>
      <c r="G25" s="99">
        <f t="shared" si="0"/>
        <v>4.6314350695376739E-3</v>
      </c>
      <c r="I25" s="102"/>
    </row>
    <row r="26" spans="2:11">
      <c r="B26" s="93" t="s">
        <v>118</v>
      </c>
      <c r="C26" s="91">
        <v>51.500000999999997</v>
      </c>
      <c r="D26" s="91">
        <v>14.2360031</v>
      </c>
      <c r="E26" s="91">
        <f>D26</f>
        <v>14.2360031</v>
      </c>
      <c r="F26" s="91">
        <v>0</v>
      </c>
      <c r="G26" s="99">
        <f t="shared" si="0"/>
        <v>1.7660494377491225E-6</v>
      </c>
    </row>
    <row r="27" spans="2:11">
      <c r="B27" s="93" t="s">
        <v>119</v>
      </c>
      <c r="C27" s="91">
        <v>4726.2269249999999</v>
      </c>
      <c r="D27" s="91">
        <v>718.54171532999999</v>
      </c>
      <c r="E27" s="91">
        <f>D27</f>
        <v>718.54171532999999</v>
      </c>
      <c r="F27" s="91">
        <v>0</v>
      </c>
      <c r="G27" s="99">
        <f t="shared" si="0"/>
        <v>8.9138797135962733E-5</v>
      </c>
    </row>
    <row r="28" spans="2:11">
      <c r="B28" s="90" t="s">
        <v>120</v>
      </c>
      <c r="C28" s="96">
        <f>C29</f>
        <v>868.70703800000001</v>
      </c>
      <c r="D28" s="96">
        <f>D29</f>
        <v>281.93702082999999</v>
      </c>
      <c r="E28" s="96">
        <f>E29</f>
        <v>0</v>
      </c>
      <c r="F28" s="96">
        <f>F29</f>
        <v>281.93702082999999</v>
      </c>
      <c r="G28" s="101">
        <f t="shared" si="0"/>
        <v>3.4975738177345872E-5</v>
      </c>
    </row>
    <row r="29" spans="2:11">
      <c r="B29" s="93" t="s">
        <v>121</v>
      </c>
      <c r="C29" s="91">
        <v>868.70703800000001</v>
      </c>
      <c r="D29" s="91">
        <v>281.93702082999999</v>
      </c>
      <c r="E29" s="91">
        <v>0</v>
      </c>
      <c r="F29" s="91">
        <f>D29</f>
        <v>281.93702082999999</v>
      </c>
      <c r="G29" s="99">
        <f t="shared" si="0"/>
        <v>3.4975738177345872E-5</v>
      </c>
    </row>
    <row r="30" spans="2:11">
      <c r="B30" s="90" t="s">
        <v>122</v>
      </c>
      <c r="C30" s="96">
        <f>C31</f>
        <v>35218.491996999997</v>
      </c>
      <c r="D30" s="96">
        <f>D31</f>
        <v>9731.9181542499991</v>
      </c>
      <c r="E30" s="96">
        <f>E31</f>
        <v>9731.9181542499991</v>
      </c>
      <c r="F30" s="96">
        <f>F31</f>
        <v>0</v>
      </c>
      <c r="G30" s="101">
        <f t="shared" si="0"/>
        <v>1.2072945238775403E-3</v>
      </c>
    </row>
    <row r="31" spans="2:11">
      <c r="B31" s="93" t="s">
        <v>125</v>
      </c>
      <c r="C31" s="91">
        <v>35218.491996999997</v>
      </c>
      <c r="D31" s="91">
        <v>9731.9181542499991</v>
      </c>
      <c r="E31" s="91">
        <f>D31</f>
        <v>9731.9181542499991</v>
      </c>
      <c r="F31" s="91">
        <v>0</v>
      </c>
      <c r="G31" s="94">
        <f t="shared" si="0"/>
        <v>1.2072945238775403E-3</v>
      </c>
    </row>
    <row r="32" spans="2:11">
      <c r="B32" s="86" t="s">
        <v>308</v>
      </c>
      <c r="C32" s="87">
        <f>C33+C36+C47</f>
        <v>13678.780962000001</v>
      </c>
      <c r="D32" s="87">
        <f>D33+D36+D47</f>
        <v>3276.5462234200004</v>
      </c>
      <c r="E32" s="87">
        <f>E33+E36+E47</f>
        <v>3273.3643456600003</v>
      </c>
      <c r="F32" s="87">
        <f>F33+F36+F47</f>
        <v>3.1818777599999999</v>
      </c>
      <c r="G32" s="89">
        <f t="shared" si="0"/>
        <v>4.0647241890737592E-4</v>
      </c>
    </row>
    <row r="33" spans="2:7">
      <c r="B33" s="90" t="s">
        <v>134</v>
      </c>
      <c r="C33" s="96">
        <f>C34+C35</f>
        <v>314.56412499999999</v>
      </c>
      <c r="D33" s="96">
        <f>D34+D35</f>
        <v>69.420897850000017</v>
      </c>
      <c r="E33" s="96">
        <f>E34+E35</f>
        <v>69.420897850000017</v>
      </c>
      <c r="F33" s="96">
        <f>F34+F35</f>
        <v>0</v>
      </c>
      <c r="G33" s="92">
        <f t="shared" si="0"/>
        <v>8.6120195924958605E-6</v>
      </c>
    </row>
    <row r="34" spans="2:7">
      <c r="B34" s="93" t="s">
        <v>135</v>
      </c>
      <c r="C34" s="91">
        <v>225.042</v>
      </c>
      <c r="D34" s="91">
        <v>48.812083350000009</v>
      </c>
      <c r="E34" s="91">
        <f>D34</f>
        <v>48.812083350000009</v>
      </c>
      <c r="F34" s="91">
        <v>0</v>
      </c>
      <c r="G34" s="94">
        <f t="shared" si="0"/>
        <v>6.0553901084519164E-6</v>
      </c>
    </row>
    <row r="35" spans="2:7">
      <c r="B35" s="93" t="s">
        <v>137</v>
      </c>
      <c r="C35" s="91">
        <v>89.522125000000003</v>
      </c>
      <c r="D35" s="91">
        <v>20.608814500000001</v>
      </c>
      <c r="E35" s="91">
        <f>D35</f>
        <v>20.608814500000001</v>
      </c>
      <c r="F35" s="91">
        <v>0</v>
      </c>
      <c r="G35" s="94">
        <f t="shared" si="0"/>
        <v>2.5566294840439424E-6</v>
      </c>
    </row>
    <row r="36" spans="2:7">
      <c r="B36" s="90" t="s">
        <v>138</v>
      </c>
      <c r="C36" s="96">
        <f>SUM(C37:C46)</f>
        <v>8015.2290570000005</v>
      </c>
      <c r="D36" s="96">
        <f>SUM(D37:D46)</f>
        <v>2120.8882760699998</v>
      </c>
      <c r="E36" s="96">
        <f>SUM(E37:E46)</f>
        <v>2117.7063983099997</v>
      </c>
      <c r="F36" s="96">
        <f>SUM(F37:F46)</f>
        <v>3.1818777599999999</v>
      </c>
      <c r="G36" s="92">
        <f t="shared" si="0"/>
        <v>2.6310710395125787E-4</v>
      </c>
    </row>
    <row r="37" spans="2:7">
      <c r="B37" s="93" t="s">
        <v>139</v>
      </c>
      <c r="C37" s="91">
        <v>1130.0497190000001</v>
      </c>
      <c r="D37" s="91">
        <v>68.705162610000016</v>
      </c>
      <c r="E37" s="91">
        <f>D37</f>
        <v>68.705162610000016</v>
      </c>
      <c r="F37" s="91">
        <v>0</v>
      </c>
      <c r="G37" s="94">
        <f t="shared" si="0"/>
        <v>8.5232289530656648E-6</v>
      </c>
    </row>
    <row r="38" spans="2:7">
      <c r="B38" s="93" t="s">
        <v>140</v>
      </c>
      <c r="C38" s="91">
        <v>320.09149500000001</v>
      </c>
      <c r="D38" s="91">
        <v>69.675289250000006</v>
      </c>
      <c r="E38" s="91">
        <f>D38</f>
        <v>69.675289250000006</v>
      </c>
      <c r="F38" s="91">
        <v>0</v>
      </c>
      <c r="G38" s="99">
        <f t="shared" si="0"/>
        <v>8.6435781546696895E-6</v>
      </c>
    </row>
    <row r="39" spans="2:7">
      <c r="B39" s="93" t="s">
        <v>142</v>
      </c>
      <c r="C39" s="91">
        <v>8.4097159999999995</v>
      </c>
      <c r="D39" s="91">
        <v>1.49918974</v>
      </c>
      <c r="E39" s="91">
        <f>D39</f>
        <v>1.49918974</v>
      </c>
      <c r="F39" s="91">
        <v>0</v>
      </c>
      <c r="G39" s="99">
        <f t="shared" si="0"/>
        <v>1.8598220152159515E-7</v>
      </c>
    </row>
    <row r="40" spans="2:7">
      <c r="B40" s="93" t="s">
        <v>144</v>
      </c>
      <c r="C40" s="91">
        <v>1338.1688340000001</v>
      </c>
      <c r="D40" s="91">
        <v>375.08505602999998</v>
      </c>
      <c r="E40" s="91">
        <f t="shared" ref="E40:E43" si="1">D40</f>
        <v>375.08505602999998</v>
      </c>
      <c r="F40" s="91">
        <v>0</v>
      </c>
      <c r="G40" s="99">
        <f t="shared" si="0"/>
        <v>4.6531231249161474E-5</v>
      </c>
    </row>
    <row r="41" spans="2:7">
      <c r="B41" s="93" t="s">
        <v>145</v>
      </c>
      <c r="C41" s="91">
        <v>2031.4511130000001</v>
      </c>
      <c r="D41" s="91">
        <v>443.88465628000006</v>
      </c>
      <c r="E41" s="91">
        <f t="shared" si="1"/>
        <v>443.88465628000006</v>
      </c>
      <c r="F41" s="91">
        <v>0</v>
      </c>
      <c r="G41" s="99">
        <f t="shared" si="0"/>
        <v>5.5066175677410225E-5</v>
      </c>
    </row>
    <row r="42" spans="2:7">
      <c r="B42" s="93" t="s">
        <v>146</v>
      </c>
      <c r="C42" s="91">
        <v>101.411794</v>
      </c>
      <c r="D42" s="91">
        <v>33.209729970000005</v>
      </c>
      <c r="E42" s="91">
        <f t="shared" si="1"/>
        <v>33.209729970000005</v>
      </c>
      <c r="F42" s="91">
        <v>0</v>
      </c>
      <c r="G42" s="99">
        <f t="shared" si="0"/>
        <v>4.1198378877368109E-6</v>
      </c>
    </row>
    <row r="43" spans="2:7">
      <c r="B43" s="93" t="s">
        <v>147</v>
      </c>
      <c r="C43" s="91">
        <v>1</v>
      </c>
      <c r="D43" s="91">
        <v>0</v>
      </c>
      <c r="E43" s="91">
        <f t="shared" si="1"/>
        <v>0</v>
      </c>
      <c r="F43" s="91">
        <v>0</v>
      </c>
      <c r="G43" s="99">
        <f t="shared" si="0"/>
        <v>0</v>
      </c>
    </row>
    <row r="44" spans="2:7">
      <c r="B44" s="93" t="s">
        <v>294</v>
      </c>
      <c r="C44" s="91">
        <v>30.547778999999998</v>
      </c>
      <c r="D44" s="91">
        <v>3.1818777599999999</v>
      </c>
      <c r="E44" s="91">
        <v>0</v>
      </c>
      <c r="F44" s="91">
        <f>D44</f>
        <v>3.1818777599999999</v>
      </c>
      <c r="G44" s="99">
        <f t="shared" si="0"/>
        <v>3.9472830889130931E-7</v>
      </c>
    </row>
    <row r="45" spans="2:7">
      <c r="B45" s="93" t="s">
        <v>364</v>
      </c>
      <c r="C45" s="91">
        <v>12</v>
      </c>
      <c r="D45" s="91">
        <v>11.376891949999999</v>
      </c>
      <c r="E45" s="91">
        <f>D45</f>
        <v>11.376891949999999</v>
      </c>
      <c r="F45" s="91">
        <v>0</v>
      </c>
      <c r="G45" s="99">
        <f t="shared" si="0"/>
        <v>1.4113619876656262E-6</v>
      </c>
    </row>
    <row r="46" spans="2:7">
      <c r="B46" s="93" t="s">
        <v>148</v>
      </c>
      <c r="C46" s="91">
        <v>3042.0986069999999</v>
      </c>
      <c r="D46" s="91">
        <v>1114.2704224799998</v>
      </c>
      <c r="E46" s="91">
        <f>D46</f>
        <v>1114.2704224799998</v>
      </c>
      <c r="F46" s="91">
        <v>0</v>
      </c>
      <c r="G46" s="99">
        <f t="shared" si="0"/>
        <v>1.3823097953113544E-4</v>
      </c>
    </row>
    <row r="47" spans="2:7">
      <c r="B47" s="90" t="s">
        <v>149</v>
      </c>
      <c r="C47" s="96">
        <f>SUM(C48:C55)</f>
        <v>5348.9877800000004</v>
      </c>
      <c r="D47" s="96">
        <f>SUM(D48:D55)</f>
        <v>1086.2370495000002</v>
      </c>
      <c r="E47" s="96">
        <f>SUM(E48:E55)</f>
        <v>1086.2370495000002</v>
      </c>
      <c r="F47" s="96">
        <f>SUM(F48:F55)</f>
        <v>0</v>
      </c>
      <c r="G47" s="101">
        <f t="shared" si="0"/>
        <v>1.3475329536362219E-4</v>
      </c>
    </row>
    <row r="48" spans="2:7">
      <c r="B48" s="93" t="s">
        <v>150</v>
      </c>
      <c r="C48" s="91">
        <v>260.17793799999998</v>
      </c>
      <c r="D48" s="91">
        <v>98.76709366999998</v>
      </c>
      <c r="E48" s="91">
        <f>D48</f>
        <v>98.76709366999998</v>
      </c>
      <c r="F48" s="91">
        <v>0</v>
      </c>
      <c r="G48" s="99">
        <f t="shared" si="0"/>
        <v>1.2252566188610789E-5</v>
      </c>
    </row>
    <row r="49" spans="2:8">
      <c r="B49" s="93" t="s">
        <v>151</v>
      </c>
      <c r="C49" s="91">
        <v>5.5485429999999996</v>
      </c>
      <c r="D49" s="91">
        <v>2.19459691</v>
      </c>
      <c r="E49" s="91">
        <f t="shared" ref="E49:E55" si="2">D49</f>
        <v>2.19459691</v>
      </c>
      <c r="F49" s="91">
        <v>0</v>
      </c>
      <c r="G49" s="99">
        <f t="shared" si="0"/>
        <v>2.7225103926757795E-7</v>
      </c>
    </row>
    <row r="50" spans="2:8">
      <c r="B50" s="93" t="s">
        <v>152</v>
      </c>
      <c r="C50" s="91">
        <v>153.29686799999999</v>
      </c>
      <c r="D50" s="91">
        <v>47.509683509999995</v>
      </c>
      <c r="E50" s="91">
        <f t="shared" si="2"/>
        <v>47.509683509999995</v>
      </c>
      <c r="F50" s="91">
        <v>0</v>
      </c>
      <c r="G50" s="94">
        <f t="shared" si="0"/>
        <v>5.8938207066331874E-6</v>
      </c>
    </row>
    <row r="51" spans="2:8">
      <c r="B51" s="93" t="s">
        <v>153</v>
      </c>
      <c r="C51" s="91">
        <v>17.3</v>
      </c>
      <c r="D51" s="91">
        <v>0.53823836000000003</v>
      </c>
      <c r="E51" s="91">
        <f t="shared" si="2"/>
        <v>0.53823836000000003</v>
      </c>
      <c r="F51" s="91">
        <v>0</v>
      </c>
      <c r="G51" s="94">
        <f t="shared" si="0"/>
        <v>6.6771238133055045E-8</v>
      </c>
    </row>
    <row r="52" spans="2:8">
      <c r="B52" s="93" t="s">
        <v>295</v>
      </c>
      <c r="C52" s="91">
        <v>4740.9021789999997</v>
      </c>
      <c r="D52" s="91">
        <v>885.83239081000011</v>
      </c>
      <c r="E52" s="91">
        <f t="shared" si="2"/>
        <v>885.83239081000011</v>
      </c>
      <c r="F52" s="91">
        <v>0</v>
      </c>
      <c r="G52" s="94">
        <f t="shared" si="0"/>
        <v>1.0989206624505172E-4</v>
      </c>
    </row>
    <row r="53" spans="2:8">
      <c r="B53" s="93" t="s">
        <v>296</v>
      </c>
      <c r="C53" s="91">
        <v>6.0446759999999999</v>
      </c>
      <c r="D53" s="91">
        <v>0</v>
      </c>
      <c r="E53" s="91">
        <f t="shared" si="2"/>
        <v>0</v>
      </c>
      <c r="F53" s="91">
        <v>0</v>
      </c>
      <c r="G53" s="94">
        <f t="shared" si="0"/>
        <v>0</v>
      </c>
    </row>
    <row r="54" spans="2:8">
      <c r="B54" s="93" t="s">
        <v>154</v>
      </c>
      <c r="C54" s="91">
        <v>6.5530090000000003</v>
      </c>
      <c r="D54" s="91">
        <v>1.8916064200000002</v>
      </c>
      <c r="E54" s="91">
        <f t="shared" si="2"/>
        <v>1.8916064200000002</v>
      </c>
      <c r="F54" s="91">
        <v>0</v>
      </c>
      <c r="G54" s="94">
        <f t="shared" si="0"/>
        <v>2.346635099063466E-7</v>
      </c>
    </row>
    <row r="55" spans="2:8">
      <c r="B55" s="93" t="s">
        <v>155</v>
      </c>
      <c r="C55" s="91">
        <v>159.16456700000001</v>
      </c>
      <c r="D55" s="91">
        <v>49.503439819999997</v>
      </c>
      <c r="E55" s="91">
        <f t="shared" si="2"/>
        <v>49.503439819999997</v>
      </c>
      <c r="F55" s="91">
        <v>0</v>
      </c>
      <c r="G55" s="94">
        <f t="shared" si="0"/>
        <v>6.1411564360194975E-6</v>
      </c>
    </row>
    <row r="56" spans="2:8">
      <c r="B56" s="103" t="s">
        <v>280</v>
      </c>
      <c r="C56" s="104">
        <f>C16+C19+C32</f>
        <v>142145.48564599999</v>
      </c>
      <c r="D56" s="104">
        <f>D16+D19+D32</f>
        <v>51966.277236270005</v>
      </c>
      <c r="E56" s="104">
        <f>E16+E19+E32</f>
        <v>14157.559380799999</v>
      </c>
      <c r="F56" s="104">
        <f>F16+F19+F32</f>
        <v>37808.71785547</v>
      </c>
      <c r="G56" s="105">
        <f t="shared" si="0"/>
        <v>6.4466840903560684E-3</v>
      </c>
    </row>
    <row r="57" spans="2:8" s="158" customFormat="1">
      <c r="B57" s="31" t="s">
        <v>355</v>
      </c>
      <c r="C57" s="159"/>
      <c r="D57" s="159"/>
      <c r="E57" s="159"/>
      <c r="F57" s="159"/>
      <c r="G57" s="160"/>
    </row>
    <row r="58" spans="2:8">
      <c r="B58" s="150" t="s">
        <v>343</v>
      </c>
      <c r="C58" s="161"/>
      <c r="D58" s="161"/>
      <c r="E58" s="161"/>
      <c r="F58" s="158"/>
      <c r="G58" s="158"/>
      <c r="H58" s="158"/>
    </row>
    <row r="59" spans="2:8" ht="24" customHeight="1">
      <c r="B59" s="206" t="s">
        <v>1847</v>
      </c>
      <c r="C59" s="206"/>
      <c r="D59" s="206"/>
      <c r="E59" s="162"/>
      <c r="F59" s="158"/>
      <c r="G59" s="158"/>
      <c r="H59" s="158"/>
    </row>
    <row r="60" spans="2:8">
      <c r="B60" s="33" t="s">
        <v>357</v>
      </c>
      <c r="C60" s="30"/>
      <c r="D60" s="30"/>
      <c r="E60" s="30"/>
    </row>
    <row r="61" spans="2:8">
      <c r="G61" s="95"/>
      <c r="H61" s="95"/>
    </row>
    <row r="63" spans="2:8">
      <c r="G63" s="95"/>
    </row>
    <row r="64" spans="2:8">
      <c r="G64" s="95"/>
    </row>
    <row r="65" spans="7:7">
      <c r="G65" s="95"/>
    </row>
    <row r="66" spans="7:7">
      <c r="G66" s="106"/>
    </row>
    <row r="67" spans="7:7">
      <c r="G67" s="106"/>
    </row>
    <row r="71" spans="7:7">
      <c r="G71" s="95"/>
    </row>
  </sheetData>
  <mergeCells count="15">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4C7DFE-84B9-4008-8E66-B09FB0BD1A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2025-06-03T18:38:13Z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