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28920" yWindow="-45"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3" l="1"/>
  <c r="F16" i="43"/>
  <c r="E16" i="43"/>
  <c r="D16" i="43"/>
  <c r="G16" i="43"/>
  <c r="G12" i="43"/>
  <c r="G13" i="43"/>
  <c r="G14" i="43"/>
  <c r="G15" i="43"/>
  <c r="H15" i="44"/>
  <c r="H14" i="44"/>
  <c r="H13" i="44"/>
  <c r="H81" i="44"/>
  <c r="H80" i="44"/>
  <c r="H79" i="44"/>
  <c r="H78" i="44"/>
  <c r="H77" i="44"/>
  <c r="H76" i="44"/>
  <c r="H75" i="44"/>
  <c r="H74" i="44"/>
  <c r="H73" i="44"/>
  <c r="H72" i="44"/>
  <c r="H71" i="44"/>
  <c r="H70" i="44"/>
  <c r="H69" i="44"/>
  <c r="H68" i="44"/>
  <c r="H67" i="44"/>
  <c r="H66" i="44"/>
  <c r="H65" i="44"/>
  <c r="H64" i="44"/>
  <c r="H63" i="44"/>
  <c r="H62" i="44" s="1"/>
  <c r="G62" i="44"/>
  <c r="F62" i="44"/>
  <c r="E62" i="44"/>
  <c r="D62" i="44"/>
  <c r="C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G12" i="44"/>
  <c r="G82" i="44" s="1"/>
  <c r="F12" i="44"/>
  <c r="F82" i="44" s="1"/>
  <c r="E12" i="44"/>
  <c r="D12" i="44"/>
  <c r="C12" i="44"/>
  <c r="C82" i="44" s="1"/>
  <c r="D82" i="44" l="1"/>
  <c r="E82" i="44"/>
  <c r="H12" i="44"/>
  <c r="H82" i="44" s="1"/>
  <c r="E12" i="1" l="1"/>
  <c r="D76" i="27" l="1"/>
  <c r="D115" i="29"/>
  <c r="D114" i="29" s="1"/>
  <c r="D113" i="29" s="1"/>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<sst xmlns="http://schemas.openxmlformats.org/spreadsheetml/2006/main" count="432" uniqueCount="323">
  <si>
    <t>MINISTERIO DE HACIENDA</t>
  </si>
  <si>
    <t>DIRECCIÓN GENERAL DE PRESUPUESTO</t>
  </si>
  <si>
    <t>DIRECCIÓN DE ESTUDIOS ECONÓMICOS Y SEGUIMIENTO FINANCIERO</t>
  </si>
  <si>
    <t>Cuenta de Ahorro, Inversión y Financiamiento</t>
  </si>
  <si>
    <t>Gobierno Central</t>
  </si>
  <si>
    <t>Ejecución 1ro de enero - 28 de mayo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</si>
  <si>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</si>
  <si>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</si>
  <si>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</si>
  <si>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</si>
  <si>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</si>
  <si>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</si>
  <si>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</si>
  <si>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</si>
  <si>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</si>
  <si>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</si>
  <si>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</si>
  <si>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</si>
  <si>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</si>
  <si>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</si>
  <si>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</si>
  <si>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</si>
  <si>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</si>
  <si>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</si>
  <si>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</si>
  <si>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</si>
  <si>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28 de mayo y fecha de registro al 31 de mayo.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</si>
  <si>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</si>
  <si>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</si>
  <si>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</si>
  <si>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</si>
  <si>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</si>
  <si>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</si>
  <si>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</si>
  <si>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</si>
  <si>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</si>
  <si>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</si>
  <si>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</si>
  <si>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</si>
  <si>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</si>
  <si>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</si>
  <si>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</si>
  <si>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</si>
  <si>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</si>
  <si>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</si>
  <si>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</si>
  <si>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</si>
  <si>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</si>
  <si>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</si>
  <si>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</si>
  <si>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</si>
  <si>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</si>
  <si>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</si>
  <si>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</si>
  <si>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</si>
  <si>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</si>
  <si>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</si>
  <si>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</si>
  <si>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</si>
  <si>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</si>
  <si>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</si>
  <si>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</si>
  <si>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</si>
  <si>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</si>
  <si>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</si>
  <si>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</si>
  <si>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</si>
  <si>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</si>
  <si>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</si>
  <si>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</si>
  <si>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</si>
  <si>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</si>
  <si>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</si>
  <si>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</si>
  <si>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</si>
  <si>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</si>
  <si>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</si>
  <si>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</si>
  <si>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</si>
  <si>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</si>
  <si>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</si>
  <si>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</si>
  <si>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</si>
  <si>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</si>
  <si>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</si>
  <si>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</si>
  <si>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</si>
  <si>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</si>
  <si>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</si>
  <si>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</si>
  <si>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</si>
  <si>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</si>
  <si>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</si>
  <si>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</si>
  <si>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</si>
  <si>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</si>
  <si>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</si>
  <si>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</si>
  <si>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</si>
  <si>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</si>
  <si>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</si>
  <si>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</si>
  <si>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</si>
  <si>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</si>
  <si>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</si>
  <si>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</si>
  <si>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</si>
  <si>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</si>
  <si>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</si>
  <si>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</si>
  <si>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</si>
  <si>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</si>
  <si>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</si>
  <si>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</si>
  <si>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</si>
  <si>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</si>
  <si>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</si>
  <si>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</si>
  <si>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</si>
  <si>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</si>
  <si>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</si>
  <si>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</si>
  <si>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</si>
  <si>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</si>
  <si>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</si>
  <si>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</si>
  <si>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</si>
  <si>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</si>
  <si>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</si>
  <si>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</si>
  <si>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</si>
  <si>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</si>
  <si>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</si>
  <si>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</si>
  <si>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</si>
  <si>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</si>
  <si>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</si>
  <si>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</si>
  <si>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</si>
  <si>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</si>
  <si>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</si>
  <si>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</si>
  <si>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</si>
  <si>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</si>
  <si>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</si>
  <si>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</si>
  <si>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</si>
  <si>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</si>
  <si>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</si>
  <si>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</si>
  <si>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</si>
  <si>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</si>
  <si>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</si>
  <si>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</si>
  <si>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</si>
  <si>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</si>
  <si>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</si>
  <si>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</si>
  <si>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</si>
  <si>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</si>
  <si>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</si>
  <si>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</si>
  <si>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</si>
  <si>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</si>
  <si>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</si>
  <si>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</si>
  <si>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</si>
  <si>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</si>
  <si>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</si>
  <si>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</si>
  <si>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</si>
  <si>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</si>
  <si>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</si>
  <si>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</si>
  <si>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</si>
  <si>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</si>
  <si>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</si>
  <si>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</si>
  <si>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</si>
  <si>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</si>
  <si>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</si>
  <si>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</si>
  <si>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</si>
  <si>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</si>
  <si>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</si>
  <si>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</si>
  <si>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</si>
  <si>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</si>
  <si>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</si>
  <si>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</si>
  <si>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</si>
  <si>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</si>
  <si>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</si>
  <si>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</si>
  <si>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</si>
  <si>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</si>
  <si>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</si>
  <si>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</si>
  <si>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</si>
  <si>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</si>
  <si>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</si>
  <si>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</si>
  <si>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</si>
  <si>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</si>
  <si>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</si>
  <si>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</si>
  <si>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</si>
  <si>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</si>
  <si>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</si>
  <si>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</si>
  <si>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</si>
  <si>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</si>
  <si>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</si>
  <si>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</si>
  <si>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</si>
  <si>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</si>
  <si>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</si>
  <si>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</si>
  <si>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</si>
  <si>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</si>
  <si>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</si>
  <si>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</si>
  <si>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</si>
  <si>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</si>
  <si>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</si>
  <si>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</si>
  <si>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</si>
  <si>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</si>
  <si>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</si>
  <si>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</si>
  <si>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</si>
  <si>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</si>
  <si>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</si>
  <si>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</si>
  <si>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</si>
  <si>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</si>
  <si>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</si>
  <si>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</si>
  <si>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</si>
  <si>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</si>
  <si>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</si>
  <si>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</si>
  <si>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</si>
  <si>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</si>
  <si>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</si>
  <si>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</si>
  <si>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</si>
  <si>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</si>
  <si>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</si>
  <si>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</si>
  <si>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</si>
  <si>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</si>
  <si>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</si>
  <si>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</si>
  <si>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</si>
  <si>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</si>
  <si>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</si>
  <si>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- 28 de mayo 2021</t>
  </si>
  <si>
    <t>Presupuesto Ejecutado</t>
  </si>
  <si>
    <t>Fondo de Asistencia Solidaria al Empleado (FASE)</t>
  </si>
  <si>
    <t>Quédate en Casa</t>
  </si>
  <si>
    <t>Total Ejecución</t>
  </si>
  <si>
    <t>Enero</t>
  </si>
  <si>
    <t>Febrero</t>
  </si>
  <si>
    <t>Marzo</t>
  </si>
  <si>
    <t>Abril</t>
  </si>
  <si>
    <t>Mayo</t>
  </si>
  <si>
    <t>Total General</t>
  </si>
  <si>
    <t>Ejecución Gastos: Por fecha de imputación al 28 de mayo y fecha de registro al 31 de mayo.</t>
  </si>
  <si>
    <t>Recursos Ejecutados COVID-19</t>
  </si>
  <si>
    <t xml:space="preserve">Gobierno Central y Organismos Descentralizados y Autónomos No Financieros </t>
  </si>
  <si>
    <t>Capítulo/Sub-Capítulo/Fuente Específica</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</si>
  <si>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</si>
  <si>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</si>
  <si>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</si>
  <si>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</si>
  <si>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</si>
  <si>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</si>
  <si>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</si>
  <si>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</si>
  <si>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</si>
  <si>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</si>
  <si>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</si>
  <si>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</si>
  <si>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</si>
  <si>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</si>
  <si>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</si>
  <si>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</si>
  <si>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</si>
  <si>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</si>
  <si>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</si>
  <si>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</si>
  <si>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</si>
  <si>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</si>
  <si>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</si>
  <si>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</si>
  <si>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</si>
  <si>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</si>
  <si>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</si>
  <si>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</si>
  <si>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</si>
  <si>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</si>
  <si>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</si>
  <si>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</si>
  <si>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</si>
  <si>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</si>
  <si>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</si>
  <si>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</si>
  <si>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</si>
  <si>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</si>
  <si>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</si>
  <si>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</si>
  <si>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</si>
  <si>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</si>
  <si>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</si>
  <si>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</si>
  <si>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</si>
  <si>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</si>
  <si>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</si>
  <si>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Supérate</t>
  </si>
  <si>
    <t xml:space="preserve">El programa Supérate se incluye por el incremento de beneficiarios generado por la situación del COVID-19 </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</si>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</sst>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4">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center" vertical="center" wrapText="1"/>
    </xf>
    <xf numFmtId="0" fontId="17" fillId="3" borderId="0" xfId="0" applyFont="1" applyFill="1" applyAlignment="1">
      <alignment horizontal="left" vertical="center"/>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134409</xdr:colOff>
      <xdr:row>0</xdr:row>
      <xdr:rowOff>302011</xdr:rowOff>
    </xdr:from>
    <xdr:ext cx="1753980" cy="787545"/>
    <xdr:pic>
      <xdr:nvPicPr>
        <xdr:cNvPr id="3" name="Imagen 2">
          <a:extLst>
            <a:ext uri="{FF2B5EF4-FFF2-40B4-BE49-F238E27FC236}">
              <a16:creationId xmlns=""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486834" y="302011"/>
          <a:ext cx="1753980" cy="787545"/>
        </a:xfrm>
        <a:prstGeom prst="rect">
          <a:avLst/>
        </a:prstGeom>
      </xdr:spPr>
    </xdr:pic>
    <xdr:clientData/>
  </xdr:oneCellAnchor>
  <xdr:oneCellAnchor>
    <xdr:from>
      <xdr:col>6</xdr:col>
      <xdr:colOff>161925</xdr:colOff>
      <xdr:row>0</xdr:row>
      <xdr:rowOff>323850</xdr:rowOff>
    </xdr:from>
    <xdr:ext cx="1668319" cy="870479"/>
    <xdr:pic>
      <xdr:nvPicPr>
        <xdr:cNvPr id="4" name="Imagen 3">
          <a:extLst>
            <a:ext uri="{FF2B5EF4-FFF2-40B4-BE49-F238E27FC236}">
              <a16:creationId xmlns=""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106025" y="3238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G27" sqref="G27"/>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c r="A1" s="103" t="s">
        <v>0</v>
      </c>
      <c r="B1" s="103"/>
      <c r="C1" s="103"/>
      <c r="D1" s="103"/>
      <c r="E1" s="103"/>
      <c r="F1" s="103"/>
      <c r="G1" s="16"/>
      <c r="H1" s="16"/>
      <c r="I1" s="16"/>
      <c r="J1" s="16"/>
      <c r="K1" s="1"/>
      <c r="L1" s="1"/>
    </row>
    <row r="2" spans="1:13" ht="21" customHeight="1">
      <c r="A2" s="111" t="s">
        <v>1</v>
      </c>
      <c r="B2" s="111"/>
      <c r="C2" s="111"/>
      <c r="D2" s="111"/>
      <c r="E2" s="111"/>
      <c r="F2" s="111"/>
      <c r="G2" s="15"/>
      <c r="H2" s="15"/>
      <c r="I2" s="15"/>
      <c r="K2" s="1"/>
      <c r="L2" s="1"/>
    </row>
    <row r="3" spans="1:13" s="71" customFormat="1" ht="28.5" customHeight="1">
      <c r="A3" s="110" t="s">
        <v>2</v>
      </c>
      <c r="B3" s="110"/>
      <c r="C3" s="110"/>
      <c r="D3" s="110"/>
      <c r="E3" s="110"/>
      <c r="F3" s="110"/>
      <c r="G3" s="70"/>
      <c r="H3" s="70"/>
      <c r="I3" s="70"/>
      <c r="J3" s="11"/>
      <c r="K3" s="11"/>
      <c r="L3" s="11"/>
      <c r="M3" s="11"/>
    </row>
    <row r="4" spans="1:13" ht="18.75" customHeight="1">
      <c r="A4" s="109" t="s">
        <v>3</v>
      </c>
      <c r="B4" s="109"/>
      <c r="C4" s="109"/>
      <c r="D4" s="109"/>
      <c r="E4" s="109"/>
      <c r="F4" s="109"/>
      <c r="G4" s="83"/>
      <c r="H4" s="17"/>
      <c r="I4" s="17"/>
      <c r="J4" s="12"/>
      <c r="K4" s="12"/>
      <c r="L4" s="12"/>
      <c r="M4" s="12"/>
    </row>
    <row r="5" spans="1:13" ht="18.75" customHeight="1">
      <c r="A5" s="109" t="s">
        <v>4</v>
      </c>
      <c r="B5" s="109"/>
      <c r="C5" s="109"/>
      <c r="D5" s="109"/>
      <c r="E5" s="109"/>
      <c r="F5" s="109"/>
      <c r="G5" s="83"/>
      <c r="H5" s="17"/>
      <c r="I5" s="17"/>
      <c r="J5" s="12"/>
      <c r="K5" s="12"/>
      <c r="L5" s="12"/>
      <c r="M5" s="12"/>
    </row>
    <row r="6" spans="1:13" ht="18.75">
      <c r="A6" s="107" t="s">
        <v>5</v>
      </c>
      <c r="B6" s="107"/>
      <c r="C6" s="107"/>
      <c r="D6" s="107"/>
      <c r="E6" s="107"/>
      <c r="F6" s="107"/>
      <c r="G6" s="73"/>
      <c r="H6" s="44"/>
      <c r="I6" s="18"/>
      <c r="J6" s="13"/>
      <c r="K6" s="13"/>
      <c r="L6" s="13"/>
      <c r="M6" s="13"/>
    </row>
    <row r="7" spans="1:13" ht="15.75">
      <c r="A7" s="108" t="s">
        <v>6</v>
      </c>
      <c r="B7" s="108"/>
      <c r="C7" s="108"/>
      <c r="D7" s="108"/>
      <c r="E7" s="108"/>
      <c r="F7" s="108"/>
      <c r="G7" s="82"/>
      <c r="H7" s="19"/>
      <c r="I7" s="19"/>
      <c r="K7" s="1"/>
      <c r="L7" s="1"/>
    </row>
    <row r="8" spans="1:13" ht="15.75">
      <c r="A8" s="100"/>
      <c r="B8" s="100"/>
      <c r="C8" s="100"/>
      <c r="D8" s="100"/>
      <c r="E8" s="100"/>
      <c r="F8" s="100"/>
      <c r="G8" s="100"/>
      <c r="H8" s="19"/>
      <c r="I8" s="19"/>
      <c r="K8" s="1"/>
      <c r="L8" s="1"/>
    </row>
    <row r="9" spans="1:13" ht="15" customHeight="1">
      <c r="C9" s="105" t="s">
        <v>7</v>
      </c>
      <c r="D9" s="105" t="s">
        <v>8</v>
      </c>
      <c r="E9" s="105" t="s">
        <v>9</v>
      </c>
    </row>
    <row r="10" spans="1:13">
      <c r="C10" s="105"/>
      <c r="D10" s="105"/>
      <c r="E10" s="105"/>
    </row>
    <row r="12" spans="1:13">
      <c r="C12" s="38" t="s">
        <v>10</v>
      </c>
      <c r="D12" s="41">
        <f>SUM(D13:D14)</f>
        <v>746313.83555099997</v>
      </c>
      <c r="E12" s="53">
        <f>SUM(E13:E14)</f>
        <v>337340.12623568974</v>
      </c>
      <c r="F12" s="96"/>
    </row>
    <row r="13" spans="1:13">
      <c r="C13" s="39" t="s">
        <v>11</v>
      </c>
      <c r="D13" s="42">
        <v>657166.22935799998</v>
      </c>
      <c r="E13" s="42">
        <v>332961.08945754974</v>
      </c>
      <c r="I13" s="96"/>
    </row>
    <row r="14" spans="1:13">
      <c r="C14" s="39" t="s">
        <v>12</v>
      </c>
      <c r="D14" s="42">
        <v>89147.606193</v>
      </c>
      <c r="E14" s="42">
        <v>4379.03677814</v>
      </c>
      <c r="F14" s="96"/>
      <c r="G14" s="42"/>
      <c r="I14" s="97"/>
    </row>
    <row r="15" spans="1:13">
      <c r="C15" s="38" t="s">
        <v>13</v>
      </c>
      <c r="D15" s="41">
        <f>D16+D18</f>
        <v>891378.80090500007</v>
      </c>
      <c r="E15" s="41">
        <f>E16+E18</f>
        <v>308937.23991496023</v>
      </c>
      <c r="H15" s="25"/>
    </row>
    <row r="16" spans="1:13">
      <c r="C16" s="39" t="s">
        <v>14</v>
      </c>
      <c r="D16" s="42">
        <v>768220.84493400005</v>
      </c>
      <c r="E16" s="42">
        <v>289573.12587523024</v>
      </c>
      <c r="I16" s="24"/>
    </row>
    <row r="17" spans="3:9">
      <c r="C17" s="40" t="s">
        <v>15</v>
      </c>
      <c r="D17" s="42">
        <v>184836.13</v>
      </c>
      <c r="E17" s="42">
        <v>50998.080734159994</v>
      </c>
      <c r="I17" s="24"/>
    </row>
    <row r="18" spans="3:9">
      <c r="C18" s="39" t="s">
        <v>16</v>
      </c>
      <c r="D18" s="42">
        <v>123157.955971</v>
      </c>
      <c r="E18" s="42">
        <v>19364.114039730004</v>
      </c>
    </row>
    <row r="19" spans="3:9">
      <c r="C19" s="33" t="s">
        <v>17</v>
      </c>
      <c r="D19" s="33"/>
      <c r="E19" s="34"/>
    </row>
    <row r="20" spans="3:9">
      <c r="C20" s="65" t="s">
        <v>18</v>
      </c>
      <c r="D20" s="7">
        <f>D13-D16</f>
        <v>-111054.61557600007</v>
      </c>
      <c r="E20" s="7">
        <f>E13-E16</f>
        <v>43387.963582319499</v>
      </c>
    </row>
    <row r="21" spans="3:9">
      <c r="C21" s="65" t="s">
        <v>19</v>
      </c>
      <c r="D21" s="7">
        <f>D14-D18</f>
        <v>-34010.349778000003</v>
      </c>
      <c r="E21" s="7">
        <f>E14-E18</f>
        <v>-14985.077261590004</v>
      </c>
    </row>
    <row r="22" spans="3:9">
      <c r="C22" s="65" t="s">
        <v>20</v>
      </c>
      <c r="D22" s="7">
        <f>D12-D15</f>
        <v>-145064.9653540001</v>
      </c>
      <c r="E22" s="7">
        <f>E12-E15</f>
        <v>28402.886320729507</v>
      </c>
    </row>
    <row r="23" spans="3:9">
      <c r="C23" s="65" t="s">
        <v>21</v>
      </c>
      <c r="D23" s="7">
        <f>(D12-(D15-D17))</f>
        <v>39771.164645999903</v>
      </c>
      <c r="E23" s="7">
        <f>(E12-(E15-E17))</f>
        <v>79400.967054889508</v>
      </c>
    </row>
    <row r="24" spans="3:9">
      <c r="C24" s="33" t="s">
        <v>22</v>
      </c>
      <c r="D24" s="68">
        <f>D26-D28</f>
        <v>145064.96535400001</v>
      </c>
      <c r="E24" s="85">
        <f t="shared" ref="E24" si="0">E26-E28</f>
        <v>115959.17329666004</v>
      </c>
    </row>
    <row r="25" spans="3:9">
      <c r="C25" s="35"/>
      <c r="D25" s="35"/>
      <c r="E25" s="36"/>
    </row>
    <row r="26" spans="3:9">
      <c r="C26" s="38" t="s">
        <v>23</v>
      </c>
      <c r="D26" s="41">
        <v>291528.48715300002</v>
      </c>
      <c r="E26" s="53">
        <v>157801.97212787002</v>
      </c>
    </row>
    <row r="27" spans="3:9">
      <c r="C27" s="37"/>
      <c r="D27" s="43"/>
      <c r="E27" s="84"/>
      <c r="H27" s="25"/>
    </row>
    <row r="28" spans="3:9">
      <c r="C28" s="38" t="s">
        <v>24</v>
      </c>
      <c r="D28" s="41">
        <v>146463.52179900001</v>
      </c>
      <c r="E28" s="53">
        <v>41842.798831209984</v>
      </c>
    </row>
    <row r="29" spans="3:9">
      <c r="C29" s="30" t="s">
        <v>25</v>
      </c>
      <c r="D29" s="2"/>
      <c r="E29" s="2"/>
      <c r="F29" s="20"/>
    </row>
    <row r="30" spans="3:9" ht="31.5" customHeight="1">
      <c r="C30" s="106" t="s">
        <v>26</v>
      </c>
      <c r="D30" s="106"/>
      <c r="E30" s="106"/>
      <c r="F30" s="20"/>
    </row>
    <row r="31" spans="3:9">
      <c r="C31" s="106" t="s">
        <v>27</v>
      </c>
      <c r="D31" s="106"/>
      <c r="E31" s="106"/>
      <c r="F31" s="20"/>
    </row>
    <row r="32" spans="3:9">
      <c r="C32" s="104" t="s">
        <v>28</v>
      </c>
      <c r="D32" s="104"/>
      <c r="E32" s="104"/>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I22" sqref="I22"/>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c r="A1" s="103" t="s">
        <v>0</v>
      </c>
      <c r="B1" s="103"/>
      <c r="C1" s="103"/>
      <c r="D1" s="103"/>
      <c r="E1" s="103"/>
      <c r="F1" s="16"/>
      <c r="G1" s="16"/>
    </row>
    <row r="2" spans="1:9" ht="21" customHeight="1">
      <c r="A2" s="111" t="s">
        <v>1</v>
      </c>
      <c r="B2" s="111"/>
      <c r="C2" s="111"/>
      <c r="D2" s="111"/>
      <c r="E2" s="111"/>
      <c r="F2" s="15"/>
      <c r="G2" s="15"/>
    </row>
    <row r="3" spans="1:9" ht="15" customHeight="1">
      <c r="A3" s="113" t="s">
        <v>2</v>
      </c>
      <c r="B3" s="113"/>
      <c r="C3" s="113"/>
      <c r="D3" s="113"/>
      <c r="E3" s="113"/>
      <c r="F3" s="14"/>
      <c r="G3" s="14"/>
    </row>
    <row r="5" spans="1:9" ht="18.75" customHeight="1">
      <c r="A5" s="112" t="s">
        <v>29</v>
      </c>
      <c r="B5" s="112"/>
      <c r="C5" s="112"/>
      <c r="D5" s="112"/>
      <c r="E5" s="112"/>
      <c r="F5" s="17"/>
      <c r="G5" s="17"/>
    </row>
    <row r="6" spans="1:9" ht="18.75" customHeight="1">
      <c r="A6" s="112" t="s">
        <v>30</v>
      </c>
      <c r="B6" s="112"/>
      <c r="C6" s="112"/>
      <c r="D6" s="112"/>
      <c r="E6" s="112"/>
      <c r="F6" s="17"/>
      <c r="G6" s="17"/>
    </row>
    <row r="7" spans="1:9" ht="18.75">
      <c r="A7" s="107" t="s">
        <v>5</v>
      </c>
      <c r="B7" s="107"/>
      <c r="C7" s="107"/>
      <c r="D7" s="107"/>
      <c r="E7" s="107"/>
      <c r="F7" s="73"/>
      <c r="G7" s="73"/>
    </row>
    <row r="8" spans="1:9" ht="15.75">
      <c r="A8" s="116" t="s">
        <v>6</v>
      </c>
      <c r="B8" s="116"/>
      <c r="C8" s="116"/>
      <c r="D8" s="116"/>
      <c r="E8" s="116"/>
      <c r="F8" s="19"/>
      <c r="G8" s="19"/>
    </row>
    <row r="11" spans="1:9" ht="15" customHeight="1">
      <c r="B11" s="114" t="s">
        <v>7</v>
      </c>
      <c r="C11" s="115" t="s">
        <v>8</v>
      </c>
      <c r="D11" s="105" t="s">
        <v>9</v>
      </c>
    </row>
    <row r="12" spans="1:9" ht="15" customHeight="1">
      <c r="B12" s="114"/>
      <c r="C12" s="115"/>
      <c r="D12" s="105"/>
      <c r="H12" s="25"/>
    </row>
    <row r="13" spans="1:9">
      <c r="B13" s="47" t="s">
        <v>13</v>
      </c>
      <c r="C13" s="45">
        <f>+C14+C21</f>
        <v>891378.80090500007</v>
      </c>
      <c r="D13" s="45">
        <f>D14+D21</f>
        <v>308937.23991496011</v>
      </c>
    </row>
    <row r="14" spans="1:9">
      <c r="B14" s="48" t="s">
        <v>14</v>
      </c>
      <c r="C14" s="69">
        <f>SUM(C15:C20)</f>
        <v>768220.84493400005</v>
      </c>
      <c r="D14" s="69">
        <f>SUM(D15:D20)</f>
        <v>289573.12587523012</v>
      </c>
    </row>
    <row r="15" spans="1:9" ht="12.75" customHeight="1">
      <c r="B15" s="49" t="s">
        <v>31</v>
      </c>
      <c r="C15" s="46">
        <v>313475.53906699998</v>
      </c>
      <c r="D15" s="46">
        <v>125260.75599619017</v>
      </c>
      <c r="I15" s="25"/>
    </row>
    <row r="16" spans="1:9">
      <c r="B16" s="49" t="s">
        <v>32</v>
      </c>
      <c r="C16" s="46">
        <v>45951.048903000003</v>
      </c>
      <c r="D16" s="54">
        <v>17765.060277459997</v>
      </c>
    </row>
    <row r="17" spans="2:18">
      <c r="B17" s="49" t="s">
        <v>15</v>
      </c>
      <c r="C17" s="46">
        <v>184836.13</v>
      </c>
      <c r="D17" s="54">
        <v>50998.080734159994</v>
      </c>
    </row>
    <row r="18" spans="2:18">
      <c r="B18" s="49" t="s">
        <v>33</v>
      </c>
      <c r="C18" s="46">
        <v>0</v>
      </c>
      <c r="D18" s="54">
        <v>764.37281187999997</v>
      </c>
    </row>
    <row r="19" spans="2:18">
      <c r="B19" s="49" t="s">
        <v>34</v>
      </c>
      <c r="C19" s="46">
        <v>223692.31142300001</v>
      </c>
      <c r="D19" s="54">
        <v>94691.195418269985</v>
      </c>
      <c r="H19" s="81"/>
      <c r="I19" s="81"/>
      <c r="J19" s="81"/>
    </row>
    <row r="20" spans="2:18">
      <c r="B20" s="49" t="s">
        <v>35</v>
      </c>
      <c r="C20" s="46">
        <v>265.815541</v>
      </c>
      <c r="D20" s="54">
        <v>93.660637270000009</v>
      </c>
      <c r="H20" s="81"/>
      <c r="I20" s="81"/>
      <c r="J20" s="81"/>
    </row>
    <row r="21" spans="2:18">
      <c r="B21" s="48" t="s">
        <v>16</v>
      </c>
      <c r="C21" s="69">
        <f>SUM(C22:C27)</f>
        <v>123157.955971</v>
      </c>
      <c r="D21" s="69">
        <f>SUM(D22:D27)</f>
        <v>19364.114039730004</v>
      </c>
      <c r="H21" s="81"/>
      <c r="I21" s="81"/>
      <c r="J21" s="81"/>
    </row>
    <row r="22" spans="2:18">
      <c r="B22" s="49" t="s">
        <v>36</v>
      </c>
      <c r="C22" s="46">
        <v>30479.010985000001</v>
      </c>
      <c r="D22" s="54">
        <v>2527.7569107099994</v>
      </c>
      <c r="H22" s="81"/>
      <c r="I22" s="81"/>
      <c r="J22" s="81"/>
    </row>
    <row r="23" spans="2:18">
      <c r="B23" s="49" t="s">
        <v>37</v>
      </c>
      <c r="C23" s="46">
        <v>44127.092095</v>
      </c>
      <c r="D23" s="54">
        <v>5913.2607001300012</v>
      </c>
    </row>
    <row r="24" spans="2:18">
      <c r="B24" s="49" t="s">
        <v>38</v>
      </c>
      <c r="C24" s="46">
        <v>15.70552</v>
      </c>
      <c r="D24" s="54">
        <v>0</v>
      </c>
      <c r="I24" s="25"/>
    </row>
    <row r="25" spans="2:18">
      <c r="B25" s="49" t="s">
        <v>39</v>
      </c>
      <c r="C25" s="46">
        <v>1196.1647559999999</v>
      </c>
      <c r="D25" s="54">
        <v>79.512549659999991</v>
      </c>
    </row>
    <row r="26" spans="2:18">
      <c r="B26" s="49" t="s">
        <v>40</v>
      </c>
      <c r="C26" s="46">
        <v>45893.698340000003</v>
      </c>
      <c r="D26" s="54">
        <v>10843.583879230002</v>
      </c>
    </row>
    <row r="27" spans="2:18">
      <c r="B27" s="49" t="s">
        <v>41</v>
      </c>
      <c r="C27" s="46">
        <v>1446.284275</v>
      </c>
      <c r="D27" s="54">
        <v>0</v>
      </c>
    </row>
    <row r="28" spans="2:18">
      <c r="B28" s="47" t="s">
        <v>42</v>
      </c>
      <c r="C28" s="45">
        <f>C29</f>
        <v>146463.52179899998</v>
      </c>
      <c r="D28" s="53">
        <f t="shared" ref="D28" si="0">D29</f>
        <v>41842.798831209991</v>
      </c>
    </row>
    <row r="29" spans="2:18">
      <c r="B29" s="48" t="s">
        <v>24</v>
      </c>
      <c r="C29" s="69">
        <f>SUM(C30:C31)</f>
        <v>146463.52179899998</v>
      </c>
      <c r="D29" s="62">
        <f>SUM(D30:D31)</f>
        <v>41842.798831209991</v>
      </c>
    </row>
    <row r="30" spans="2:18">
      <c r="B30" s="49" t="s">
        <v>43</v>
      </c>
      <c r="C30" s="46">
        <v>23000</v>
      </c>
      <c r="D30" s="54">
        <v>516.66666499999997</v>
      </c>
    </row>
    <row r="31" spans="2:18">
      <c r="B31" s="40" t="s">
        <v>44</v>
      </c>
      <c r="C31" s="46">
        <v>123463.52179899999</v>
      </c>
      <c r="D31" s="54">
        <v>41326.132166209994</v>
      </c>
    </row>
    <row r="32" spans="2:18" ht="15" customHeight="1">
      <c r="B32" s="59" t="s">
        <v>45</v>
      </c>
      <c r="C32" s="55">
        <f>C13+C28</f>
        <v>1037842.322704</v>
      </c>
      <c r="D32" s="55">
        <f>D13+D28</f>
        <v>350780.03874617012</v>
      </c>
      <c r="E32" s="21"/>
      <c r="F32" s="21"/>
      <c r="G32" s="21"/>
      <c r="H32" s="21"/>
      <c r="I32" s="21"/>
      <c r="J32" s="21"/>
      <c r="K32" s="21"/>
      <c r="L32" s="21"/>
      <c r="M32" s="21"/>
      <c r="N32" s="21"/>
      <c r="O32" s="21"/>
      <c r="P32" s="21"/>
      <c r="Q32" s="21"/>
      <c r="R32" s="21"/>
    </row>
    <row r="33" spans="2:19" ht="15" customHeight="1">
      <c r="B33" s="30" t="s">
        <v>25</v>
      </c>
      <c r="C33" s="30"/>
      <c r="D33" s="99"/>
      <c r="E33" s="21"/>
      <c r="F33" s="21"/>
      <c r="G33" s="21"/>
      <c r="H33" s="21"/>
      <c r="I33" s="21"/>
      <c r="J33" s="21"/>
      <c r="K33" s="21"/>
      <c r="L33" s="21"/>
      <c r="M33" s="21"/>
      <c r="N33" s="21"/>
      <c r="O33" s="21"/>
      <c r="P33" s="21"/>
      <c r="Q33" s="21"/>
      <c r="R33" s="21"/>
    </row>
    <row r="34" spans="2:19" ht="22.5" customHeight="1">
      <c r="B34" s="106" t="s">
        <v>26</v>
      </c>
      <c r="C34" s="106"/>
      <c r="D34" s="106"/>
      <c r="E34" s="21"/>
      <c r="F34" s="21"/>
      <c r="G34" s="21"/>
      <c r="H34" s="21"/>
      <c r="I34" s="21"/>
      <c r="J34" s="21"/>
      <c r="K34" s="21"/>
      <c r="L34" s="21"/>
      <c r="M34" s="21"/>
      <c r="N34" s="21"/>
      <c r="O34" s="21"/>
      <c r="P34" s="21"/>
      <c r="Q34" s="21"/>
      <c r="R34" s="21"/>
      <c r="S34" s="21"/>
    </row>
    <row r="35" spans="2:19">
      <c r="B35" s="106" t="s">
        <v>46</v>
      </c>
      <c r="C35" s="106"/>
      <c r="D35" s="106"/>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C66" sqref="C66"/>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3" t="s">
        <v>0</v>
      </c>
      <c r="B1" s="103"/>
      <c r="C1" s="103"/>
      <c r="D1" s="103"/>
      <c r="E1" s="103"/>
      <c r="F1" s="16"/>
      <c r="G1" s="16"/>
      <c r="H1" s="16"/>
      <c r="I1" s="16"/>
    </row>
    <row r="2" spans="1:9" ht="21" customHeight="1">
      <c r="A2" s="111" t="s">
        <v>1</v>
      </c>
      <c r="B2" s="111"/>
      <c r="C2" s="111"/>
      <c r="D2" s="111"/>
      <c r="E2" s="111"/>
      <c r="F2" s="15"/>
      <c r="G2" s="15"/>
      <c r="H2" s="15"/>
      <c r="I2" s="15"/>
    </row>
    <row r="3" spans="1:9" ht="15" customHeight="1">
      <c r="A3" s="113" t="s">
        <v>2</v>
      </c>
      <c r="B3" s="113"/>
      <c r="C3" s="113"/>
      <c r="D3" s="113"/>
      <c r="E3" s="113"/>
      <c r="F3" s="14"/>
      <c r="G3" s="14"/>
      <c r="H3" s="14"/>
      <c r="I3" s="14"/>
    </row>
    <row r="5" spans="1:9" ht="18.75" customHeight="1">
      <c r="A5" s="112" t="s">
        <v>29</v>
      </c>
      <c r="B5" s="112"/>
      <c r="C5" s="112"/>
      <c r="D5" s="112"/>
      <c r="E5" s="112"/>
      <c r="F5" s="17"/>
      <c r="G5" s="17"/>
      <c r="H5" s="17"/>
      <c r="I5" s="17"/>
    </row>
    <row r="6" spans="1:9" ht="18.75" customHeight="1">
      <c r="A6" s="112" t="s">
        <v>47</v>
      </c>
      <c r="B6" s="112"/>
      <c r="C6" s="112"/>
      <c r="D6" s="112"/>
      <c r="E6" s="112"/>
      <c r="F6" s="17"/>
      <c r="G6" s="17"/>
      <c r="H6" s="17"/>
      <c r="I6" s="17"/>
    </row>
    <row r="7" spans="1:9" ht="18.75">
      <c r="A7" s="117" t="s">
        <v>5</v>
      </c>
      <c r="B7" s="117"/>
      <c r="C7" s="117"/>
      <c r="D7" s="117"/>
      <c r="E7" s="117"/>
      <c r="F7" s="18"/>
      <c r="G7" s="18"/>
      <c r="H7" s="18"/>
      <c r="I7" s="18"/>
    </row>
    <row r="8" spans="1:9" ht="15.75">
      <c r="A8" s="116" t="s">
        <v>6</v>
      </c>
      <c r="B8" s="116"/>
      <c r="C8" s="116"/>
      <c r="D8" s="116"/>
      <c r="E8" s="116"/>
      <c r="F8" s="19"/>
      <c r="G8" s="19"/>
      <c r="H8" s="19"/>
      <c r="I8" s="19"/>
    </row>
    <row r="11" spans="1:9" ht="15" customHeight="1">
      <c r="B11" s="114" t="s">
        <v>7</v>
      </c>
      <c r="C11" s="115" t="s">
        <v>8</v>
      </c>
      <c r="D11" s="115" t="s">
        <v>9</v>
      </c>
    </row>
    <row r="12" spans="1:9">
      <c r="B12" s="114"/>
      <c r="C12" s="115"/>
      <c r="D12" s="115"/>
    </row>
    <row r="13" spans="1:9">
      <c r="B13" s="50" t="s">
        <v>13</v>
      </c>
      <c r="C13" s="51">
        <f>C14+C17+C42+C44+C46+C48+C50+C52</f>
        <v>891378.80090499995</v>
      </c>
      <c r="D13" s="52">
        <f>D14+D17+D42+D44+D46+D48+D50+D52</f>
        <v>308937.23991495988</v>
      </c>
      <c r="E13" s="29"/>
    </row>
    <row r="14" spans="1:9">
      <c r="B14" s="56" t="s">
        <v>48</v>
      </c>
      <c r="C14" s="53">
        <f>SUM(C15:C16)</f>
        <v>7818.7198360000002</v>
      </c>
      <c r="D14" s="53">
        <f>SUM(D15:D16)</f>
        <v>3257.799876</v>
      </c>
      <c r="E14" s="29"/>
    </row>
    <row r="15" spans="1:9">
      <c r="B15" s="57" t="s">
        <v>49</v>
      </c>
      <c r="C15" s="54">
        <v>2635.7791240000001</v>
      </c>
      <c r="D15" s="54">
        <v>1098.24128</v>
      </c>
    </row>
    <row r="16" spans="1:9">
      <c r="B16" s="57" t="s">
        <v>50</v>
      </c>
      <c r="C16" s="54">
        <v>5182.9407119999996</v>
      </c>
      <c r="D16" s="54">
        <v>2159.5585959999999</v>
      </c>
    </row>
    <row r="17" spans="2:4">
      <c r="B17" s="56" t="s">
        <v>51</v>
      </c>
      <c r="C17" s="53">
        <f>SUM(C18:C41)</f>
        <v>867394.59404</v>
      </c>
      <c r="D17" s="53">
        <f>SUM(D18:D41)</f>
        <v>298841.05447083997</v>
      </c>
    </row>
    <row r="18" spans="2:4">
      <c r="B18" s="57" t="s">
        <v>52</v>
      </c>
      <c r="C18" s="54">
        <v>67976.353801000005</v>
      </c>
      <c r="D18" s="54">
        <v>29497.050232919999</v>
      </c>
    </row>
    <row r="19" spans="2:4">
      <c r="B19" s="57" t="s">
        <v>53</v>
      </c>
      <c r="C19" s="54">
        <v>43276.034668</v>
      </c>
      <c r="D19" s="54">
        <v>16105.199310239996</v>
      </c>
    </row>
    <row r="20" spans="2:4">
      <c r="B20" s="57" t="s">
        <v>54</v>
      </c>
      <c r="C20" s="54">
        <v>33199.958316999997</v>
      </c>
      <c r="D20" s="54">
        <v>11904.742984639994</v>
      </c>
    </row>
    <row r="21" spans="2:4">
      <c r="B21" s="57" t="s">
        <v>55</v>
      </c>
      <c r="C21" s="54">
        <v>10207.45131</v>
      </c>
      <c r="D21" s="54">
        <v>2745.9105360500002</v>
      </c>
    </row>
    <row r="22" spans="2:4">
      <c r="B22" s="57" t="s">
        <v>56</v>
      </c>
      <c r="C22" s="54">
        <v>21532.543437</v>
      </c>
      <c r="D22" s="54">
        <v>6923.3037643399985</v>
      </c>
    </row>
    <row r="23" spans="2:4">
      <c r="B23" s="57" t="s">
        <v>57</v>
      </c>
      <c r="C23" s="54">
        <v>194510.2</v>
      </c>
      <c r="D23" s="54">
        <v>67546.655416389985</v>
      </c>
    </row>
    <row r="24" spans="2:4">
      <c r="B24" s="57" t="s">
        <v>58</v>
      </c>
      <c r="C24" s="54">
        <v>107449.06131200001</v>
      </c>
      <c r="D24" s="54">
        <v>52777.3336127</v>
      </c>
    </row>
    <row r="25" spans="2:4">
      <c r="B25" s="58" t="s">
        <v>59</v>
      </c>
      <c r="C25" s="54">
        <v>2833.7266970000001</v>
      </c>
      <c r="D25" s="54">
        <v>768.63430415999994</v>
      </c>
    </row>
    <row r="26" spans="2:4">
      <c r="B26" s="58" t="s">
        <v>60</v>
      </c>
      <c r="C26" s="54">
        <v>2031.641613</v>
      </c>
      <c r="D26" s="54">
        <v>661.91324662</v>
      </c>
    </row>
    <row r="27" spans="2:4">
      <c r="B27" s="58" t="s">
        <v>61</v>
      </c>
      <c r="C27" s="54">
        <v>13835.081458000001</v>
      </c>
      <c r="D27" s="54">
        <v>5034.8894817199998</v>
      </c>
    </row>
    <row r="28" spans="2:4">
      <c r="B28" s="58" t="s">
        <v>62</v>
      </c>
      <c r="C28" s="54">
        <v>48788.599383000001</v>
      </c>
      <c r="D28" s="54">
        <v>7985.3598890800013</v>
      </c>
    </row>
    <row r="29" spans="2:4">
      <c r="B29" s="58" t="s">
        <v>63</v>
      </c>
      <c r="C29" s="54">
        <v>7108.3583760000001</v>
      </c>
      <c r="D29" s="54">
        <v>2049.4542236999996</v>
      </c>
    </row>
    <row r="30" spans="2:4">
      <c r="B30" s="58" t="s">
        <v>64</v>
      </c>
      <c r="C30" s="54">
        <v>5989.2639559999998</v>
      </c>
      <c r="D30" s="54">
        <v>1110.3059726600004</v>
      </c>
    </row>
    <row r="31" spans="2:4">
      <c r="B31" s="58" t="s">
        <v>65</v>
      </c>
      <c r="C31" s="54">
        <v>7005.5593010000002</v>
      </c>
      <c r="D31" s="54">
        <v>3463.023895759999</v>
      </c>
    </row>
    <row r="32" spans="2:4">
      <c r="B32" s="58" t="s">
        <v>66</v>
      </c>
      <c r="C32" s="54">
        <v>1090.5878210000001</v>
      </c>
      <c r="D32" s="54">
        <v>387.92199288</v>
      </c>
    </row>
    <row r="33" spans="2:4">
      <c r="B33" s="58" t="s">
        <v>67</v>
      </c>
      <c r="C33" s="54">
        <v>2587.8885329999998</v>
      </c>
      <c r="D33" s="54">
        <v>1017.78790889</v>
      </c>
    </row>
    <row r="34" spans="2:4">
      <c r="B34" s="58" t="s">
        <v>68</v>
      </c>
      <c r="C34" s="54">
        <v>660.71190899999999</v>
      </c>
      <c r="D34" s="54">
        <v>203.20803711999997</v>
      </c>
    </row>
    <row r="35" spans="2:4">
      <c r="B35" s="58" t="s">
        <v>69</v>
      </c>
      <c r="C35" s="54">
        <v>12790.477309</v>
      </c>
      <c r="D35" s="54">
        <v>2916.3296295100004</v>
      </c>
    </row>
    <row r="36" spans="2:4">
      <c r="B36" s="58" t="s">
        <v>70</v>
      </c>
      <c r="C36" s="54">
        <v>15363.014394</v>
      </c>
      <c r="D36" s="54">
        <v>5204.1206731300017</v>
      </c>
    </row>
    <row r="37" spans="2:4">
      <c r="B37" s="58" t="s">
        <v>71</v>
      </c>
      <c r="C37" s="54">
        <v>2970.2999989999998</v>
      </c>
      <c r="D37" s="54">
        <v>695.34371771999997</v>
      </c>
    </row>
    <row r="38" spans="2:4">
      <c r="B38" s="58" t="s">
        <v>72</v>
      </c>
      <c r="C38" s="54">
        <v>1014.0514899999999</v>
      </c>
      <c r="D38" s="54">
        <v>265.36506273999993</v>
      </c>
    </row>
    <row r="39" spans="2:4">
      <c r="B39" s="58" t="s">
        <v>73</v>
      </c>
      <c r="C39" s="54">
        <v>1363.03433</v>
      </c>
      <c r="D39" s="54">
        <v>458.11605890000004</v>
      </c>
    </row>
    <row r="40" spans="2:4">
      <c r="B40" s="58" t="s">
        <v>74</v>
      </c>
      <c r="C40" s="54">
        <v>184836.13</v>
      </c>
      <c r="D40" s="54">
        <v>50918.914067489997</v>
      </c>
    </row>
    <row r="41" spans="2:4">
      <c r="B41" s="58" t="s">
        <v>75</v>
      </c>
      <c r="C41" s="54">
        <v>78974.564626000007</v>
      </c>
      <c r="D41" s="54">
        <v>28200.17045148</v>
      </c>
    </row>
    <row r="42" spans="2:4">
      <c r="B42" s="56" t="s">
        <v>76</v>
      </c>
      <c r="C42" s="53">
        <f>C43</f>
        <v>8737.8652129999991</v>
      </c>
      <c r="D42" s="53">
        <f t="shared" ref="D42" si="0">D43</f>
        <v>3634.2763937000009</v>
      </c>
    </row>
    <row r="43" spans="2:4">
      <c r="B43" s="57" t="s">
        <v>77</v>
      </c>
      <c r="C43" s="54">
        <v>8737.8652129999991</v>
      </c>
      <c r="D43" s="54">
        <v>3634.2763937000009</v>
      </c>
    </row>
    <row r="44" spans="2:4">
      <c r="B44" s="56" t="s">
        <v>78</v>
      </c>
      <c r="C44" s="53">
        <f>C45</f>
        <v>4511.2919570000004</v>
      </c>
      <c r="D44" s="53">
        <f t="shared" ref="D44" si="1">D45</f>
        <v>1984.7383119500005</v>
      </c>
    </row>
    <row r="45" spans="2:4">
      <c r="B45" s="57" t="s">
        <v>79</v>
      </c>
      <c r="C45" s="54">
        <v>4511.2919570000004</v>
      </c>
      <c r="D45" s="54">
        <v>1984.7383119500005</v>
      </c>
    </row>
    <row r="46" spans="2:4">
      <c r="B46" s="56" t="s">
        <v>80</v>
      </c>
      <c r="C46" s="53">
        <f>C47</f>
        <v>974.24808700000006</v>
      </c>
      <c r="D46" s="53">
        <f t="shared" ref="D46" si="2">D47</f>
        <v>402.08837712000002</v>
      </c>
    </row>
    <row r="47" spans="2:4">
      <c r="B47" s="57" t="s">
        <v>81</v>
      </c>
      <c r="C47" s="54">
        <v>974.24808700000006</v>
      </c>
      <c r="D47" s="54">
        <v>402.08837712000002</v>
      </c>
    </row>
    <row r="48" spans="2:4">
      <c r="B48" s="56" t="s">
        <v>82</v>
      </c>
      <c r="C48" s="53">
        <f>C49</f>
        <v>1175.371875</v>
      </c>
      <c r="D48" s="53">
        <f t="shared" ref="D48" si="3">D49</f>
        <v>489.73819500000002</v>
      </c>
    </row>
    <row r="49" spans="2:5">
      <c r="B49" s="57" t="s">
        <v>83</v>
      </c>
      <c r="C49" s="54">
        <v>1175.371875</v>
      </c>
      <c r="D49" s="54">
        <v>489.73819500000002</v>
      </c>
    </row>
    <row r="50" spans="2:5">
      <c r="B50" s="56" t="s">
        <v>84</v>
      </c>
      <c r="C50" s="53">
        <f>C51</f>
        <v>165.328228</v>
      </c>
      <c r="D50" s="53">
        <f t="shared" ref="D50" si="4">D51</f>
        <v>76.968594999999993</v>
      </c>
    </row>
    <row r="51" spans="2:5">
      <c r="B51" s="57" t="s">
        <v>85</v>
      </c>
      <c r="C51" s="54">
        <v>165.328228</v>
      </c>
      <c r="D51" s="54">
        <v>76.968594999999993</v>
      </c>
    </row>
    <row r="52" spans="2:5">
      <c r="B52" s="56" t="s">
        <v>86</v>
      </c>
      <c r="C52" s="53">
        <f>C53</f>
        <v>601.38166899999999</v>
      </c>
      <c r="D52" s="53">
        <f t="shared" ref="D52" si="5">D53</f>
        <v>250.57569535000002</v>
      </c>
    </row>
    <row r="53" spans="2:5">
      <c r="B53" s="57" t="s">
        <v>87</v>
      </c>
      <c r="C53" s="54">
        <v>601.38166899999999</v>
      </c>
      <c r="D53" s="54">
        <v>250.57569535000002</v>
      </c>
    </row>
    <row r="54" spans="2:5">
      <c r="B54" s="50" t="s">
        <v>42</v>
      </c>
      <c r="C54" s="52">
        <f>C55+C57</f>
        <v>146463.52179900001</v>
      </c>
      <c r="D54" s="52">
        <f>D55+D57</f>
        <v>41842.798831210006</v>
      </c>
    </row>
    <row r="55" spans="2:5">
      <c r="B55" s="56" t="s">
        <v>48</v>
      </c>
      <c r="C55" s="53">
        <f>C56</f>
        <v>0.38600000000000001</v>
      </c>
      <c r="D55" s="53">
        <f t="shared" ref="D55" si="6">D56</f>
        <v>0.38600000000000001</v>
      </c>
    </row>
    <row r="56" spans="2:5">
      <c r="B56" s="57" t="s">
        <v>50</v>
      </c>
      <c r="C56" s="54">
        <v>0.38600000000000001</v>
      </c>
      <c r="D56" s="54">
        <v>0.38600000000000001</v>
      </c>
    </row>
    <row r="57" spans="2:5">
      <c r="B57" s="56" t="s">
        <v>51</v>
      </c>
      <c r="C57" s="53">
        <f>SUM(C58:C62)</f>
        <v>146463.13579900001</v>
      </c>
      <c r="D57" s="53">
        <f>SUM(D58:D62)</f>
        <v>41842.412831210007</v>
      </c>
    </row>
    <row r="58" spans="2:5">
      <c r="B58" s="57" t="s">
        <v>60</v>
      </c>
      <c r="C58" s="54">
        <v>2000</v>
      </c>
      <c r="D58" s="54">
        <v>0</v>
      </c>
    </row>
    <row r="59" spans="2:5">
      <c r="B59" s="57" t="s">
        <v>61</v>
      </c>
      <c r="C59" s="54">
        <v>3204.35079</v>
      </c>
      <c r="D59" s="54">
        <v>416.66666500000002</v>
      </c>
    </row>
    <row r="60" spans="2:5">
      <c r="B60" s="57" t="s">
        <v>62</v>
      </c>
      <c r="C60" s="54">
        <v>0.35</v>
      </c>
      <c r="D60" s="54">
        <v>1160.6438153199999</v>
      </c>
    </row>
    <row r="61" spans="2:5">
      <c r="B61" s="57" t="s">
        <v>74</v>
      </c>
      <c r="C61" s="54">
        <v>95430.2</v>
      </c>
      <c r="D61" s="54">
        <v>34521.861913460009</v>
      </c>
      <c r="E61" s="28"/>
    </row>
    <row r="62" spans="2:5">
      <c r="B62" s="57" t="s">
        <v>75</v>
      </c>
      <c r="C62" s="54">
        <v>45828.235009000004</v>
      </c>
      <c r="D62" s="54">
        <v>5743.2404374300004</v>
      </c>
      <c r="E62" s="28"/>
    </row>
    <row r="63" spans="2:5">
      <c r="B63" s="59" t="s">
        <v>88</v>
      </c>
      <c r="C63" s="55">
        <f>C13+C54</f>
        <v>1037842.3227039999</v>
      </c>
      <c r="D63" s="55">
        <f>D13+D54</f>
        <v>350780.03874616988</v>
      </c>
      <c r="E63" s="28"/>
    </row>
    <row r="64" spans="2:5">
      <c r="B64" s="30" t="s">
        <v>25</v>
      </c>
      <c r="C64" s="30"/>
      <c r="D64" s="31"/>
    </row>
    <row r="65" spans="2:5" ht="22.5" customHeight="1">
      <c r="B65" s="106" t="s">
        <v>26</v>
      </c>
      <c r="C65" s="106"/>
      <c r="D65" s="106"/>
    </row>
    <row r="66" spans="2:5">
      <c r="B66" s="30" t="s">
        <v>46</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B26" sqref="B26"/>
    </sheetView>
  </sheetViews>
  <sheetFormatPr baseColWidth="10"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03" t="s">
        <v>0</v>
      </c>
      <c r="B1" s="103"/>
      <c r="C1" s="103"/>
      <c r="D1" s="103"/>
      <c r="E1" s="103"/>
      <c r="F1" s="16"/>
    </row>
    <row r="2" spans="1:6" ht="21" customHeight="1">
      <c r="A2" s="111" t="s">
        <v>1</v>
      </c>
      <c r="B2" s="111"/>
      <c r="C2" s="111"/>
      <c r="D2" s="111"/>
      <c r="E2" s="111"/>
      <c r="F2" s="15"/>
    </row>
    <row r="3" spans="1:6" ht="15" customHeight="1">
      <c r="A3" s="113" t="s">
        <v>2</v>
      </c>
      <c r="B3" s="113"/>
      <c r="C3" s="113"/>
      <c r="D3" s="113"/>
      <c r="E3" s="113"/>
      <c r="F3" s="14"/>
    </row>
    <row r="5" spans="1:6" ht="18.75" customHeight="1">
      <c r="A5" s="112" t="s">
        <v>29</v>
      </c>
      <c r="B5" s="112"/>
      <c r="C5" s="112"/>
      <c r="D5" s="112"/>
      <c r="E5" s="112"/>
      <c r="F5" s="17"/>
    </row>
    <row r="6" spans="1:6" ht="18.75" customHeight="1">
      <c r="A6" s="112" t="s">
        <v>89</v>
      </c>
      <c r="B6" s="112"/>
      <c r="C6" s="112"/>
      <c r="D6" s="112"/>
      <c r="E6" s="112"/>
      <c r="F6" s="18"/>
    </row>
    <row r="7" spans="1:6" ht="18.75">
      <c r="A7" s="118" t="s">
        <v>5</v>
      </c>
      <c r="B7" s="118"/>
      <c r="C7" s="118"/>
      <c r="D7" s="118"/>
      <c r="E7" s="118"/>
      <c r="F7" s="18"/>
    </row>
    <row r="8" spans="1:6" ht="15.75">
      <c r="A8" s="116" t="s">
        <v>6</v>
      </c>
      <c r="B8" s="116"/>
      <c r="C8" s="116"/>
      <c r="D8" s="116"/>
      <c r="E8" s="116"/>
      <c r="F8" s="19"/>
    </row>
    <row r="11" spans="1:6" ht="15" customHeight="1">
      <c r="B11" s="114" t="s">
        <v>7</v>
      </c>
      <c r="C11" s="115" t="s">
        <v>8</v>
      </c>
      <c r="D11" s="115" t="s">
        <v>9</v>
      </c>
    </row>
    <row r="12" spans="1:6">
      <c r="B12" s="114"/>
      <c r="C12" s="115"/>
      <c r="D12" s="115"/>
    </row>
    <row r="13" spans="1:6">
      <c r="B13" s="47" t="s">
        <v>13</v>
      </c>
      <c r="C13" s="41">
        <f>C14+C34+C63+C70+C110</f>
        <v>891378.80090500007</v>
      </c>
      <c r="D13" s="41">
        <f>D14+D34+D63+D70+D110</f>
        <v>308937.23991496</v>
      </c>
    </row>
    <row r="14" spans="1:6" s="20" customFormat="1">
      <c r="B14" s="74" t="s">
        <v>90</v>
      </c>
      <c r="C14" s="60">
        <f>C15+C20+C23+C27</f>
        <v>153374.82924300001</v>
      </c>
      <c r="D14" s="60">
        <f t="shared" ref="D14" si="0">D15+D20+D23+D27</f>
        <v>53393.465485720008</v>
      </c>
    </row>
    <row r="15" spans="1:6" s="20" customFormat="1">
      <c r="B15" s="48" t="s">
        <v>91</v>
      </c>
      <c r="C15" s="62">
        <f>SUM(C16:C19)</f>
        <v>74961.398519000009</v>
      </c>
      <c r="D15" s="62">
        <f>SUM(D16:D19)</f>
        <v>25510.722173480008</v>
      </c>
    </row>
    <row r="16" spans="1:6" s="20" customFormat="1">
      <c r="B16" s="49" t="s">
        <v>92</v>
      </c>
      <c r="C16" s="54">
        <v>7127.8035559999998</v>
      </c>
      <c r="D16" s="54">
        <v>2969.918098950001</v>
      </c>
    </row>
    <row r="17" spans="2:6" s="20" customFormat="1">
      <c r="B17" s="49" t="s">
        <v>93</v>
      </c>
      <c r="C17" s="54">
        <v>41484.824016999999</v>
      </c>
      <c r="D17" s="54">
        <v>11764.842951380004</v>
      </c>
    </row>
    <row r="18" spans="2:6" s="20" customFormat="1">
      <c r="B18" s="49" t="s">
        <v>94</v>
      </c>
      <c r="C18" s="54">
        <v>21236.097320000001</v>
      </c>
      <c r="D18" s="54">
        <v>8540.6471158500008</v>
      </c>
    </row>
    <row r="19" spans="2:6" s="20" customFormat="1">
      <c r="B19" s="49" t="s">
        <v>95</v>
      </c>
      <c r="C19" s="54">
        <v>5112.6736259999998</v>
      </c>
      <c r="D19" s="54">
        <v>2235.3140073000004</v>
      </c>
    </row>
    <row r="20" spans="2:6" s="20" customFormat="1">
      <c r="B20" s="48" t="s">
        <v>96</v>
      </c>
      <c r="C20" s="62">
        <f>SUM(C21:C22)</f>
        <v>10180.523553999999</v>
      </c>
      <c r="D20" s="62">
        <f>SUM(D21:D22)</f>
        <v>2754.4923580799996</v>
      </c>
    </row>
    <row r="21" spans="2:6" s="20" customFormat="1">
      <c r="B21" s="49" t="s">
        <v>97</v>
      </c>
      <c r="C21" s="54">
        <v>3697.1493329999998</v>
      </c>
      <c r="D21" s="54">
        <v>753.38963054999999</v>
      </c>
    </row>
    <row r="22" spans="2:6" s="20" customFormat="1">
      <c r="B22" s="49" t="s">
        <v>98</v>
      </c>
      <c r="C22" s="54">
        <v>6483.374221</v>
      </c>
      <c r="D22" s="54">
        <v>2001.1027275299998</v>
      </c>
      <c r="F22" s="80"/>
    </row>
    <row r="23" spans="2:6" s="20" customFormat="1">
      <c r="B23" s="48" t="s">
        <v>99</v>
      </c>
      <c r="C23" s="62">
        <f>SUM(C24:C26)</f>
        <v>29730.961942999998</v>
      </c>
      <c r="D23" s="62">
        <f>SUM(D24:D26)</f>
        <v>9543.5244534099984</v>
      </c>
    </row>
    <row r="24" spans="2:6" s="20" customFormat="1">
      <c r="B24" s="49" t="s">
        <v>100</v>
      </c>
      <c r="C24" s="54">
        <v>24850.58294</v>
      </c>
      <c r="D24" s="54">
        <v>8956.2166085999997</v>
      </c>
    </row>
    <row r="25" spans="2:6" s="20" customFormat="1">
      <c r="B25" s="49" t="s">
        <v>101</v>
      </c>
      <c r="C25" s="54">
        <v>4818.8647979999996</v>
      </c>
      <c r="D25" s="54">
        <v>564.18633484999987</v>
      </c>
    </row>
    <row r="26" spans="2:6" s="20" customFormat="1">
      <c r="B26" s="49" t="s">
        <v>102</v>
      </c>
      <c r="C26" s="54">
        <v>61.514204999999997</v>
      </c>
      <c r="D26" s="54">
        <v>23.121509959999997</v>
      </c>
    </row>
    <row r="27" spans="2:6" s="20" customFormat="1">
      <c r="B27" s="48" t="s">
        <v>103</v>
      </c>
      <c r="C27" s="62">
        <f>SUM(C28:C33)</f>
        <v>38501.945226999997</v>
      </c>
      <c r="D27" s="62">
        <f>SUM(D28:D33)</f>
        <v>15584.726500749999</v>
      </c>
    </row>
    <row r="28" spans="2:6" s="20" customFormat="1">
      <c r="B28" s="49" t="s">
        <v>104</v>
      </c>
      <c r="C28" s="54">
        <v>16814.267257</v>
      </c>
      <c r="D28" s="54">
        <v>6029.4766195299999</v>
      </c>
    </row>
    <row r="29" spans="2:6" s="20" customFormat="1">
      <c r="B29" s="49" t="s">
        <v>105</v>
      </c>
      <c r="C29" s="54">
        <v>632.69422999999995</v>
      </c>
      <c r="D29" s="54">
        <v>245.45987072999998</v>
      </c>
    </row>
    <row r="30" spans="2:6" s="20" customFormat="1">
      <c r="B30" s="49" t="s">
        <v>106</v>
      </c>
      <c r="C30" s="54">
        <v>14503.934375999999</v>
      </c>
      <c r="D30" s="54">
        <v>6510.9592230299986</v>
      </c>
    </row>
    <row r="31" spans="2:6" s="20" customFormat="1">
      <c r="B31" s="49" t="s">
        <v>107</v>
      </c>
      <c r="C31" s="54">
        <v>1822.7063639999999</v>
      </c>
      <c r="D31" s="54">
        <v>872.53236220000008</v>
      </c>
    </row>
    <row r="32" spans="2:6" s="20" customFormat="1">
      <c r="B32" s="49" t="s">
        <v>108</v>
      </c>
      <c r="C32" s="54">
        <v>1379.739928</v>
      </c>
      <c r="D32" s="54">
        <v>480.80709601000001</v>
      </c>
    </row>
    <row r="33" spans="2:4" s="20" customFormat="1">
      <c r="B33" s="49" t="s">
        <v>109</v>
      </c>
      <c r="C33" s="54">
        <v>3348.6030719999999</v>
      </c>
      <c r="D33" s="54">
        <v>1445.49132925</v>
      </c>
    </row>
    <row r="34" spans="2:4" s="20" customFormat="1">
      <c r="B34" s="74" t="s">
        <v>110</v>
      </c>
      <c r="C34" s="62">
        <f>C35+C38+C41+C43+C45+C48+C54+C56+C58</f>
        <v>129938.826397</v>
      </c>
      <c r="D34" s="62">
        <f t="shared" ref="D34" si="1">D35+D38+D41+D43+D45+D48+D54+D56+D58</f>
        <v>32943.47232719</v>
      </c>
    </row>
    <row r="35" spans="2:4" s="20" customFormat="1">
      <c r="B35" s="75" t="s">
        <v>111</v>
      </c>
      <c r="C35" s="62">
        <f>SUM(C36:C37)</f>
        <v>7878.6273500000007</v>
      </c>
      <c r="D35" s="62">
        <f t="shared" ref="D35" si="2">SUM(D36:D37)</f>
        <v>2836.8817054599999</v>
      </c>
    </row>
    <row r="36" spans="2:4" s="20" customFormat="1">
      <c r="B36" s="40" t="s">
        <v>112</v>
      </c>
      <c r="C36" s="54">
        <v>6834.8547980000003</v>
      </c>
      <c r="D36" s="54">
        <v>2497.94988534</v>
      </c>
    </row>
    <row r="37" spans="2:4">
      <c r="B37" s="40" t="s">
        <v>113</v>
      </c>
      <c r="C37" s="54">
        <v>1043.7725519999999</v>
      </c>
      <c r="D37" s="54">
        <v>338.93182012</v>
      </c>
    </row>
    <row r="38" spans="2:4">
      <c r="B38" s="75" t="s">
        <v>114</v>
      </c>
      <c r="C38" s="62">
        <f>SUM(C39:C40)</f>
        <v>13630.854023</v>
      </c>
      <c r="D38" s="62">
        <f t="shared" ref="D38" si="3">SUM(D39:D40)</f>
        <v>4971.96357541</v>
      </c>
    </row>
    <row r="39" spans="2:4">
      <c r="B39" s="40" t="s">
        <v>115</v>
      </c>
      <c r="C39" s="54">
        <v>13487.232459999999</v>
      </c>
      <c r="D39" s="54">
        <v>4934.34640743</v>
      </c>
    </row>
    <row r="40" spans="2:4">
      <c r="B40" s="40" t="s">
        <v>116</v>
      </c>
      <c r="C40" s="54">
        <v>143.62156300000001</v>
      </c>
      <c r="D40" s="54">
        <v>37.617167979999998</v>
      </c>
    </row>
    <row r="41" spans="2:4">
      <c r="B41" s="75" t="s">
        <v>117</v>
      </c>
      <c r="C41" s="62">
        <f>C42</f>
        <v>7731.5610239999996</v>
      </c>
      <c r="D41" s="62">
        <f t="shared" ref="D41" si="4">D42</f>
        <v>1722.9051441400002</v>
      </c>
    </row>
    <row r="42" spans="2:4">
      <c r="B42" s="40" t="s">
        <v>118</v>
      </c>
      <c r="C42" s="54">
        <v>7731.5610239999996</v>
      </c>
      <c r="D42" s="54">
        <v>1722.9051441400002</v>
      </c>
    </row>
    <row r="43" spans="2:4">
      <c r="B43" s="75" t="s">
        <v>119</v>
      </c>
      <c r="C43" s="62">
        <f>C44</f>
        <v>52046.074129000001</v>
      </c>
      <c r="D43" s="62">
        <f t="shared" ref="D43" si="5">D44</f>
        <v>15906.784008050001</v>
      </c>
    </row>
    <row r="44" spans="2:4">
      <c r="B44" s="40" t="s">
        <v>120</v>
      </c>
      <c r="C44" s="54">
        <v>52046.074129000001</v>
      </c>
      <c r="D44" s="54">
        <v>15906.784008050001</v>
      </c>
    </row>
    <row r="45" spans="2:4">
      <c r="B45" s="75" t="s">
        <v>121</v>
      </c>
      <c r="C45" s="62">
        <f>SUM(C46:C47)</f>
        <v>890.78787399999999</v>
      </c>
      <c r="D45" s="62">
        <f t="shared" ref="D45" si="6">SUM(D46:D47)</f>
        <v>76.169061499999998</v>
      </c>
    </row>
    <row r="46" spans="2:4">
      <c r="B46" s="40" t="s">
        <v>122</v>
      </c>
      <c r="C46" s="54">
        <v>244.76877099999999</v>
      </c>
      <c r="D46" s="54">
        <v>76.169061499999998</v>
      </c>
    </row>
    <row r="47" spans="2:4">
      <c r="B47" s="40" t="s">
        <v>123</v>
      </c>
      <c r="C47" s="54">
        <v>646.01910299999997</v>
      </c>
      <c r="D47" s="54">
        <v>0</v>
      </c>
    </row>
    <row r="48" spans="2:4">
      <c r="B48" s="75" t="s">
        <v>124</v>
      </c>
      <c r="C48" s="62">
        <f>SUM(C49:C53)</f>
        <v>39775.378019999996</v>
      </c>
      <c r="D48" s="62">
        <f>SUM(D49:D53)</f>
        <v>5829.1245714799988</v>
      </c>
    </row>
    <row r="49" spans="2:4">
      <c r="B49" s="40" t="s">
        <v>125</v>
      </c>
      <c r="C49" s="54">
        <v>30220.221567000001</v>
      </c>
      <c r="D49" s="54">
        <v>3950.8551326100001</v>
      </c>
    </row>
    <row r="50" spans="2:4">
      <c r="B50" s="40" t="s">
        <v>126</v>
      </c>
      <c r="C50" s="54">
        <v>54.864887000000003</v>
      </c>
      <c r="D50" s="54">
        <v>9.6472549500000007</v>
      </c>
    </row>
    <row r="51" spans="2:4">
      <c r="B51" s="40" t="s">
        <v>127</v>
      </c>
      <c r="C51" s="54">
        <v>5434.7756149999996</v>
      </c>
      <c r="D51" s="54">
        <v>1179.8872217999999</v>
      </c>
    </row>
    <row r="52" spans="2:4">
      <c r="B52" s="40" t="s">
        <v>128</v>
      </c>
      <c r="C52" s="54">
        <v>240.2</v>
      </c>
      <c r="D52" s="54">
        <v>63.584133839999993</v>
      </c>
    </row>
    <row r="53" spans="2:4">
      <c r="B53" s="40" t="s">
        <v>129</v>
      </c>
      <c r="C53" s="54">
        <v>3825.315951</v>
      </c>
      <c r="D53" s="54">
        <v>625.15082827999993</v>
      </c>
    </row>
    <row r="54" spans="2:4">
      <c r="B54" s="75" t="s">
        <v>130</v>
      </c>
      <c r="C54" s="62">
        <f>C55</f>
        <v>1528.821197</v>
      </c>
      <c r="D54" s="62">
        <f t="shared" ref="D54" si="7">D55</f>
        <v>414.2927701399999</v>
      </c>
    </row>
    <row r="55" spans="2:4">
      <c r="B55" s="40" t="s">
        <v>131</v>
      </c>
      <c r="C55" s="54">
        <v>1528.821197</v>
      </c>
      <c r="D55" s="54">
        <v>414.2927701399999</v>
      </c>
    </row>
    <row r="56" spans="2:4">
      <c r="B56" s="75" t="s">
        <v>132</v>
      </c>
      <c r="C56" s="62">
        <f>C57</f>
        <v>182.20302000000001</v>
      </c>
      <c r="D56" s="62">
        <f>D57</f>
        <v>75.045518349999995</v>
      </c>
    </row>
    <row r="57" spans="2:4">
      <c r="B57" s="40" t="s">
        <v>133</v>
      </c>
      <c r="C57" s="54">
        <v>182.20302000000001</v>
      </c>
      <c r="D57" s="54">
        <v>75.045518349999995</v>
      </c>
    </row>
    <row r="58" spans="2:4">
      <c r="B58" s="75" t="s">
        <v>134</v>
      </c>
      <c r="C58" s="62">
        <f>SUM(C59:C62)</f>
        <v>6274.5197600000001</v>
      </c>
      <c r="D58" s="62">
        <f>SUM(D59:D62)</f>
        <v>1110.30597266</v>
      </c>
    </row>
    <row r="59" spans="2:4">
      <c r="B59" s="40" t="s">
        <v>135</v>
      </c>
      <c r="C59" s="54">
        <v>75</v>
      </c>
      <c r="D59" s="54">
        <v>0</v>
      </c>
    </row>
    <row r="60" spans="2:4">
      <c r="B60" s="40" t="s">
        <v>136</v>
      </c>
      <c r="C60" s="54">
        <v>10.255803999999999</v>
      </c>
      <c r="D60" s="54">
        <v>0</v>
      </c>
    </row>
    <row r="61" spans="2:4">
      <c r="B61" s="40" t="s">
        <v>137</v>
      </c>
      <c r="C61" s="54">
        <v>5989.2639559999998</v>
      </c>
      <c r="D61" s="54">
        <v>1110.30597266</v>
      </c>
    </row>
    <row r="62" spans="2:4">
      <c r="B62" s="40" t="s">
        <v>138</v>
      </c>
      <c r="C62" s="54">
        <v>200</v>
      </c>
      <c r="D62" s="54">
        <v>0</v>
      </c>
    </row>
    <row r="63" spans="2:4">
      <c r="B63" s="74" t="s">
        <v>139</v>
      </c>
      <c r="C63" s="62">
        <f>C64+C67</f>
        <v>6755.3592440000002</v>
      </c>
      <c r="D63" s="62">
        <f>D64+D67</f>
        <v>1282.6651158499999</v>
      </c>
    </row>
    <row r="64" spans="2:4">
      <c r="B64" s="75" t="s">
        <v>140</v>
      </c>
      <c r="C64" s="62">
        <f>SUM(C65:C66)</f>
        <v>1477.19696</v>
      </c>
      <c r="D64" s="62">
        <f>SUM(D65:D66)</f>
        <v>502.16012929999999</v>
      </c>
    </row>
    <row r="65" spans="2:4">
      <c r="B65" s="40" t="s">
        <v>141</v>
      </c>
      <c r="C65" s="54">
        <v>968.56846099999996</v>
      </c>
      <c r="D65" s="54">
        <v>331.03167313</v>
      </c>
    </row>
    <row r="66" spans="2:4">
      <c r="B66" s="40" t="s">
        <v>142</v>
      </c>
      <c r="C66" s="54">
        <v>508.62849899999998</v>
      </c>
      <c r="D66" s="54">
        <v>171.12845616999999</v>
      </c>
    </row>
    <row r="67" spans="2:4">
      <c r="B67" s="75" t="s">
        <v>143</v>
      </c>
      <c r="C67" s="62">
        <f>SUM(C68:C69)</f>
        <v>5278.162284</v>
      </c>
      <c r="D67" s="62">
        <f t="shared" ref="D67" si="8">SUM(D68:D69)</f>
        <v>780.50498655000001</v>
      </c>
    </row>
    <row r="68" spans="2:4">
      <c r="B68" s="40" t="s">
        <v>144</v>
      </c>
      <c r="C68" s="54">
        <v>4924.5275270000002</v>
      </c>
      <c r="D68" s="54">
        <v>664.97316046000003</v>
      </c>
    </row>
    <row r="69" spans="2:4">
      <c r="B69" s="40" t="s">
        <v>145</v>
      </c>
      <c r="C69" s="54">
        <v>353.63475699999998</v>
      </c>
      <c r="D69" s="54">
        <v>115.53182609000001</v>
      </c>
    </row>
    <row r="70" spans="2:4">
      <c r="B70" s="74" t="s">
        <v>146</v>
      </c>
      <c r="C70" s="62">
        <f>C71+C76+C81+C89+C101</f>
        <v>416473.656021</v>
      </c>
      <c r="D70" s="62">
        <f t="shared" ref="D70" si="9">D71+D76+D81+D89+D101</f>
        <v>170319.55625204</v>
      </c>
    </row>
    <row r="71" spans="2:4">
      <c r="B71" s="75" t="s">
        <v>147</v>
      </c>
      <c r="C71" s="62">
        <f>SUM(C72:C75)</f>
        <v>17669.577548000001</v>
      </c>
      <c r="D71" s="62">
        <f t="shared" ref="D71" si="10">SUM(D72:D75)</f>
        <v>6093.6481700199993</v>
      </c>
    </row>
    <row r="72" spans="2:4">
      <c r="B72" s="40" t="s">
        <v>148</v>
      </c>
      <c r="C72" s="54">
        <v>843.05658000000005</v>
      </c>
      <c r="D72" s="54">
        <v>310.24530811000005</v>
      </c>
    </row>
    <row r="73" spans="2:4">
      <c r="B73" s="40" t="s">
        <v>149</v>
      </c>
      <c r="C73" s="54">
        <v>591.23098200000004</v>
      </c>
      <c r="D73" s="54">
        <v>14.755345</v>
      </c>
    </row>
    <row r="74" spans="2:4">
      <c r="B74" s="40" t="s">
        <v>150</v>
      </c>
      <c r="C74" s="54">
        <v>16234.423879</v>
      </c>
      <c r="D74" s="54">
        <v>5768.6475169099995</v>
      </c>
    </row>
    <row r="75" spans="2:4">
      <c r="B75" s="40" t="s">
        <v>151</v>
      </c>
      <c r="C75" s="54">
        <v>0.86610699999999996</v>
      </c>
      <c r="D75" s="54">
        <v>0</v>
      </c>
    </row>
    <row r="76" spans="2:4">
      <c r="B76" s="75" t="s">
        <v>152</v>
      </c>
      <c r="C76" s="62">
        <f>SUM(C77:C80)</f>
        <v>97744.003634000008</v>
      </c>
      <c r="D76" s="62">
        <f t="shared" ref="D76" si="11">SUM(D77:D80)</f>
        <v>48232.677657820001</v>
      </c>
    </row>
    <row r="77" spans="2:4">
      <c r="B77" s="40" t="s">
        <v>153</v>
      </c>
      <c r="C77" s="54">
        <v>2905.4655750000002</v>
      </c>
      <c r="D77" s="54">
        <v>744.62991010000007</v>
      </c>
    </row>
    <row r="78" spans="2:4">
      <c r="B78" s="40" t="s">
        <v>154</v>
      </c>
      <c r="C78" s="54">
        <v>10265.590881</v>
      </c>
      <c r="D78" s="54">
        <v>1741.37933739</v>
      </c>
    </row>
    <row r="79" spans="2:4">
      <c r="B79" s="40" t="s">
        <v>155</v>
      </c>
      <c r="C79" s="54">
        <v>5.1309199999999997</v>
      </c>
      <c r="D79" s="54">
        <v>2.13788</v>
      </c>
    </row>
    <row r="80" spans="2:4">
      <c r="B80" s="40" t="s">
        <v>156</v>
      </c>
      <c r="C80" s="54">
        <v>84567.816258000006</v>
      </c>
      <c r="D80" s="54">
        <v>45744.530530329997</v>
      </c>
    </row>
    <row r="81" spans="2:4">
      <c r="B81" s="75" t="s">
        <v>157</v>
      </c>
      <c r="C81" s="62">
        <f>SUM(C82:C88)</f>
        <v>6205.3114810000006</v>
      </c>
      <c r="D81" s="62">
        <f t="shared" ref="D81" si="12">SUM(D82:D88)</f>
        <v>1992.4142158000004</v>
      </c>
    </row>
    <row r="82" spans="2:4">
      <c r="B82" s="40" t="s">
        <v>158</v>
      </c>
      <c r="C82" s="54">
        <v>990.84199899999999</v>
      </c>
      <c r="D82" s="54">
        <v>300.47520122999998</v>
      </c>
    </row>
    <row r="83" spans="2:4">
      <c r="B83" s="40" t="s">
        <v>159</v>
      </c>
      <c r="C83" s="54">
        <v>1127.6551770000001</v>
      </c>
      <c r="D83" s="54">
        <v>94.519755140000001</v>
      </c>
    </row>
    <row r="84" spans="2:4">
      <c r="B84" s="40" t="s">
        <v>160</v>
      </c>
      <c r="C84" s="54">
        <v>2783.0242469999998</v>
      </c>
      <c r="D84" s="54">
        <v>1059.7914174200002</v>
      </c>
    </row>
    <row r="85" spans="2:4">
      <c r="B85" s="40" t="s">
        <v>161</v>
      </c>
      <c r="C85" s="54">
        <v>1.511069</v>
      </c>
      <c r="D85" s="54">
        <v>0</v>
      </c>
    </row>
    <row r="86" spans="2:4">
      <c r="B86" s="40" t="s">
        <v>162</v>
      </c>
      <c r="C86" s="54">
        <v>156.68683999999999</v>
      </c>
      <c r="D86" s="54">
        <v>135.99784025</v>
      </c>
    </row>
    <row r="87" spans="2:4">
      <c r="B87" s="40" t="s">
        <v>163</v>
      </c>
      <c r="C87" s="54">
        <v>10.696979000000001</v>
      </c>
      <c r="D87" s="54">
        <v>5.7485544800000001</v>
      </c>
    </row>
    <row r="88" spans="2:4">
      <c r="B88" s="40" t="s">
        <v>164</v>
      </c>
      <c r="C88" s="54">
        <v>1134.89517</v>
      </c>
      <c r="D88" s="54">
        <v>395.88144728000009</v>
      </c>
    </row>
    <row r="89" spans="2:4">
      <c r="B89" s="75" t="s">
        <v>165</v>
      </c>
      <c r="C89" s="62">
        <f>SUM(C90:C100)</f>
        <v>199017.51170600002</v>
      </c>
      <c r="D89" s="62">
        <f>SUM(D90:D100)</f>
        <v>68503.657522149995</v>
      </c>
    </row>
    <row r="90" spans="2:4">
      <c r="B90" s="40" t="s">
        <v>166</v>
      </c>
      <c r="C90" s="54">
        <v>10666.485562</v>
      </c>
      <c r="D90" s="54">
        <v>1726.70659374</v>
      </c>
    </row>
    <row r="91" spans="2:4">
      <c r="B91" s="40" t="s">
        <v>167</v>
      </c>
      <c r="C91" s="54">
        <v>71983.864574000007</v>
      </c>
      <c r="D91" s="54">
        <v>27940.576619079999</v>
      </c>
    </row>
    <row r="92" spans="2:4">
      <c r="B92" s="40" t="s">
        <v>168</v>
      </c>
      <c r="C92" s="54">
        <v>26339.522879</v>
      </c>
      <c r="D92" s="54">
        <v>9480.5280302300016</v>
      </c>
    </row>
    <row r="93" spans="2:4">
      <c r="B93" s="40" t="s">
        <v>169</v>
      </c>
      <c r="C93" s="54">
        <v>18105.183989000001</v>
      </c>
      <c r="D93" s="54">
        <v>5766.37205051</v>
      </c>
    </row>
    <row r="94" spans="2:4">
      <c r="B94" s="40" t="s">
        <v>170</v>
      </c>
      <c r="C94" s="54">
        <v>6501.3807129999996</v>
      </c>
      <c r="D94" s="54">
        <v>1414.8736351</v>
      </c>
    </row>
    <row r="95" spans="2:4">
      <c r="B95" s="40" t="s">
        <v>171</v>
      </c>
      <c r="C95" s="54">
        <v>9470.3357739999992</v>
      </c>
      <c r="D95" s="54">
        <v>2917.0424561700002</v>
      </c>
    </row>
    <row r="96" spans="2:4">
      <c r="B96" s="40" t="s">
        <v>172</v>
      </c>
      <c r="C96" s="54">
        <v>1435.178872</v>
      </c>
      <c r="D96" s="54">
        <v>363.76724668000003</v>
      </c>
    </row>
    <row r="97" spans="2:4">
      <c r="B97" s="40" t="s">
        <v>173</v>
      </c>
      <c r="C97" s="54">
        <v>369.04296900000003</v>
      </c>
      <c r="D97" s="54">
        <v>134.89840022999999</v>
      </c>
    </row>
    <row r="98" spans="2:4">
      <c r="B98" s="40" t="s">
        <v>174</v>
      </c>
      <c r="C98" s="54">
        <v>146.29268999999999</v>
      </c>
      <c r="D98" s="54">
        <v>45.523178130000005</v>
      </c>
    </row>
    <row r="99" spans="2:4">
      <c r="B99" s="40" t="s">
        <v>175</v>
      </c>
      <c r="C99" s="54">
        <v>263.77060299999999</v>
      </c>
      <c r="D99" s="54">
        <v>43.000787559999999</v>
      </c>
    </row>
    <row r="100" spans="2:4">
      <c r="B100" s="40" t="s">
        <v>176</v>
      </c>
      <c r="C100" s="54">
        <v>53736.453081</v>
      </c>
      <c r="D100" s="54">
        <v>18670.368524720001</v>
      </c>
    </row>
    <row r="101" spans="2:4">
      <c r="B101" s="75" t="s">
        <v>177</v>
      </c>
      <c r="C101" s="62">
        <f>SUM(C102:C109)</f>
        <v>95837.251651999992</v>
      </c>
      <c r="D101" s="62">
        <f>SUM(D102:D109)</f>
        <v>45497.158686250004</v>
      </c>
    </row>
    <row r="102" spans="2:4">
      <c r="B102" s="40" t="s">
        <v>178</v>
      </c>
      <c r="C102" s="54">
        <v>47176.721219999999</v>
      </c>
      <c r="D102" s="54">
        <v>17815.997084729999</v>
      </c>
    </row>
    <row r="103" spans="2:4">
      <c r="B103" s="40" t="s">
        <v>179</v>
      </c>
      <c r="C103" s="54">
        <v>1352.7034410000001</v>
      </c>
      <c r="D103" s="54">
        <v>548.79249000000004</v>
      </c>
    </row>
    <row r="104" spans="2:4">
      <c r="B104" s="40" t="s">
        <v>180</v>
      </c>
      <c r="C104" s="54">
        <v>3124.3381079999999</v>
      </c>
      <c r="D104" s="54">
        <v>478.67469249999994</v>
      </c>
    </row>
    <row r="105" spans="2:4">
      <c r="B105" s="40" t="s">
        <v>181</v>
      </c>
      <c r="C105" s="54">
        <v>5442.4521020000002</v>
      </c>
      <c r="D105" s="54">
        <v>1934.0237680499999</v>
      </c>
    </row>
    <row r="106" spans="2:4">
      <c r="B106" s="40" t="s">
        <v>182</v>
      </c>
      <c r="C106" s="54">
        <v>547.01583200000005</v>
      </c>
      <c r="D106" s="54">
        <v>109.29999864</v>
      </c>
    </row>
    <row r="107" spans="2:4">
      <c r="B107" s="40" t="s">
        <v>183</v>
      </c>
      <c r="C107" s="54">
        <v>1665.9870820000001</v>
      </c>
      <c r="D107" s="54">
        <v>240.52695321000002</v>
      </c>
    </row>
    <row r="108" spans="2:4">
      <c r="B108" s="40" t="s">
        <v>184</v>
      </c>
      <c r="C108" s="54">
        <v>34934.937624999999</v>
      </c>
      <c r="D108" s="54">
        <v>23780.804716980005</v>
      </c>
    </row>
    <row r="109" spans="2:4">
      <c r="B109" s="40" t="s">
        <v>185</v>
      </c>
      <c r="C109" s="54">
        <v>1593.0962420000001</v>
      </c>
      <c r="D109" s="54">
        <v>589.03898214000003</v>
      </c>
    </row>
    <row r="110" spans="2:4" ht="15" customHeight="1">
      <c r="B110" s="74" t="s">
        <v>186</v>
      </c>
      <c r="C110" s="62">
        <f>C111</f>
        <v>184836.13</v>
      </c>
      <c r="D110" s="62">
        <f>D111</f>
        <v>50998.080734159994</v>
      </c>
    </row>
    <row r="111" spans="2:4">
      <c r="B111" s="39" t="s">
        <v>187</v>
      </c>
      <c r="C111" s="54">
        <f>C112</f>
        <v>184836.13</v>
      </c>
      <c r="D111" s="54">
        <f>D112</f>
        <v>50998.080734159994</v>
      </c>
    </row>
    <row r="112" spans="2:4">
      <c r="B112" s="40" t="s">
        <v>188</v>
      </c>
      <c r="C112" s="54">
        <v>184836.13</v>
      </c>
      <c r="D112" s="54">
        <v>50998.080734159994</v>
      </c>
    </row>
    <row r="113" spans="2:4">
      <c r="B113" s="47" t="s">
        <v>42</v>
      </c>
      <c r="C113" s="41">
        <f t="shared" ref="C113:D114" si="13">C114</f>
        <v>146463.52179900001</v>
      </c>
      <c r="D113" s="41">
        <f t="shared" si="13"/>
        <v>41842.798831209991</v>
      </c>
    </row>
    <row r="114" spans="2:4">
      <c r="B114" s="76" t="s">
        <v>189</v>
      </c>
      <c r="C114" s="60">
        <f t="shared" si="13"/>
        <v>146463.52179900001</v>
      </c>
      <c r="D114" s="60">
        <f t="shared" si="13"/>
        <v>41842.798831209991</v>
      </c>
    </row>
    <row r="115" spans="2:4">
      <c r="B115" s="39" t="s">
        <v>190</v>
      </c>
      <c r="C115" s="61">
        <f>C116</f>
        <v>146463.52179900001</v>
      </c>
      <c r="D115" s="61">
        <f>D116</f>
        <v>41842.798831209991</v>
      </c>
    </row>
    <row r="116" spans="2:4">
      <c r="B116" s="40" t="s">
        <v>191</v>
      </c>
      <c r="C116" s="61">
        <v>146463.52179900001</v>
      </c>
      <c r="D116" s="54">
        <v>41842.798831209991</v>
      </c>
    </row>
    <row r="117" spans="2:4">
      <c r="B117" s="59" t="s">
        <v>45</v>
      </c>
      <c r="C117" s="55">
        <f>C13+C113</f>
        <v>1037842.322704</v>
      </c>
      <c r="D117" s="55">
        <f>D13+D113</f>
        <v>350780.03874617</v>
      </c>
    </row>
    <row r="118" spans="2:4">
      <c r="B118" s="30" t="s">
        <v>25</v>
      </c>
      <c r="C118" s="31"/>
      <c r="D118" s="31"/>
    </row>
    <row r="119" spans="2:4" ht="21.75" customHeight="1">
      <c r="B119" s="106" t="s">
        <v>26</v>
      </c>
      <c r="C119" s="106"/>
      <c r="D119" s="106"/>
    </row>
    <row r="120" spans="2:4">
      <c r="B120" s="30" t="s">
        <v>46</v>
      </c>
      <c r="C120" s="31"/>
      <c r="D120" s="31"/>
    </row>
    <row r="121" spans="2:4">
      <c r="C121" s="66"/>
      <c r="D121" s="66"/>
    </row>
    <row r="122" spans="2:4">
      <c r="B122" s="67"/>
      <c r="C122" s="66"/>
      <c r="D122" s="66"/>
    </row>
    <row r="123" spans="2:4">
      <c r="B123" s="22"/>
      <c r="C123" s="23"/>
      <c r="D123" s="23"/>
    </row>
    <row r="124" spans="2:4">
      <c r="B124" s="22"/>
      <c r="C124" s="23"/>
      <c r="D124" s="23"/>
    </row>
    <row r="125" spans="2:4">
      <c r="B125" s="22"/>
      <c r="C125" s="23"/>
      <c r="D125" s="23"/>
    </row>
    <row r="126" spans="2:4">
      <c r="B126" s="22"/>
      <c r="C126" s="23"/>
      <c r="D126" s="23"/>
    </row>
    <row r="127" spans="2:4">
      <c r="B127" s="22"/>
      <c r="C127" s="23"/>
      <c r="D127" s="23"/>
    </row>
    <row r="128" spans="2:4">
      <c r="B128" s="22"/>
      <c r="C128" s="23"/>
      <c r="D128" s="23"/>
    </row>
    <row r="129" spans="2:4">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D90" sqref="D90"/>
    </sheetView>
  </sheetViews>
  <sheetFormatPr baseColWidth="10" defaultColWidth="11.42578125" defaultRowHeight="15"/>
  <cols>
    <col min="1" max="1" width="17.140625" customWidth="1"/>
    <col min="2" max="2" width="50.140625" customWidth="1"/>
    <col min="3" max="4" width="20.7109375" customWidth="1"/>
    <col min="5" max="5" width="13.85546875" customWidth="1"/>
  </cols>
  <sheetData>
    <row r="1" spans="1:7" ht="28.5" customHeight="1">
      <c r="A1" s="103" t="s">
        <v>0</v>
      </c>
      <c r="B1" s="103"/>
      <c r="C1" s="103"/>
      <c r="D1" s="103"/>
      <c r="E1" s="103"/>
      <c r="F1" s="16"/>
      <c r="G1" s="16"/>
    </row>
    <row r="2" spans="1:7" ht="21" customHeight="1">
      <c r="A2" s="111" t="s">
        <v>1</v>
      </c>
      <c r="B2" s="111"/>
      <c r="C2" s="111"/>
      <c r="D2" s="111"/>
      <c r="E2" s="111"/>
      <c r="F2" s="15"/>
      <c r="G2" s="15"/>
    </row>
    <row r="3" spans="1:7" ht="15" customHeight="1">
      <c r="A3" s="113" t="s">
        <v>2</v>
      </c>
      <c r="B3" s="113"/>
      <c r="C3" s="113"/>
      <c r="D3" s="113"/>
      <c r="E3" s="113"/>
      <c r="F3" s="14"/>
      <c r="G3" s="14"/>
    </row>
    <row r="5" spans="1:7" ht="18.75" customHeight="1">
      <c r="A5" s="112" t="s">
        <v>29</v>
      </c>
      <c r="B5" s="112"/>
      <c r="C5" s="112"/>
      <c r="D5" s="112"/>
      <c r="E5" s="112"/>
      <c r="F5" s="17"/>
      <c r="G5" s="17"/>
    </row>
    <row r="6" spans="1:7" ht="18.75">
      <c r="A6" s="119" t="s">
        <v>192</v>
      </c>
      <c r="B6" s="119"/>
      <c r="C6" s="119"/>
      <c r="D6" s="119"/>
      <c r="E6" s="119"/>
      <c r="F6" s="18"/>
      <c r="G6" s="18"/>
    </row>
    <row r="7" spans="1:7" ht="18.75">
      <c r="A7" s="118" t="s">
        <v>5</v>
      </c>
      <c r="B7" s="118"/>
      <c r="C7" s="118"/>
      <c r="D7" s="118"/>
      <c r="E7" s="118"/>
      <c r="F7" s="18"/>
      <c r="G7" s="18"/>
    </row>
    <row r="8" spans="1:7" ht="15.75">
      <c r="A8" s="116" t="s">
        <v>6</v>
      </c>
      <c r="B8" s="116"/>
      <c r="C8" s="116"/>
      <c r="D8" s="116"/>
      <c r="E8" s="116"/>
      <c r="F8" s="19"/>
      <c r="G8" s="19"/>
    </row>
    <row r="11" spans="1:7" ht="15" customHeight="1">
      <c r="B11" s="114" t="s">
        <v>7</v>
      </c>
      <c r="C11" s="115" t="s">
        <v>8</v>
      </c>
      <c r="D11" s="115" t="s">
        <v>9</v>
      </c>
    </row>
    <row r="12" spans="1:7" ht="15.75" customHeight="1">
      <c r="B12" s="114"/>
      <c r="C12" s="115"/>
      <c r="D12" s="115"/>
    </row>
    <row r="13" spans="1:7">
      <c r="B13" s="47" t="s">
        <v>13</v>
      </c>
      <c r="C13" s="41">
        <f>C14+C20+C30+C40+C49+C55+C65+C69</f>
        <v>891378.80090499995</v>
      </c>
      <c r="D13" s="41">
        <f>D14+D20+D30+D40+D49+D55+D65+D69</f>
        <v>308937.23991495994</v>
      </c>
    </row>
    <row r="14" spans="1:7">
      <c r="B14" s="63" t="s">
        <v>193</v>
      </c>
      <c r="C14" s="60">
        <f>SUM(C15:C19)</f>
        <v>210319.101501</v>
      </c>
      <c r="D14" s="60">
        <f t="shared" ref="D14" si="0">SUM(D15:D19)</f>
        <v>84703.606037469974</v>
      </c>
    </row>
    <row r="15" spans="1:7">
      <c r="B15" s="64" t="s">
        <v>194</v>
      </c>
      <c r="C15" s="61">
        <v>173241.51653600001</v>
      </c>
      <c r="D15" s="61">
        <v>71159.557832059974</v>
      </c>
    </row>
    <row r="16" spans="1:7">
      <c r="B16" s="64" t="s">
        <v>195</v>
      </c>
      <c r="C16" s="61">
        <v>10585.802672</v>
      </c>
      <c r="D16" s="61">
        <v>3031.2377176100013</v>
      </c>
    </row>
    <row r="17" spans="2:4">
      <c r="B17" s="64" t="s">
        <v>196</v>
      </c>
      <c r="C17" s="61">
        <v>1729.185608</v>
      </c>
      <c r="D17" s="61">
        <v>447.33675907999998</v>
      </c>
    </row>
    <row r="18" spans="2:4">
      <c r="B18" s="64" t="s">
        <v>197</v>
      </c>
      <c r="C18" s="61">
        <v>759.17099700000006</v>
      </c>
      <c r="D18" s="61">
        <v>167.42012820999997</v>
      </c>
    </row>
    <row r="19" spans="2:4">
      <c r="B19" s="64" t="s">
        <v>198</v>
      </c>
      <c r="C19" s="61">
        <v>24003.425687999999</v>
      </c>
      <c r="D19" s="61">
        <v>9898.0536005099966</v>
      </c>
    </row>
    <row r="20" spans="2:4">
      <c r="B20" s="63" t="s">
        <v>199</v>
      </c>
      <c r="C20" s="60">
        <f>SUM(C21:C29)</f>
        <v>69594.533465</v>
      </c>
      <c r="D20" s="60">
        <f t="shared" ref="D20" si="1">SUM(D21:D29)</f>
        <v>20469.772778580002</v>
      </c>
    </row>
    <row r="21" spans="2:4">
      <c r="B21" s="64" t="s">
        <v>200</v>
      </c>
      <c r="C21" s="61">
        <v>6109.6628419999997</v>
      </c>
      <c r="D21" s="61">
        <v>2108.4606208999999</v>
      </c>
    </row>
    <row r="22" spans="2:4">
      <c r="B22" s="64" t="s">
        <v>201</v>
      </c>
      <c r="C22" s="61">
        <v>4779.6486830000003</v>
      </c>
      <c r="D22" s="61">
        <v>782.15792347000024</v>
      </c>
    </row>
    <row r="23" spans="2:4">
      <c r="B23" s="64" t="s">
        <v>202</v>
      </c>
      <c r="C23" s="61">
        <v>3430.5920209999999</v>
      </c>
      <c r="D23" s="61">
        <v>631.70877971000004</v>
      </c>
    </row>
    <row r="24" spans="2:4">
      <c r="B24" s="64" t="s">
        <v>203</v>
      </c>
      <c r="C24" s="61">
        <v>1584.5846469999999</v>
      </c>
      <c r="D24" s="61">
        <v>131.10135085999997</v>
      </c>
    </row>
    <row r="25" spans="2:4">
      <c r="B25" s="64" t="s">
        <v>204</v>
      </c>
      <c r="C25" s="61">
        <v>4701.2960590000002</v>
      </c>
      <c r="D25" s="61">
        <v>1485.9584574900007</v>
      </c>
    </row>
    <row r="26" spans="2:4">
      <c r="B26" s="64" t="s">
        <v>205</v>
      </c>
      <c r="C26" s="61">
        <v>3939.1798469999999</v>
      </c>
      <c r="D26" s="61">
        <v>1626.40628143</v>
      </c>
    </row>
    <row r="27" spans="2:4">
      <c r="B27" s="64" t="s">
        <v>206</v>
      </c>
      <c r="C27" s="61">
        <v>4904.6775619999999</v>
      </c>
      <c r="D27" s="61">
        <v>691.93981569000005</v>
      </c>
    </row>
    <row r="28" spans="2:4">
      <c r="B28" s="64" t="s">
        <v>207</v>
      </c>
      <c r="C28" s="61">
        <v>15002.752458999999</v>
      </c>
      <c r="D28" s="61">
        <v>1907.0930177400007</v>
      </c>
    </row>
    <row r="29" spans="2:4">
      <c r="B29" s="64" t="s">
        <v>208</v>
      </c>
      <c r="C29" s="61">
        <v>25142.139345</v>
      </c>
      <c r="D29" s="61">
        <v>11104.946531289999</v>
      </c>
    </row>
    <row r="30" spans="2:4">
      <c r="B30" s="63" t="s">
        <v>209</v>
      </c>
      <c r="C30" s="60">
        <f>SUM(C31:C39)</f>
        <v>39852.046889999998</v>
      </c>
      <c r="D30" s="60">
        <f t="shared" ref="D30" si="2">SUM(D31:D39)</f>
        <v>20564.333505299997</v>
      </c>
    </row>
    <row r="31" spans="2:4">
      <c r="B31" s="64" t="s">
        <v>210</v>
      </c>
      <c r="C31" s="61">
        <v>6377.9487049999998</v>
      </c>
      <c r="D31" s="54">
        <v>1324.5421487699998</v>
      </c>
    </row>
    <row r="32" spans="2:4">
      <c r="B32" s="64" t="s">
        <v>211</v>
      </c>
      <c r="C32" s="61">
        <v>2174.1389650000001</v>
      </c>
      <c r="D32" s="54">
        <v>408.70111830000008</v>
      </c>
    </row>
    <row r="33" spans="2:4">
      <c r="B33" s="64" t="s">
        <v>212</v>
      </c>
      <c r="C33" s="61">
        <v>3246.7306709999998</v>
      </c>
      <c r="D33" s="54">
        <v>454.60784232999981</v>
      </c>
    </row>
    <row r="34" spans="2:4">
      <c r="B34" s="64" t="s">
        <v>213</v>
      </c>
      <c r="C34" s="61">
        <v>6769.6456939999998</v>
      </c>
      <c r="D34" s="54">
        <v>15271.62170455</v>
      </c>
    </row>
    <row r="35" spans="2:4">
      <c r="B35" s="64" t="s">
        <v>214</v>
      </c>
      <c r="C35" s="61">
        <v>707.335058</v>
      </c>
      <c r="D35" s="54">
        <v>136.84360981</v>
      </c>
    </row>
    <row r="36" spans="2:4">
      <c r="B36" s="64" t="s">
        <v>215</v>
      </c>
      <c r="C36" s="61">
        <v>505.49096900000001</v>
      </c>
      <c r="D36" s="54">
        <v>52.240426579999998</v>
      </c>
    </row>
    <row r="37" spans="2:4">
      <c r="B37" s="64" t="s">
        <v>216</v>
      </c>
      <c r="C37" s="61">
        <v>6824.9271710000003</v>
      </c>
      <c r="D37" s="54">
        <v>1640.0499323999993</v>
      </c>
    </row>
    <row r="38" spans="2:4">
      <c r="B38" s="64" t="s">
        <v>217</v>
      </c>
      <c r="C38" s="61">
        <v>3796.497018</v>
      </c>
      <c r="D38" s="54">
        <v>0</v>
      </c>
    </row>
    <row r="39" spans="2:4">
      <c r="B39" s="64" t="s">
        <v>218</v>
      </c>
      <c r="C39" s="61">
        <v>9449.3326390000002</v>
      </c>
      <c r="D39" s="54">
        <v>1275.7267225599994</v>
      </c>
    </row>
    <row r="40" spans="2:4">
      <c r="B40" s="63" t="s">
        <v>219</v>
      </c>
      <c r="C40" s="60">
        <f>SUM(C41:C48)</f>
        <v>269643.36032599997</v>
      </c>
      <c r="D40" s="60">
        <f t="shared" ref="D40" si="3">SUM(D41:D48)</f>
        <v>113220.62850760996</v>
      </c>
    </row>
    <row r="41" spans="2:4">
      <c r="B41" s="64" t="s">
        <v>220</v>
      </c>
      <c r="C41" s="61">
        <v>86907.316456</v>
      </c>
      <c r="D41" s="54">
        <v>41894.067084049966</v>
      </c>
    </row>
    <row r="42" spans="2:4">
      <c r="B42" s="64" t="s">
        <v>221</v>
      </c>
      <c r="C42" s="61">
        <v>104123.94556399999</v>
      </c>
      <c r="D42" s="54">
        <v>41471.997856300004</v>
      </c>
    </row>
    <row r="43" spans="2:4">
      <c r="B43" s="64" t="s">
        <v>222</v>
      </c>
      <c r="C43" s="61">
        <v>13192.731931</v>
      </c>
      <c r="D43" s="54">
        <v>5250.3764098099991</v>
      </c>
    </row>
    <row r="44" spans="2:4">
      <c r="B44" s="64" t="s">
        <v>223</v>
      </c>
      <c r="C44" s="61">
        <v>47631.001364999996</v>
      </c>
      <c r="D44" s="54">
        <v>19053.460149229995</v>
      </c>
    </row>
    <row r="45" spans="2:4">
      <c r="B45" s="64" t="s">
        <v>224</v>
      </c>
      <c r="C45" s="61">
        <v>1190.3387740000001</v>
      </c>
      <c r="D45" s="54">
        <v>359.26442116999988</v>
      </c>
    </row>
    <row r="46" spans="2:4">
      <c r="B46" s="64" t="s">
        <v>225</v>
      </c>
      <c r="C46" s="54">
        <v>0</v>
      </c>
      <c r="D46" s="54">
        <v>764.37281187999997</v>
      </c>
    </row>
    <row r="47" spans="2:4">
      <c r="B47" s="64" t="s">
        <v>226</v>
      </c>
      <c r="C47" s="61">
        <v>1157.579031</v>
      </c>
      <c r="D47" s="54">
        <v>348.50415336999993</v>
      </c>
    </row>
    <row r="48" spans="2:4">
      <c r="B48" s="64" t="s">
        <v>227</v>
      </c>
      <c r="C48" s="61">
        <v>15440.447205</v>
      </c>
      <c r="D48" s="54">
        <v>4078.5856217999981</v>
      </c>
    </row>
    <row r="49" spans="2:4">
      <c r="B49" s="63" t="s">
        <v>228</v>
      </c>
      <c r="C49" s="60">
        <f>SUM(C50:C54)</f>
        <v>45893.698339999995</v>
      </c>
      <c r="D49" s="60">
        <f t="shared" ref="D49" si="4">SUM(D50:D54)</f>
        <v>10843.583879229998</v>
      </c>
    </row>
    <row r="50" spans="2:4">
      <c r="B50" s="64" t="s">
        <v>229</v>
      </c>
      <c r="C50" s="61">
        <v>413.97203999999999</v>
      </c>
      <c r="D50" s="54">
        <v>449.23491057000001</v>
      </c>
    </row>
    <row r="51" spans="2:4">
      <c r="B51" s="64" t="s">
        <v>230</v>
      </c>
      <c r="C51" s="61">
        <v>10585.225286000001</v>
      </c>
      <c r="D51" s="54">
        <v>1372.5941491600004</v>
      </c>
    </row>
    <row r="52" spans="2:4">
      <c r="B52" s="64" t="s">
        <v>231</v>
      </c>
      <c r="C52" s="61">
        <v>7893.3653889999996</v>
      </c>
      <c r="D52" s="54">
        <v>3451.2674581799997</v>
      </c>
    </row>
    <row r="53" spans="2:4">
      <c r="B53" s="64" t="s">
        <v>232</v>
      </c>
      <c r="C53" s="61">
        <v>26929.604206</v>
      </c>
      <c r="D53" s="54">
        <v>5269.9805383699995</v>
      </c>
    </row>
    <row r="54" spans="2:4">
      <c r="B54" s="64" t="s">
        <v>233</v>
      </c>
      <c r="C54" s="61">
        <v>71.531419</v>
      </c>
      <c r="D54" s="54">
        <v>300.50682295000007</v>
      </c>
    </row>
    <row r="55" spans="2:4">
      <c r="B55" s="63" t="s">
        <v>234</v>
      </c>
      <c r="C55" s="60">
        <f>SUM(C56:C64)</f>
        <v>24044.946277999999</v>
      </c>
      <c r="D55" s="60">
        <f t="shared" ref="D55" si="5">SUM(D56:D64)</f>
        <v>4172.9135644899989</v>
      </c>
    </row>
    <row r="56" spans="2:4">
      <c r="B56" s="64" t="s">
        <v>235</v>
      </c>
      <c r="C56" s="61">
        <v>13575.76892</v>
      </c>
      <c r="D56" s="54">
        <v>3696.7701835999987</v>
      </c>
    </row>
    <row r="57" spans="2:4">
      <c r="B57" s="64" t="s">
        <v>236</v>
      </c>
      <c r="C57" s="61">
        <v>1174.6861240000001</v>
      </c>
      <c r="D57" s="54">
        <v>18.093928120000001</v>
      </c>
    </row>
    <row r="58" spans="2:4">
      <c r="B58" s="64" t="s">
        <v>237</v>
      </c>
      <c r="C58" s="61">
        <v>237.197981</v>
      </c>
      <c r="D58" s="54">
        <v>6.7145404799999993</v>
      </c>
    </row>
    <row r="59" spans="2:4">
      <c r="B59" s="64" t="s">
        <v>238</v>
      </c>
      <c r="C59" s="61">
        <v>4056.1257740000001</v>
      </c>
      <c r="D59" s="54">
        <v>101.63951875999999</v>
      </c>
    </row>
    <row r="60" spans="2:4">
      <c r="B60" s="64" t="s">
        <v>239</v>
      </c>
      <c r="C60" s="61">
        <v>1853.410494</v>
      </c>
      <c r="D60" s="54">
        <v>115.20378825</v>
      </c>
    </row>
    <row r="61" spans="2:4">
      <c r="B61" s="64" t="s">
        <v>240</v>
      </c>
      <c r="C61" s="61">
        <v>217.824029</v>
      </c>
      <c r="D61" s="54">
        <v>18.789088579999998</v>
      </c>
    </row>
    <row r="62" spans="2:4">
      <c r="B62" s="64" t="s">
        <v>241</v>
      </c>
      <c r="C62" s="61">
        <v>364.75153699999998</v>
      </c>
      <c r="D62" s="54">
        <v>65.561461600000001</v>
      </c>
    </row>
    <row r="63" spans="2:4">
      <c r="B63" s="64" t="s">
        <v>242</v>
      </c>
      <c r="C63" s="61">
        <v>2132.8254569999999</v>
      </c>
      <c r="D63" s="61">
        <v>84.564778099999998</v>
      </c>
    </row>
    <row r="64" spans="2:4">
      <c r="B64" s="64" t="s">
        <v>243</v>
      </c>
      <c r="C64" s="61">
        <v>432.35596199999998</v>
      </c>
      <c r="D64" s="54">
        <v>65.576277000000005</v>
      </c>
    </row>
    <row r="65" spans="2:4">
      <c r="B65" s="63" t="s">
        <v>244</v>
      </c>
      <c r="C65" s="60">
        <f>SUM(C66:C68)</f>
        <v>47194.984104999996</v>
      </c>
      <c r="D65" s="60">
        <f t="shared" ref="D65" si="6">SUM(D66:D68)</f>
        <v>3964.3209081200002</v>
      </c>
    </row>
    <row r="66" spans="2:4">
      <c r="B66" s="64" t="s">
        <v>245</v>
      </c>
      <c r="C66" s="61">
        <v>21294.016092999998</v>
      </c>
      <c r="D66" s="61">
        <v>1819.8596852999999</v>
      </c>
    </row>
    <row r="67" spans="2:4">
      <c r="B67" s="64" t="s">
        <v>246</v>
      </c>
      <c r="C67" s="61">
        <v>24454.683736999999</v>
      </c>
      <c r="D67" s="61">
        <v>2144.4612228200003</v>
      </c>
    </row>
    <row r="68" spans="2:4">
      <c r="B68" s="64" t="s">
        <v>247</v>
      </c>
      <c r="C68" s="61">
        <v>1446.284275</v>
      </c>
      <c r="D68" s="61">
        <v>0</v>
      </c>
    </row>
    <row r="69" spans="2:4">
      <c r="B69" s="63" t="s">
        <v>248</v>
      </c>
      <c r="C69" s="60">
        <f>SUM(C70:C72)</f>
        <v>184836.13</v>
      </c>
      <c r="D69" s="60">
        <f t="shared" ref="D69" si="7">SUM(D70:D72)</f>
        <v>50998.080734159994</v>
      </c>
    </row>
    <row r="70" spans="2:4">
      <c r="B70" s="64" t="s">
        <v>249</v>
      </c>
      <c r="C70" s="61">
        <v>84955.492129999999</v>
      </c>
      <c r="D70" s="54">
        <v>28757.499981740002</v>
      </c>
    </row>
    <row r="71" spans="2:4">
      <c r="B71" s="64" t="s">
        <v>250</v>
      </c>
      <c r="C71" s="61">
        <v>98522.890142999997</v>
      </c>
      <c r="D71" s="54">
        <v>21757.829634639998</v>
      </c>
    </row>
    <row r="72" spans="2:4">
      <c r="B72" s="64" t="s">
        <v>251</v>
      </c>
      <c r="C72" s="61">
        <v>1357.7477269999999</v>
      </c>
      <c r="D72" s="54">
        <v>482.75111777999996</v>
      </c>
    </row>
    <row r="73" spans="2:4">
      <c r="B73" s="47" t="s">
        <v>42</v>
      </c>
      <c r="C73" s="41">
        <f>C74+C76</f>
        <v>146463.52179899998</v>
      </c>
      <c r="D73" s="41">
        <f>D74+D76</f>
        <v>41842.798831209991</v>
      </c>
    </row>
    <row r="74" spans="2:4">
      <c r="B74" s="63" t="s">
        <v>252</v>
      </c>
      <c r="C74" s="60">
        <f>C75</f>
        <v>23000</v>
      </c>
      <c r="D74" s="60">
        <f t="shared" ref="D74" si="8">D75</f>
        <v>516.66666499999997</v>
      </c>
    </row>
    <row r="75" spans="2:4">
      <c r="B75" s="64" t="s">
        <v>253</v>
      </c>
      <c r="C75" s="61">
        <v>23000</v>
      </c>
      <c r="D75" s="54">
        <v>516.66666499999997</v>
      </c>
    </row>
    <row r="76" spans="2:4">
      <c r="B76" s="63" t="s">
        <v>254</v>
      </c>
      <c r="C76" s="60">
        <f>C77</f>
        <v>123463.52179899999</v>
      </c>
      <c r="D76" s="60">
        <f>D77</f>
        <v>41326.132166209994</v>
      </c>
    </row>
    <row r="77" spans="2:4">
      <c r="B77" s="64" t="s">
        <v>255</v>
      </c>
      <c r="C77" s="61">
        <v>123463.52179899999</v>
      </c>
      <c r="D77" s="54">
        <v>41326.132166209994</v>
      </c>
    </row>
    <row r="78" spans="2:4">
      <c r="B78" s="59" t="s">
        <v>45</v>
      </c>
      <c r="C78" s="55">
        <f>C13+C73</f>
        <v>1037842.3227039999</v>
      </c>
      <c r="D78" s="55">
        <f>D13+D73</f>
        <v>350780.03874616994</v>
      </c>
    </row>
    <row r="79" spans="2:4">
      <c r="B79" s="30" t="s">
        <v>25</v>
      </c>
      <c r="C79" s="30"/>
      <c r="D79" s="30"/>
    </row>
    <row r="80" spans="2:4" ht="34.5" customHeight="1">
      <c r="B80" s="106" t="s">
        <v>26</v>
      </c>
      <c r="C80" s="106"/>
      <c r="D80" s="106"/>
    </row>
    <row r="81" spans="2:4">
      <c r="B81" s="30" t="s">
        <v>46</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110" zoomScaleNormal="110" zoomScalePageLayoutView="99" workbookViewId="0">
      <selection activeCell="G24" sqref="G24"/>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3" t="s">
        <v>0</v>
      </c>
      <c r="B1" s="103"/>
      <c r="C1" s="103"/>
      <c r="D1" s="103"/>
      <c r="E1" s="103"/>
      <c r="F1" s="103"/>
      <c r="G1" s="103"/>
      <c r="H1" s="103"/>
      <c r="I1" s="103"/>
      <c r="J1" s="16"/>
      <c r="K1" s="16"/>
      <c r="L1" s="16"/>
      <c r="M1" s="16"/>
      <c r="N1" s="16"/>
      <c r="O1" s="16"/>
      <c r="P1" s="16"/>
    </row>
    <row r="2" spans="1:16" ht="21" customHeight="1">
      <c r="A2" s="111" t="s">
        <v>1</v>
      </c>
      <c r="B2" s="111"/>
      <c r="C2" s="111"/>
      <c r="D2" s="111"/>
      <c r="E2" s="111"/>
      <c r="F2" s="111"/>
      <c r="G2" s="111"/>
      <c r="H2" s="111"/>
      <c r="I2" s="111"/>
      <c r="J2" s="15"/>
      <c r="K2" s="15"/>
      <c r="L2" s="15"/>
      <c r="M2" s="15"/>
      <c r="N2" s="15"/>
      <c r="O2" s="15"/>
      <c r="P2" s="15"/>
    </row>
    <row r="3" spans="1:16" ht="15.75" customHeight="1">
      <c r="A3" s="113" t="s">
        <v>2</v>
      </c>
      <c r="B3" s="113"/>
      <c r="C3" s="113"/>
      <c r="D3" s="113"/>
      <c r="E3" s="113"/>
      <c r="F3" s="113"/>
      <c r="G3" s="113"/>
      <c r="H3" s="113"/>
      <c r="I3" s="113"/>
      <c r="J3" s="14"/>
      <c r="K3" s="14"/>
      <c r="L3" s="14"/>
      <c r="M3" s="91"/>
      <c r="N3" s="91"/>
      <c r="O3" s="91"/>
      <c r="P3" s="91"/>
    </row>
    <row r="4" spans="1:16" ht="15.75">
      <c r="L4" s="3"/>
      <c r="M4" s="3"/>
    </row>
    <row r="5" spans="1:16" ht="18.75" customHeight="1">
      <c r="A5" s="112" t="s">
        <v>256</v>
      </c>
      <c r="B5" s="112"/>
      <c r="C5" s="112"/>
      <c r="D5" s="112"/>
      <c r="E5" s="112"/>
      <c r="F5" s="112"/>
      <c r="G5" s="112"/>
      <c r="H5" s="112"/>
      <c r="I5" s="112"/>
      <c r="J5" s="17"/>
      <c r="K5" s="17"/>
      <c r="L5" s="17"/>
      <c r="M5" s="17"/>
      <c r="N5" s="17"/>
      <c r="O5" s="17"/>
      <c r="P5" s="17"/>
    </row>
    <row r="6" spans="1:16" ht="18.75">
      <c r="A6" s="118" t="s">
        <v>257</v>
      </c>
      <c r="B6" s="118"/>
      <c r="C6" s="118"/>
      <c r="D6" s="118"/>
      <c r="E6" s="118"/>
      <c r="F6" s="118"/>
      <c r="G6" s="118"/>
      <c r="H6" s="118"/>
      <c r="I6" s="118"/>
      <c r="J6" s="18"/>
      <c r="K6" s="18"/>
      <c r="L6" s="18"/>
      <c r="M6" s="18"/>
      <c r="N6" s="18"/>
      <c r="O6" s="18"/>
      <c r="P6" s="18"/>
    </row>
    <row r="7" spans="1:16" ht="15.75">
      <c r="A7" s="116" t="s">
        <v>6</v>
      </c>
      <c r="B7" s="116"/>
      <c r="C7" s="116"/>
      <c r="D7" s="116"/>
      <c r="E7" s="116"/>
      <c r="F7" s="116"/>
      <c r="G7" s="116"/>
      <c r="H7" s="116"/>
      <c r="I7" s="116"/>
      <c r="J7" s="19"/>
      <c r="K7" s="19"/>
      <c r="L7" s="19"/>
      <c r="M7" s="19"/>
      <c r="N7" s="19"/>
      <c r="O7" s="19"/>
      <c r="P7" s="19"/>
    </row>
    <row r="9" spans="1:16" ht="15" customHeight="1">
      <c r="B9" s="120"/>
      <c r="C9" s="120"/>
      <c r="D9" s="120"/>
      <c r="E9" s="120"/>
      <c r="F9" s="120"/>
      <c r="G9" s="120"/>
      <c r="H9" s="120"/>
      <c r="I9" s="120"/>
      <c r="J9" s="120"/>
      <c r="K9" s="120"/>
      <c r="L9" s="120"/>
    </row>
    <row r="10" spans="1:16" ht="34.5" customHeight="1">
      <c r="C10" s="90" t="s">
        <v>258</v>
      </c>
      <c r="D10" s="90" t="s">
        <v>259</v>
      </c>
      <c r="E10" s="90" t="s">
        <v>260</v>
      </c>
      <c r="F10" s="90" t="s">
        <v>319</v>
      </c>
      <c r="G10" s="90" t="s">
        <v>261</v>
      </c>
    </row>
    <row r="11" spans="1:16">
      <c r="C11" s="78" t="s">
        <v>262</v>
      </c>
      <c r="D11" s="77">
        <v>522.79999999999995</v>
      </c>
      <c r="E11" s="77">
        <v>3308.6109999999999</v>
      </c>
      <c r="F11" s="77">
        <v>0</v>
      </c>
      <c r="G11" s="78">
        <f>SUM(D11:F11)</f>
        <v>3831.4110000000001</v>
      </c>
    </row>
    <row r="12" spans="1:16">
      <c r="C12" s="78" t="s">
        <v>263</v>
      </c>
      <c r="D12" s="77">
        <v>498.2</v>
      </c>
      <c r="E12" s="77">
        <v>3575.8490499999998</v>
      </c>
      <c r="F12" s="77">
        <v>0</v>
      </c>
      <c r="G12" s="78">
        <f t="shared" ref="G12:G15" si="0">SUM(D12:F12)</f>
        <v>4074.0490499999996</v>
      </c>
    </row>
    <row r="13" spans="1:16">
      <c r="C13" s="78" t="s">
        <v>264</v>
      </c>
      <c r="D13" s="77">
        <v>415.57300847000005</v>
      </c>
      <c r="E13" s="77">
        <v>3239.2811000000002</v>
      </c>
      <c r="F13" s="77">
        <v>0</v>
      </c>
      <c r="G13" s="78">
        <f t="shared" si="0"/>
        <v>3654.85410847</v>
      </c>
    </row>
    <row r="14" spans="1:16">
      <c r="C14" s="78" t="s">
        <v>265</v>
      </c>
      <c r="D14" s="77">
        <v>335.10256556999997</v>
      </c>
      <c r="E14" s="77">
        <v>2698.6876000000002</v>
      </c>
      <c r="F14" s="77">
        <v>0</v>
      </c>
      <c r="G14" s="78">
        <f t="shared" si="0"/>
        <v>3033.7901655700002</v>
      </c>
    </row>
    <row r="15" spans="1:16">
      <c r="C15" s="78" t="s">
        <v>266</v>
      </c>
      <c r="D15" s="77">
        <v>41.5</v>
      </c>
      <c r="E15" s="77">
        <v>0</v>
      </c>
      <c r="F15" s="77">
        <v>2228.9683500000001</v>
      </c>
      <c r="G15" s="78">
        <f t="shared" si="0"/>
        <v>2270.4683500000001</v>
      </c>
    </row>
    <row r="16" spans="1:16">
      <c r="C16" s="89" t="s">
        <v>267</v>
      </c>
      <c r="D16" s="79">
        <f>SUM(D11:D15)</f>
        <v>1813.1755740400001</v>
      </c>
      <c r="E16" s="79">
        <f>SUM(E11:E15)</f>
        <v>12822.428749999999</v>
      </c>
      <c r="F16" s="79">
        <f>SUM(F11:F15)</f>
        <v>2228.9683500000001</v>
      </c>
      <c r="G16" s="79">
        <f>SUM(D16:F16)</f>
        <v>16864.572674039999</v>
      </c>
    </row>
    <row r="17" spans="3:9" s="20" customFormat="1">
      <c r="C17" s="104" t="s">
        <v>46</v>
      </c>
      <c r="D17" s="104"/>
      <c r="E17" s="104"/>
      <c r="F17" s="104"/>
      <c r="G17" s="104"/>
    </row>
    <row r="18" spans="3:9" s="20" customFormat="1" ht="15.75" customHeight="1">
      <c r="C18" s="104" t="s">
        <v>320</v>
      </c>
      <c r="D18" s="104"/>
      <c r="E18" s="104"/>
      <c r="F18" s="104"/>
      <c r="G18" s="104"/>
    </row>
    <row r="19" spans="3:9">
      <c r="C19" s="121" t="s">
        <v>268</v>
      </c>
      <c r="D19" s="121"/>
      <c r="E19" s="121"/>
      <c r="F19" s="102"/>
    </row>
    <row r="22" spans="3:9" ht="15" customHeight="1"/>
    <row r="23" spans="3:9" ht="15" customHeight="1"/>
    <row r="24" spans="3:9" ht="15" customHeight="1">
      <c r="D24" s="29"/>
    </row>
    <row r="28" spans="3:9" ht="15" customHeight="1"/>
    <row r="31" spans="3:9">
      <c r="I31" s="27"/>
    </row>
  </sheetData>
  <mergeCells count="10">
    <mergeCell ref="B9:L9"/>
    <mergeCell ref="C19:E19"/>
    <mergeCell ref="A1:I1"/>
    <mergeCell ref="A2:I2"/>
    <mergeCell ref="A3:I3"/>
    <mergeCell ref="A5:I5"/>
    <mergeCell ref="A6:I6"/>
    <mergeCell ref="A7:I7"/>
    <mergeCell ref="C17:G17"/>
    <mergeCell ref="C18:G18"/>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
  <sheetViews>
    <sheetView showGridLines="0" zoomScaleNormal="100" zoomScalePageLayoutView="99" workbookViewId="0">
      <selection activeCell="L35" sqref="L35"/>
    </sheetView>
  </sheetViews>
  <sheetFormatPr baseColWidth="10" defaultColWidth="11.42578125" defaultRowHeight="1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8" width="13.7109375" customWidth="1"/>
    <col min="9" max="9" width="12.28515625" customWidth="1"/>
  </cols>
  <sheetData>
    <row r="1" spans="1:11" ht="28.5" customHeight="1">
      <c r="A1" s="103" t="s">
        <v>0</v>
      </c>
      <c r="B1" s="103"/>
      <c r="C1" s="103"/>
      <c r="D1" s="103"/>
      <c r="E1" s="103"/>
      <c r="F1" s="103"/>
      <c r="G1" s="103"/>
      <c r="H1" s="103"/>
      <c r="I1" s="103"/>
      <c r="J1" s="16"/>
      <c r="K1" s="16"/>
    </row>
    <row r="2" spans="1:11" ht="21" customHeight="1">
      <c r="A2" s="111" t="s">
        <v>1</v>
      </c>
      <c r="B2" s="111"/>
      <c r="C2" s="111"/>
      <c r="D2" s="111"/>
      <c r="E2" s="111"/>
      <c r="F2" s="111"/>
      <c r="G2" s="111"/>
      <c r="H2" s="111"/>
      <c r="I2" s="111"/>
      <c r="J2" s="15"/>
      <c r="K2" s="15"/>
    </row>
    <row r="3" spans="1:11" ht="15.75" customHeight="1">
      <c r="A3" s="113" t="s">
        <v>2</v>
      </c>
      <c r="B3" s="113"/>
      <c r="C3" s="113"/>
      <c r="D3" s="113"/>
      <c r="E3" s="113"/>
      <c r="F3" s="113"/>
      <c r="G3" s="113"/>
      <c r="H3" s="113"/>
      <c r="I3" s="113"/>
      <c r="J3" s="91"/>
      <c r="K3" s="91"/>
    </row>
    <row r="4" spans="1:11" ht="15.75">
      <c r="G4" s="3"/>
      <c r="H4" s="3"/>
    </row>
    <row r="5" spans="1:11" ht="18.75" customHeight="1">
      <c r="A5" s="112" t="s">
        <v>269</v>
      </c>
      <c r="B5" s="112"/>
      <c r="C5" s="112"/>
      <c r="D5" s="112"/>
      <c r="E5" s="112"/>
      <c r="F5" s="112"/>
      <c r="G5" s="112"/>
      <c r="H5" s="112"/>
      <c r="I5" s="112"/>
      <c r="J5" s="17"/>
      <c r="K5" s="17"/>
    </row>
    <row r="6" spans="1:11" ht="18" customHeight="1">
      <c r="A6" s="109" t="s">
        <v>270</v>
      </c>
      <c r="B6" s="109"/>
      <c r="C6" s="109"/>
      <c r="D6" s="109"/>
      <c r="E6" s="109"/>
      <c r="F6" s="109"/>
      <c r="G6" s="109"/>
      <c r="H6" s="109"/>
      <c r="I6" s="109"/>
      <c r="J6" s="17"/>
      <c r="K6" s="17"/>
    </row>
    <row r="7" spans="1:11" ht="18.75">
      <c r="A7" s="118" t="s">
        <v>257</v>
      </c>
      <c r="B7" s="118"/>
      <c r="C7" s="118"/>
      <c r="D7" s="118"/>
      <c r="E7" s="118"/>
      <c r="F7" s="118"/>
      <c r="G7" s="118"/>
      <c r="H7" s="118"/>
      <c r="I7" s="118"/>
      <c r="J7" s="18"/>
      <c r="K7" s="18"/>
    </row>
    <row r="8" spans="1:11" ht="15.75">
      <c r="A8" s="116" t="s">
        <v>6</v>
      </c>
      <c r="B8" s="116"/>
      <c r="C8" s="116"/>
      <c r="D8" s="116"/>
      <c r="E8" s="116"/>
      <c r="F8" s="116"/>
      <c r="G8" s="116"/>
      <c r="H8" s="116"/>
      <c r="I8" s="116"/>
      <c r="J8" s="19"/>
      <c r="K8" s="19"/>
    </row>
    <row r="10" spans="1:11" ht="15" customHeight="1">
      <c r="B10" s="123" t="s">
        <v>271</v>
      </c>
      <c r="C10" s="122" t="s">
        <v>258</v>
      </c>
      <c r="D10" s="122"/>
      <c r="E10" s="122"/>
      <c r="F10" s="122"/>
      <c r="G10" s="101"/>
      <c r="H10" s="122" t="s">
        <v>261</v>
      </c>
    </row>
    <row r="11" spans="1:11">
      <c r="B11" s="123"/>
      <c r="C11" s="101" t="s">
        <v>262</v>
      </c>
      <c r="D11" s="101" t="s">
        <v>263</v>
      </c>
      <c r="E11" s="101" t="s">
        <v>264</v>
      </c>
      <c r="F11" s="101" t="s">
        <v>265</v>
      </c>
      <c r="G11" s="101" t="s">
        <v>266</v>
      </c>
      <c r="H11" s="122"/>
    </row>
    <row r="12" spans="1:11">
      <c r="B12" s="94" t="s">
        <v>272</v>
      </c>
      <c r="C12" s="93">
        <f>C13+C21+C24+C33+C36+C40+C43+C47+C50+C53+C59+C56</f>
        <v>3942.0423978499998</v>
      </c>
      <c r="D12" s="93">
        <f>D13+D21+D24+D33+D36+D40+D43+D47+D50+D53+D59+D56</f>
        <v>8379.0799710200008</v>
      </c>
      <c r="E12" s="93">
        <f>E13+E21+E24+E33+E36+E40+E43+E47+E50+E53+E59+E56</f>
        <v>3976.5399559699999</v>
      </c>
      <c r="F12" s="93">
        <f t="shared" ref="F12" si="0">F13+F21+F24+F33+F36+F40+F43+F47+F50+F53+F59+F56</f>
        <v>11683.334468759997</v>
      </c>
      <c r="G12" s="93">
        <f>G13+G21+G24+G33+G36+G40+G43+G47+G50+G53+G59+G56</f>
        <v>3668.9635984599995</v>
      </c>
      <c r="H12" s="93">
        <f>H13+H21+H24+H33+H36+H40+H43+H47+H50+H53+H59+H56</f>
        <v>31649.960392060002</v>
      </c>
    </row>
    <row r="13" spans="1:11">
      <c r="B13" s="4" t="s">
        <v>273</v>
      </c>
      <c r="C13" s="5">
        <v>3308.6109999999999</v>
      </c>
      <c r="D13" s="5">
        <v>3575.8490499999998</v>
      </c>
      <c r="E13" s="5">
        <v>3239.4274409999998</v>
      </c>
      <c r="F13" s="5">
        <v>2698.745066</v>
      </c>
      <c r="G13" s="5">
        <v>2229.1105695000001</v>
      </c>
      <c r="H13" s="5">
        <f>SUM(C13:G13)</f>
        <v>15051.7431265</v>
      </c>
    </row>
    <row r="14" spans="1:11">
      <c r="B14" s="86" t="s">
        <v>274</v>
      </c>
      <c r="C14" s="6">
        <v>3308.6109999999999</v>
      </c>
      <c r="D14" s="6">
        <v>3575.8490499999998</v>
      </c>
      <c r="E14" s="6">
        <v>3239.2811000000002</v>
      </c>
      <c r="F14" s="6">
        <v>2698.6876000000002</v>
      </c>
      <c r="G14" s="6">
        <v>2228.9683500000001</v>
      </c>
      <c r="H14" s="87">
        <f>SUM(C14:G14)</f>
        <v>15051.397099999998</v>
      </c>
    </row>
    <row r="15" spans="1:11">
      <c r="B15" s="88" t="s">
        <v>275</v>
      </c>
      <c r="C15" s="7">
        <v>3308.6109999999999</v>
      </c>
      <c r="D15" s="7">
        <v>3575.8490499999998</v>
      </c>
      <c r="E15" s="7">
        <v>3239.2811000000002</v>
      </c>
      <c r="F15" s="7">
        <v>2698.6876000000002</v>
      </c>
      <c r="G15" s="7">
        <v>2228.9683500000001</v>
      </c>
      <c r="H15" s="8">
        <f>SUM(C15:G15)</f>
        <v>15051.397099999998</v>
      </c>
    </row>
    <row r="16" spans="1:11">
      <c r="B16" s="48" t="s">
        <v>276</v>
      </c>
      <c r="C16" s="95">
        <v>0</v>
      </c>
      <c r="D16" s="95">
        <v>0</v>
      </c>
      <c r="E16" s="95">
        <v>0.146341</v>
      </c>
      <c r="F16" s="95">
        <v>0</v>
      </c>
      <c r="G16" s="95">
        <v>0</v>
      </c>
      <c r="H16" s="87">
        <f t="shared" ref="H16:H61" si="1">SUM(C16:G16)</f>
        <v>0.146341</v>
      </c>
    </row>
    <row r="17" spans="2:8">
      <c r="B17" s="88" t="s">
        <v>275</v>
      </c>
      <c r="C17" s="92">
        <v>0</v>
      </c>
      <c r="D17" s="92">
        <v>0</v>
      </c>
      <c r="E17" s="92">
        <v>8.1361000000000003E-2</v>
      </c>
      <c r="F17" s="92">
        <v>0</v>
      </c>
      <c r="G17" s="92">
        <v>0</v>
      </c>
      <c r="H17" s="8">
        <f t="shared" si="1"/>
        <v>8.1361000000000003E-2</v>
      </c>
    </row>
    <row r="18" spans="2:8">
      <c r="B18" s="88" t="s">
        <v>277</v>
      </c>
      <c r="C18" s="92">
        <v>0</v>
      </c>
      <c r="D18" s="92">
        <v>0</v>
      </c>
      <c r="E18" s="92">
        <v>6.4979999999999996E-2</v>
      </c>
      <c r="F18" s="92">
        <v>0</v>
      </c>
      <c r="G18" s="92">
        <v>0</v>
      </c>
      <c r="H18" s="8">
        <f t="shared" si="1"/>
        <v>6.4979999999999996E-2</v>
      </c>
    </row>
    <row r="19" spans="2:8">
      <c r="B19" s="48" t="s">
        <v>278</v>
      </c>
      <c r="C19" s="95">
        <v>0</v>
      </c>
      <c r="D19" s="95">
        <v>0</v>
      </c>
      <c r="E19" s="95">
        <v>0</v>
      </c>
      <c r="F19" s="95">
        <v>5.7466000000000003E-2</v>
      </c>
      <c r="G19" s="95">
        <v>0.1422195</v>
      </c>
      <c r="H19" s="87">
        <f t="shared" si="1"/>
        <v>0.19968550000000002</v>
      </c>
    </row>
    <row r="20" spans="2:8">
      <c r="B20" s="88" t="s">
        <v>275</v>
      </c>
      <c r="C20" s="92">
        <v>0</v>
      </c>
      <c r="D20" s="92">
        <v>0</v>
      </c>
      <c r="E20" s="92">
        <v>0</v>
      </c>
      <c r="F20" s="92">
        <v>5.7466000000000003E-2</v>
      </c>
      <c r="G20" s="92">
        <v>0.1422195</v>
      </c>
      <c r="H20" s="8">
        <f t="shared" si="1"/>
        <v>0.19968550000000002</v>
      </c>
    </row>
    <row r="21" spans="2:8">
      <c r="B21" s="4" t="s">
        <v>279</v>
      </c>
      <c r="C21" s="5">
        <v>0</v>
      </c>
      <c r="D21" s="5">
        <v>0</v>
      </c>
      <c r="E21" s="5">
        <v>9.6995999999999999E-2</v>
      </c>
      <c r="F21" s="5">
        <v>0</v>
      </c>
      <c r="G21" s="5">
        <v>0</v>
      </c>
      <c r="H21" s="5">
        <f t="shared" si="1"/>
        <v>9.6995999999999999E-2</v>
      </c>
    </row>
    <row r="22" spans="2:8">
      <c r="B22" s="86" t="s">
        <v>280</v>
      </c>
      <c r="C22" s="6">
        <v>0</v>
      </c>
      <c r="D22" s="6">
        <v>0</v>
      </c>
      <c r="E22" s="6">
        <v>9.6995999999999999E-2</v>
      </c>
      <c r="F22" s="6">
        <v>0</v>
      </c>
      <c r="G22" s="6">
        <v>0</v>
      </c>
      <c r="H22" s="87">
        <f t="shared" si="1"/>
        <v>9.6995999999999999E-2</v>
      </c>
    </row>
    <row r="23" spans="2:8">
      <c r="B23" s="49" t="s">
        <v>275</v>
      </c>
      <c r="C23" s="92">
        <v>0</v>
      </c>
      <c r="D23" s="92">
        <v>0</v>
      </c>
      <c r="E23" s="92">
        <v>9.6995999999999999E-2</v>
      </c>
      <c r="F23" s="92">
        <v>0</v>
      </c>
      <c r="G23" s="92">
        <v>0</v>
      </c>
      <c r="H23" s="87">
        <f t="shared" si="1"/>
        <v>9.6995999999999999E-2</v>
      </c>
    </row>
    <row r="24" spans="2:8">
      <c r="B24" s="4" t="s">
        <v>281</v>
      </c>
      <c r="C24" s="5">
        <v>0</v>
      </c>
      <c r="D24" s="5">
        <v>139.1807</v>
      </c>
      <c r="E24" s="5">
        <v>69.651799999999994</v>
      </c>
      <c r="F24" s="5">
        <v>0</v>
      </c>
      <c r="G24" s="5">
        <v>0</v>
      </c>
      <c r="H24" s="5">
        <f t="shared" si="1"/>
        <v>208.83249999999998</v>
      </c>
    </row>
    <row r="25" spans="2:8">
      <c r="B25" s="86" t="s">
        <v>282</v>
      </c>
      <c r="C25" s="6">
        <v>0</v>
      </c>
      <c r="D25" s="6">
        <v>37.740900000000003</v>
      </c>
      <c r="E25" s="6">
        <v>18.898</v>
      </c>
      <c r="F25" s="6">
        <v>0</v>
      </c>
      <c r="G25" s="6">
        <v>0</v>
      </c>
      <c r="H25" s="87">
        <f t="shared" si="1"/>
        <v>56.638900000000007</v>
      </c>
    </row>
    <row r="26" spans="2:8">
      <c r="B26" s="49" t="s">
        <v>275</v>
      </c>
      <c r="C26" s="92">
        <v>0</v>
      </c>
      <c r="D26" s="92">
        <v>37.740900000000003</v>
      </c>
      <c r="E26" s="92">
        <v>18.898</v>
      </c>
      <c r="F26" s="92">
        <v>0</v>
      </c>
      <c r="G26" s="92">
        <v>0</v>
      </c>
      <c r="H26" s="87">
        <f t="shared" si="1"/>
        <v>56.638900000000007</v>
      </c>
    </row>
    <row r="27" spans="2:8">
      <c r="B27" s="48" t="s">
        <v>283</v>
      </c>
      <c r="C27" s="95">
        <v>0</v>
      </c>
      <c r="D27" s="95">
        <v>62.189599999999999</v>
      </c>
      <c r="E27" s="95">
        <v>31.096800000000002</v>
      </c>
      <c r="F27" s="95">
        <v>0</v>
      </c>
      <c r="G27" s="95">
        <v>0</v>
      </c>
      <c r="H27" s="8">
        <f t="shared" si="1"/>
        <v>93.2864</v>
      </c>
    </row>
    <row r="28" spans="2:8">
      <c r="B28" s="49" t="s">
        <v>275</v>
      </c>
      <c r="C28" s="92">
        <v>0</v>
      </c>
      <c r="D28" s="92">
        <v>62.189599999999999</v>
      </c>
      <c r="E28" s="92">
        <v>31.096800000000002</v>
      </c>
      <c r="F28" s="92">
        <v>0</v>
      </c>
      <c r="G28" s="92">
        <v>0</v>
      </c>
      <c r="H28" s="78">
        <f t="shared" si="1"/>
        <v>93.2864</v>
      </c>
    </row>
    <row r="29" spans="2:8">
      <c r="B29" s="48" t="s">
        <v>284</v>
      </c>
      <c r="C29" s="95">
        <v>0</v>
      </c>
      <c r="D29" s="95">
        <v>11.974600000000001</v>
      </c>
      <c r="E29" s="95">
        <v>5.9873000000000003</v>
      </c>
      <c r="F29" s="95">
        <v>0</v>
      </c>
      <c r="G29" s="95">
        <v>0</v>
      </c>
      <c r="H29" s="87">
        <f t="shared" si="1"/>
        <v>17.9619</v>
      </c>
    </row>
    <row r="30" spans="2:8">
      <c r="B30" s="49" t="s">
        <v>275</v>
      </c>
      <c r="C30" s="92">
        <v>0</v>
      </c>
      <c r="D30" s="92">
        <v>11.974600000000001</v>
      </c>
      <c r="E30" s="92">
        <v>5.9873000000000003</v>
      </c>
      <c r="F30" s="92">
        <v>0</v>
      </c>
      <c r="G30" s="92">
        <v>0</v>
      </c>
      <c r="H30" s="8">
        <f t="shared" si="1"/>
        <v>17.9619</v>
      </c>
    </row>
    <row r="31" spans="2:8">
      <c r="B31" s="48" t="s">
        <v>285</v>
      </c>
      <c r="C31" s="95">
        <v>0</v>
      </c>
      <c r="D31" s="95">
        <v>27.275600000000001</v>
      </c>
      <c r="E31" s="95">
        <v>13.669700000000001</v>
      </c>
      <c r="F31" s="95">
        <v>0</v>
      </c>
      <c r="G31" s="95">
        <v>0</v>
      </c>
      <c r="H31" s="78">
        <f t="shared" si="1"/>
        <v>40.945300000000003</v>
      </c>
    </row>
    <row r="32" spans="2:8">
      <c r="B32" s="49" t="s">
        <v>275</v>
      </c>
      <c r="C32" s="92">
        <v>0</v>
      </c>
      <c r="D32" s="92">
        <v>27.275600000000001</v>
      </c>
      <c r="E32" s="92">
        <v>13.669700000000001</v>
      </c>
      <c r="F32" s="92">
        <v>0</v>
      </c>
      <c r="G32" s="92">
        <v>0</v>
      </c>
      <c r="H32" s="8">
        <f t="shared" si="1"/>
        <v>40.945300000000003</v>
      </c>
    </row>
    <row r="33" spans="2:31">
      <c r="B33" s="4" t="s">
        <v>55</v>
      </c>
      <c r="C33" s="5">
        <v>0</v>
      </c>
      <c r="D33" s="5">
        <v>0</v>
      </c>
      <c r="E33" s="5">
        <v>0</v>
      </c>
      <c r="F33" s="5">
        <v>0.38585999999999998</v>
      </c>
      <c r="G33" s="5">
        <v>0</v>
      </c>
      <c r="H33" s="5">
        <f t="shared" si="1"/>
        <v>0.38585999999999998</v>
      </c>
    </row>
    <row r="34" spans="2:31">
      <c r="B34" s="86" t="s">
        <v>321</v>
      </c>
      <c r="C34" s="6">
        <v>0</v>
      </c>
      <c r="D34" s="6">
        <v>0</v>
      </c>
      <c r="E34" s="6">
        <v>0</v>
      </c>
      <c r="F34" s="6">
        <v>0.38585999999999998</v>
      </c>
      <c r="G34" s="6">
        <v>0</v>
      </c>
      <c r="H34" s="87">
        <f t="shared" si="1"/>
        <v>0.38585999999999998</v>
      </c>
    </row>
    <row r="35" spans="2:31">
      <c r="B35" s="49" t="s">
        <v>322</v>
      </c>
      <c r="C35" s="92">
        <v>0</v>
      </c>
      <c r="D35" s="92">
        <v>0</v>
      </c>
      <c r="E35" s="92">
        <v>0</v>
      </c>
      <c r="F35" s="92">
        <v>0.38585999999999998</v>
      </c>
      <c r="G35" s="92">
        <v>0</v>
      </c>
      <c r="H35" s="87">
        <f t="shared" si="1"/>
        <v>0.38585999999999998</v>
      </c>
    </row>
    <row r="36" spans="2:31">
      <c r="B36" s="4" t="s">
        <v>286</v>
      </c>
      <c r="C36" s="5">
        <v>0</v>
      </c>
      <c r="D36" s="5">
        <v>0</v>
      </c>
      <c r="E36" s="5">
        <v>0</v>
      </c>
      <c r="F36" s="5">
        <v>0</v>
      </c>
      <c r="G36" s="5">
        <v>0.20152999999999999</v>
      </c>
      <c r="H36" s="5">
        <f>SUM(C36:G36)</f>
        <v>0.20152999999999999</v>
      </c>
    </row>
    <row r="37" spans="2:31">
      <c r="B37" s="86" t="s">
        <v>287</v>
      </c>
      <c r="C37" s="6">
        <v>0</v>
      </c>
      <c r="D37" s="6">
        <v>0</v>
      </c>
      <c r="E37" s="6">
        <v>0</v>
      </c>
      <c r="F37" s="6">
        <v>0</v>
      </c>
      <c r="G37" s="6">
        <v>0.20152999999999999</v>
      </c>
      <c r="H37" s="87">
        <f t="shared" si="1"/>
        <v>0.20152999999999999</v>
      </c>
    </row>
    <row r="38" spans="2:31">
      <c r="B38" s="49" t="s">
        <v>275</v>
      </c>
      <c r="C38" s="92">
        <v>0</v>
      </c>
      <c r="D38" s="92">
        <v>0</v>
      </c>
      <c r="E38" s="92">
        <v>0</v>
      </c>
      <c r="F38" s="92">
        <v>0</v>
      </c>
      <c r="G38" s="92">
        <v>0.15753</v>
      </c>
      <c r="H38" s="8">
        <f t="shared" si="1"/>
        <v>0.15753</v>
      </c>
    </row>
    <row r="39" spans="2:31">
      <c r="B39" s="49" t="s">
        <v>288</v>
      </c>
      <c r="C39" s="92">
        <v>0</v>
      </c>
      <c r="D39" s="92">
        <v>0</v>
      </c>
      <c r="E39" s="92">
        <v>0</v>
      </c>
      <c r="F39" s="92">
        <v>0</v>
      </c>
      <c r="G39" s="92">
        <v>4.3999999999999997E-2</v>
      </c>
      <c r="H39" s="8">
        <f t="shared" si="1"/>
        <v>4.3999999999999997E-2</v>
      </c>
    </row>
    <row r="40" spans="2:31">
      <c r="B40" s="4" t="s">
        <v>289</v>
      </c>
      <c r="C40" s="5">
        <v>0</v>
      </c>
      <c r="D40" s="5">
        <v>2.3434200000000001</v>
      </c>
      <c r="E40" s="5">
        <v>2.33435506</v>
      </c>
      <c r="F40" s="5">
        <v>0</v>
      </c>
      <c r="G40" s="5">
        <v>0.19470000000000001</v>
      </c>
      <c r="H40" s="5">
        <f t="shared" si="1"/>
        <v>4.8724750600000002</v>
      </c>
    </row>
    <row r="41" spans="2:31">
      <c r="B41" s="86" t="s">
        <v>290</v>
      </c>
      <c r="C41" s="6">
        <v>0</v>
      </c>
      <c r="D41" s="6">
        <v>2.3434200000000001</v>
      </c>
      <c r="E41" s="6">
        <v>2.33435506</v>
      </c>
      <c r="F41" s="6">
        <v>0</v>
      </c>
      <c r="G41" s="6">
        <v>0.19470000000000001</v>
      </c>
      <c r="H41" s="87">
        <f t="shared" si="1"/>
        <v>4.8724750600000002</v>
      </c>
    </row>
    <row r="42" spans="2:31">
      <c r="B42" s="49" t="s">
        <v>275</v>
      </c>
      <c r="C42" s="92">
        <v>0</v>
      </c>
      <c r="D42" s="92">
        <v>2.3434200000000001</v>
      </c>
      <c r="E42" s="92">
        <v>2.33435506</v>
      </c>
      <c r="F42" s="92">
        <v>0</v>
      </c>
      <c r="G42" s="92">
        <v>0.19470000000000001</v>
      </c>
      <c r="H42" s="8">
        <f t="shared" si="1"/>
        <v>4.8724750600000002</v>
      </c>
    </row>
    <row r="43" spans="2:31">
      <c r="B43" s="4" t="s">
        <v>291</v>
      </c>
      <c r="C43" s="5">
        <v>110.63163975999998</v>
      </c>
      <c r="D43" s="5">
        <v>4163.5379353900007</v>
      </c>
      <c r="E43" s="5">
        <v>249.32785343999998</v>
      </c>
      <c r="F43" s="5">
        <v>8648.6950471899981</v>
      </c>
      <c r="G43" s="5">
        <v>1397.8802508900001</v>
      </c>
      <c r="H43" s="5">
        <f t="shared" si="1"/>
        <v>14570.07272667</v>
      </c>
    </row>
    <row r="44" spans="2:31">
      <c r="B44" s="86" t="s">
        <v>292</v>
      </c>
      <c r="C44" s="6">
        <v>110.63163975999998</v>
      </c>
      <c r="D44" s="6">
        <v>4163.5379353900007</v>
      </c>
      <c r="E44" s="6">
        <v>249.32785343999998</v>
      </c>
      <c r="F44" s="6">
        <v>8648.6950471899981</v>
      </c>
      <c r="G44" s="6">
        <v>1397.8802508900001</v>
      </c>
      <c r="H44" s="87">
        <f t="shared" si="1"/>
        <v>14570.07272667</v>
      </c>
    </row>
    <row r="45" spans="2:31">
      <c r="B45" s="49" t="s">
        <v>275</v>
      </c>
      <c r="C45" s="92">
        <v>110.63163975999998</v>
      </c>
      <c r="D45" s="92">
        <v>4163.5379353900007</v>
      </c>
      <c r="E45" s="92">
        <v>238.26785344000001</v>
      </c>
      <c r="F45" s="92">
        <v>8648.6950471899981</v>
      </c>
      <c r="G45" s="92">
        <v>1397.8802508900001</v>
      </c>
      <c r="H45" s="87">
        <f t="shared" si="1"/>
        <v>14559.01272667</v>
      </c>
    </row>
    <row r="46" spans="2:31">
      <c r="B46" s="49" t="s">
        <v>293</v>
      </c>
      <c r="C46" s="92">
        <v>0</v>
      </c>
      <c r="D46" s="92">
        <v>0</v>
      </c>
      <c r="E46" s="92">
        <v>11.06</v>
      </c>
      <c r="F46" s="92">
        <v>0</v>
      </c>
      <c r="G46" s="92">
        <v>0</v>
      </c>
      <c r="H46" s="8">
        <f t="shared" si="1"/>
        <v>11.06</v>
      </c>
    </row>
    <row r="47" spans="2:31">
      <c r="B47" s="4" t="s">
        <v>294</v>
      </c>
      <c r="C47" s="5">
        <v>0</v>
      </c>
      <c r="D47" s="5">
        <v>0</v>
      </c>
      <c r="E47" s="5">
        <v>0</v>
      </c>
      <c r="F47" s="5">
        <v>0.39</v>
      </c>
      <c r="G47" s="5">
        <v>0</v>
      </c>
      <c r="H47" s="5">
        <f t="shared" si="1"/>
        <v>0.39</v>
      </c>
    </row>
    <row r="48" spans="2:31">
      <c r="B48" s="86" t="s">
        <v>295</v>
      </c>
      <c r="C48" s="6">
        <v>0</v>
      </c>
      <c r="D48" s="6">
        <v>0</v>
      </c>
      <c r="E48" s="6">
        <v>0</v>
      </c>
      <c r="F48" s="6">
        <v>0.39</v>
      </c>
      <c r="G48" s="6">
        <v>0</v>
      </c>
      <c r="H48" s="87">
        <f t="shared" si="1"/>
        <v>0.39</v>
      </c>
      <c r="AA48" s="88"/>
      <c r="AB48" s="7"/>
      <c r="AC48" s="7"/>
      <c r="AD48" s="7"/>
      <c r="AE48" s="8"/>
    </row>
    <row r="49" spans="2:31">
      <c r="B49" s="49" t="s">
        <v>275</v>
      </c>
      <c r="C49" s="92">
        <v>0</v>
      </c>
      <c r="D49" s="92">
        <v>0</v>
      </c>
      <c r="E49" s="92">
        <v>0</v>
      </c>
      <c r="F49" s="92">
        <v>0.39</v>
      </c>
      <c r="G49" s="92">
        <v>0</v>
      </c>
      <c r="H49" s="8">
        <f t="shared" si="1"/>
        <v>0.39</v>
      </c>
      <c r="AA49" s="88"/>
      <c r="AB49" s="7"/>
      <c r="AC49" s="7"/>
      <c r="AD49" s="7"/>
      <c r="AE49" s="8"/>
    </row>
    <row r="50" spans="2:31">
      <c r="B50" s="4" t="s">
        <v>296</v>
      </c>
      <c r="C50" s="5">
        <v>0</v>
      </c>
      <c r="D50" s="5">
        <v>0</v>
      </c>
      <c r="E50" s="5">
        <v>6.7141999999999993E-2</v>
      </c>
      <c r="F50" s="5">
        <v>0</v>
      </c>
      <c r="G50" s="5">
        <v>0</v>
      </c>
      <c r="H50" s="5">
        <f t="shared" si="1"/>
        <v>6.7141999999999993E-2</v>
      </c>
      <c r="AA50" s="88"/>
      <c r="AB50" s="7"/>
      <c r="AC50" s="7"/>
      <c r="AD50" s="7"/>
      <c r="AE50" s="8"/>
    </row>
    <row r="51" spans="2:31">
      <c r="B51" s="86" t="s">
        <v>297</v>
      </c>
      <c r="C51" s="92">
        <v>0</v>
      </c>
      <c r="D51" s="92">
        <v>0</v>
      </c>
      <c r="E51" s="92">
        <v>6.7141999999999993E-2</v>
      </c>
      <c r="F51" s="92">
        <v>0</v>
      </c>
      <c r="G51" s="92">
        <v>0</v>
      </c>
      <c r="H51" s="8">
        <f t="shared" si="1"/>
        <v>6.7141999999999993E-2</v>
      </c>
      <c r="AA51" s="88"/>
      <c r="AB51" s="7"/>
      <c r="AC51" s="7"/>
      <c r="AD51" s="7"/>
      <c r="AE51" s="8"/>
    </row>
    <row r="52" spans="2:31">
      <c r="B52" s="49" t="s">
        <v>275</v>
      </c>
      <c r="C52" s="92">
        <v>0</v>
      </c>
      <c r="D52" s="92">
        <v>0</v>
      </c>
      <c r="E52" s="92">
        <v>6.7141999999999993E-2</v>
      </c>
      <c r="F52" s="92">
        <v>0</v>
      </c>
      <c r="G52" s="92">
        <v>0</v>
      </c>
      <c r="H52" s="8">
        <f t="shared" si="1"/>
        <v>6.7141999999999993E-2</v>
      </c>
      <c r="AA52" s="88"/>
      <c r="AB52" s="7"/>
      <c r="AC52" s="7"/>
      <c r="AD52" s="7"/>
      <c r="AE52" s="8"/>
    </row>
    <row r="53" spans="2:31">
      <c r="B53" s="4" t="s">
        <v>298</v>
      </c>
      <c r="C53" s="5">
        <v>0</v>
      </c>
      <c r="D53" s="5">
        <v>0</v>
      </c>
      <c r="E53" s="5">
        <v>6.1359999999999998E-2</v>
      </c>
      <c r="F53" s="5">
        <v>0</v>
      </c>
      <c r="G53" s="5">
        <v>2.8349799999999998E-2</v>
      </c>
      <c r="H53" s="5">
        <f t="shared" si="1"/>
        <v>8.9709799999999992E-2</v>
      </c>
      <c r="AA53" s="88"/>
      <c r="AB53" s="7"/>
      <c r="AC53" s="7"/>
      <c r="AD53" s="7"/>
      <c r="AE53" s="8"/>
    </row>
    <row r="54" spans="2:31">
      <c r="B54" s="86" t="s">
        <v>299</v>
      </c>
      <c r="C54" s="6">
        <v>0</v>
      </c>
      <c r="D54" s="6">
        <v>0</v>
      </c>
      <c r="E54" s="6">
        <v>6.1359999999999998E-2</v>
      </c>
      <c r="F54" s="6">
        <v>0</v>
      </c>
      <c r="G54" s="6">
        <v>2.8349799999999998E-2</v>
      </c>
      <c r="H54" s="87">
        <f t="shared" si="1"/>
        <v>8.9709799999999992E-2</v>
      </c>
      <c r="AA54" s="88"/>
      <c r="AB54" s="7"/>
      <c r="AC54" s="7"/>
      <c r="AD54" s="7"/>
      <c r="AE54" s="8"/>
    </row>
    <row r="55" spans="2:31">
      <c r="B55" s="49" t="s">
        <v>275</v>
      </c>
      <c r="C55" s="92">
        <v>0</v>
      </c>
      <c r="D55" s="92">
        <v>0</v>
      </c>
      <c r="E55" s="92">
        <v>6.1359999999999998E-2</v>
      </c>
      <c r="F55" s="92">
        <v>0</v>
      </c>
      <c r="G55" s="92">
        <v>2.8349799999999998E-2</v>
      </c>
      <c r="H55" s="8">
        <f t="shared" si="1"/>
        <v>8.9709799999999992E-2</v>
      </c>
      <c r="AA55" s="88"/>
      <c r="AB55" s="7"/>
      <c r="AC55" s="7"/>
      <c r="AD55" s="7"/>
      <c r="AE55" s="8"/>
    </row>
    <row r="56" spans="2:31">
      <c r="B56" s="4" t="s">
        <v>300</v>
      </c>
      <c r="C56" s="5">
        <v>0</v>
      </c>
      <c r="D56" s="5">
        <v>0</v>
      </c>
      <c r="E56" s="5">
        <v>0</v>
      </c>
      <c r="F56" s="5">
        <v>1.593E-2</v>
      </c>
      <c r="G56" s="5">
        <v>0</v>
      </c>
      <c r="H56" s="5">
        <f t="shared" si="1"/>
        <v>1.593E-2</v>
      </c>
      <c r="AA56" s="88"/>
      <c r="AB56" s="7"/>
      <c r="AC56" s="7"/>
      <c r="AD56" s="7"/>
      <c r="AE56" s="8"/>
    </row>
    <row r="57" spans="2:31">
      <c r="B57" s="86" t="s">
        <v>301</v>
      </c>
      <c r="C57" s="6">
        <v>0</v>
      </c>
      <c r="D57" s="6">
        <v>0</v>
      </c>
      <c r="E57" s="6">
        <v>0</v>
      </c>
      <c r="F57" s="6">
        <v>1.593E-2</v>
      </c>
      <c r="G57" s="6">
        <v>0</v>
      </c>
      <c r="H57" s="87">
        <f t="shared" si="1"/>
        <v>1.593E-2</v>
      </c>
      <c r="AA57" s="88"/>
      <c r="AB57" s="7"/>
      <c r="AC57" s="7"/>
      <c r="AD57" s="7"/>
      <c r="AE57" s="8"/>
    </row>
    <row r="58" spans="2:31">
      <c r="B58" s="49" t="s">
        <v>302</v>
      </c>
      <c r="C58" s="92">
        <v>0</v>
      </c>
      <c r="D58" s="92">
        <v>0</v>
      </c>
      <c r="E58" s="92">
        <v>0</v>
      </c>
      <c r="F58" s="92">
        <v>1.593E-2</v>
      </c>
      <c r="G58" s="92">
        <v>0</v>
      </c>
      <c r="H58" s="8">
        <f t="shared" si="1"/>
        <v>1.593E-2</v>
      </c>
      <c r="AA58" s="88"/>
      <c r="AB58" s="7"/>
      <c r="AC58" s="7"/>
      <c r="AD58" s="7"/>
      <c r="AE58" s="8"/>
    </row>
    <row r="59" spans="2:31">
      <c r="B59" s="4" t="s">
        <v>303</v>
      </c>
      <c r="C59" s="5">
        <v>522.79975809000007</v>
      </c>
      <c r="D59" s="5">
        <v>498.16886562999997</v>
      </c>
      <c r="E59" s="5">
        <v>415.57300847000005</v>
      </c>
      <c r="F59" s="5">
        <v>335.10256556999997</v>
      </c>
      <c r="G59" s="5">
        <v>41.54819827</v>
      </c>
      <c r="H59" s="5">
        <f>SUM(C59:G59)</f>
        <v>1813.1923960300003</v>
      </c>
      <c r="AA59" s="88"/>
      <c r="AB59" s="7"/>
      <c r="AC59" s="7"/>
      <c r="AD59" s="7"/>
      <c r="AE59" s="8"/>
    </row>
    <row r="60" spans="2:31">
      <c r="B60" s="86" t="s">
        <v>304</v>
      </c>
      <c r="C60" s="6">
        <v>522.79975809000007</v>
      </c>
      <c r="D60" s="6">
        <v>498.16886562999997</v>
      </c>
      <c r="E60" s="6">
        <v>415.57300847000005</v>
      </c>
      <c r="F60" s="6">
        <v>335.10256556999997</v>
      </c>
      <c r="G60" s="6">
        <v>41.54819827</v>
      </c>
      <c r="H60" s="87">
        <f t="shared" si="1"/>
        <v>1813.1923960300003</v>
      </c>
      <c r="AA60" s="88"/>
      <c r="AB60" s="7"/>
      <c r="AC60" s="7"/>
      <c r="AD60" s="7"/>
      <c r="AE60" s="8"/>
    </row>
    <row r="61" spans="2:31">
      <c r="B61" s="49" t="s">
        <v>275</v>
      </c>
      <c r="C61" s="92">
        <v>522.79975809000007</v>
      </c>
      <c r="D61" s="92">
        <v>498.16886562999997</v>
      </c>
      <c r="E61" s="92">
        <v>415.57300847000005</v>
      </c>
      <c r="F61" s="92">
        <v>335.10256556999997</v>
      </c>
      <c r="G61" s="92">
        <v>41.54819827</v>
      </c>
      <c r="H61" s="8">
        <f t="shared" si="1"/>
        <v>1813.1923960300003</v>
      </c>
    </row>
    <row r="62" spans="2:31">
      <c r="B62" s="94" t="s">
        <v>305</v>
      </c>
      <c r="C62" s="93">
        <f t="shared" ref="C62:F62" si="2">C63+C66+C69+C72+C75+C79</f>
        <v>0</v>
      </c>
      <c r="D62" s="93">
        <f t="shared" si="2"/>
        <v>460.92253399999998</v>
      </c>
      <c r="E62" s="93">
        <f t="shared" si="2"/>
        <v>882.49360996999997</v>
      </c>
      <c r="F62" s="93">
        <f t="shared" si="2"/>
        <v>22.029359250000002</v>
      </c>
      <c r="G62" s="93">
        <f>G63+G66+G69+G72+G75+G79</f>
        <v>2.1128323199999999</v>
      </c>
      <c r="H62" s="93">
        <f>H63+H66+H69+H72+H75+H79</f>
        <v>1367.5583355399997</v>
      </c>
    </row>
    <row r="63" spans="2:31">
      <c r="B63" s="4" t="s">
        <v>306</v>
      </c>
      <c r="C63" s="5">
        <v>0</v>
      </c>
      <c r="D63" s="5">
        <v>0</v>
      </c>
      <c r="E63" s="5">
        <v>0</v>
      </c>
      <c r="F63" s="5">
        <v>0.13300000000000001</v>
      </c>
      <c r="G63" s="5">
        <v>0</v>
      </c>
      <c r="H63" s="5">
        <f>SUM(C63:G63)</f>
        <v>0.13300000000000001</v>
      </c>
    </row>
    <row r="64" spans="2:31">
      <c r="B64" s="86" t="s">
        <v>307</v>
      </c>
      <c r="C64" s="6">
        <v>0</v>
      </c>
      <c r="D64" s="6">
        <v>0</v>
      </c>
      <c r="E64" s="6">
        <v>0</v>
      </c>
      <c r="F64" s="6">
        <v>0.13300000000000001</v>
      </c>
      <c r="G64" s="6">
        <v>0</v>
      </c>
      <c r="H64" s="87">
        <f>SUM(C64:G64)</f>
        <v>0.13300000000000001</v>
      </c>
    </row>
    <row r="65" spans="2:8" ht="15" customHeight="1">
      <c r="B65" s="49" t="s">
        <v>275</v>
      </c>
      <c r="C65" s="92">
        <v>0</v>
      </c>
      <c r="D65" s="92">
        <v>0</v>
      </c>
      <c r="E65" s="92">
        <v>0</v>
      </c>
      <c r="F65" s="92">
        <v>0.13300000000000001</v>
      </c>
      <c r="G65" s="92">
        <v>0</v>
      </c>
      <c r="H65" s="7">
        <f>SUM(C65:G65)</f>
        <v>0.13300000000000001</v>
      </c>
    </row>
    <row r="66" spans="2:8">
      <c r="B66" s="4" t="s">
        <v>308</v>
      </c>
      <c r="C66" s="5">
        <v>0</v>
      </c>
      <c r="D66" s="5">
        <v>0</v>
      </c>
      <c r="E66" s="5">
        <v>0</v>
      </c>
      <c r="F66" s="5">
        <v>0.09</v>
      </c>
      <c r="G66" s="5">
        <v>0</v>
      </c>
      <c r="H66" s="5">
        <f>SUM(C66:G66)</f>
        <v>0.09</v>
      </c>
    </row>
    <row r="67" spans="2:8">
      <c r="B67" s="86" t="s">
        <v>309</v>
      </c>
      <c r="C67" s="6">
        <v>0</v>
      </c>
      <c r="D67" s="6">
        <v>0</v>
      </c>
      <c r="E67" s="6">
        <v>0</v>
      </c>
      <c r="F67" s="6">
        <v>0.09</v>
      </c>
      <c r="G67" s="6">
        <v>0</v>
      </c>
      <c r="H67" s="87">
        <f t="shared" ref="H67:H81" si="3">SUM(C67:G67)</f>
        <v>0.09</v>
      </c>
    </row>
    <row r="68" spans="2:8">
      <c r="B68" s="49" t="s">
        <v>275</v>
      </c>
      <c r="C68" s="92">
        <v>0</v>
      </c>
      <c r="D68" s="92">
        <v>0</v>
      </c>
      <c r="E68" s="92">
        <v>0</v>
      </c>
      <c r="F68" s="92">
        <v>0.09</v>
      </c>
      <c r="G68" s="92">
        <v>0</v>
      </c>
      <c r="H68" s="7">
        <f t="shared" si="3"/>
        <v>0.09</v>
      </c>
    </row>
    <row r="69" spans="2:8">
      <c r="B69" s="4" t="s">
        <v>310</v>
      </c>
      <c r="C69" s="5">
        <v>0</v>
      </c>
      <c r="D69" s="5">
        <v>0</v>
      </c>
      <c r="E69" s="5">
        <v>0.21618997000000001</v>
      </c>
      <c r="F69" s="5">
        <v>0</v>
      </c>
      <c r="G69" s="5">
        <v>0</v>
      </c>
      <c r="H69" s="5">
        <f t="shared" si="3"/>
        <v>0.21618997000000001</v>
      </c>
    </row>
    <row r="70" spans="2:8">
      <c r="B70" s="86" t="s">
        <v>311</v>
      </c>
      <c r="C70" s="6">
        <v>0</v>
      </c>
      <c r="D70" s="6">
        <v>0</v>
      </c>
      <c r="E70" s="6">
        <v>0.21618997000000001</v>
      </c>
      <c r="F70" s="6">
        <v>0</v>
      </c>
      <c r="G70" s="6">
        <v>0</v>
      </c>
      <c r="H70" s="87">
        <f t="shared" si="3"/>
        <v>0.21618997000000001</v>
      </c>
    </row>
    <row r="71" spans="2:8">
      <c r="B71" s="49" t="s">
        <v>275</v>
      </c>
      <c r="C71" s="92">
        <v>0</v>
      </c>
      <c r="D71" s="92">
        <v>0</v>
      </c>
      <c r="E71" s="92">
        <v>0.21618997000000001</v>
      </c>
      <c r="F71" s="92">
        <v>0</v>
      </c>
      <c r="G71" s="92">
        <v>0</v>
      </c>
      <c r="H71" s="7">
        <f t="shared" si="3"/>
        <v>0.21618997000000001</v>
      </c>
    </row>
    <row r="72" spans="2:8">
      <c r="B72" s="4" t="s">
        <v>312</v>
      </c>
      <c r="C72" s="5">
        <v>0</v>
      </c>
      <c r="D72" s="5">
        <v>0</v>
      </c>
      <c r="E72" s="5">
        <v>0</v>
      </c>
      <c r="F72" s="5">
        <v>0</v>
      </c>
      <c r="G72" s="5">
        <v>0.10481939999999999</v>
      </c>
      <c r="H72" s="5">
        <f t="shared" si="3"/>
        <v>0.10481939999999999</v>
      </c>
    </row>
    <row r="73" spans="2:8">
      <c r="B73" s="86" t="s">
        <v>313</v>
      </c>
      <c r="C73" s="6">
        <v>0</v>
      </c>
      <c r="D73" s="6">
        <v>0</v>
      </c>
      <c r="E73" s="6">
        <v>0</v>
      </c>
      <c r="F73" s="6">
        <v>0</v>
      </c>
      <c r="G73" s="6">
        <v>0.10481939999999999</v>
      </c>
      <c r="H73" s="87">
        <f t="shared" si="3"/>
        <v>0.10481939999999999</v>
      </c>
    </row>
    <row r="74" spans="2:8">
      <c r="B74" s="49" t="s">
        <v>275</v>
      </c>
      <c r="C74" s="92">
        <v>0</v>
      </c>
      <c r="D74" s="92">
        <v>0</v>
      </c>
      <c r="E74" s="92">
        <v>0</v>
      </c>
      <c r="F74" s="92">
        <v>0</v>
      </c>
      <c r="G74" s="92">
        <v>0.10481939999999999</v>
      </c>
      <c r="H74" s="7">
        <f t="shared" si="3"/>
        <v>0.10481939999999999</v>
      </c>
    </row>
    <row r="75" spans="2:8">
      <c r="B75" s="4" t="s">
        <v>314</v>
      </c>
      <c r="C75" s="5">
        <v>0</v>
      </c>
      <c r="D75" s="5">
        <v>460.92253399999998</v>
      </c>
      <c r="E75" s="5">
        <v>882.19159999999999</v>
      </c>
      <c r="F75" s="5">
        <v>21.721334250000002</v>
      </c>
      <c r="G75" s="5">
        <v>1.99993292</v>
      </c>
      <c r="H75" s="5">
        <f>SUM(C75:G75)</f>
        <v>1366.8354011699998</v>
      </c>
    </row>
    <row r="76" spans="2:8">
      <c r="B76" s="86" t="s">
        <v>315</v>
      </c>
      <c r="C76" s="6">
        <v>0</v>
      </c>
      <c r="D76" s="6">
        <v>460.92253399999998</v>
      </c>
      <c r="E76" s="6">
        <v>882.19159999999999</v>
      </c>
      <c r="F76" s="6">
        <v>21.721334250000002</v>
      </c>
      <c r="G76" s="6">
        <v>1.99993292</v>
      </c>
      <c r="H76" s="87">
        <f>SUM(C76:G76)</f>
        <v>1366.8354011699998</v>
      </c>
    </row>
    <row r="77" spans="2:8">
      <c r="B77" s="49" t="s">
        <v>275</v>
      </c>
      <c r="C77" s="92">
        <v>0</v>
      </c>
      <c r="D77" s="92">
        <v>460.74560000000002</v>
      </c>
      <c r="E77" s="92">
        <v>881.14160000000004</v>
      </c>
      <c r="F77" s="92">
        <v>15.071999999999999</v>
      </c>
      <c r="G77" s="92">
        <v>0</v>
      </c>
      <c r="H77" s="7">
        <f t="shared" si="3"/>
        <v>1356.9592</v>
      </c>
    </row>
    <row r="78" spans="2:8">
      <c r="B78" s="49" t="s">
        <v>316</v>
      </c>
      <c r="C78" s="92">
        <v>0</v>
      </c>
      <c r="D78" s="92">
        <v>0.17693400000000001</v>
      </c>
      <c r="E78" s="92">
        <v>1.05</v>
      </c>
      <c r="F78" s="92">
        <v>6.6493342499999999</v>
      </c>
      <c r="G78" s="92">
        <v>1.99993292</v>
      </c>
      <c r="H78" s="7">
        <f t="shared" si="3"/>
        <v>9.8762011699999999</v>
      </c>
    </row>
    <row r="79" spans="2:8">
      <c r="B79" s="4" t="s">
        <v>317</v>
      </c>
      <c r="C79" s="5">
        <v>0</v>
      </c>
      <c r="D79" s="5">
        <v>0</v>
      </c>
      <c r="E79" s="5">
        <v>8.5819999999999994E-2</v>
      </c>
      <c r="F79" s="5">
        <v>8.5025000000000003E-2</v>
      </c>
      <c r="G79" s="5">
        <v>8.0800000000000004E-3</v>
      </c>
      <c r="H79" s="5">
        <f t="shared" si="3"/>
        <v>0.178925</v>
      </c>
    </row>
    <row r="80" spans="2:8">
      <c r="B80" s="86" t="s">
        <v>318</v>
      </c>
      <c r="C80" s="6">
        <v>0</v>
      </c>
      <c r="D80" s="6">
        <v>0</v>
      </c>
      <c r="E80" s="6">
        <v>8.5819999999999994E-2</v>
      </c>
      <c r="F80" s="6">
        <v>8.5025000000000003E-2</v>
      </c>
      <c r="G80" s="6">
        <v>8.0800000000000004E-3</v>
      </c>
      <c r="H80" s="87">
        <f t="shared" si="3"/>
        <v>0.178925</v>
      </c>
    </row>
    <row r="81" spans="2:8">
      <c r="B81" s="49" t="s">
        <v>275</v>
      </c>
      <c r="C81" s="92">
        <v>0</v>
      </c>
      <c r="D81" s="92">
        <v>0</v>
      </c>
      <c r="E81" s="92">
        <v>8.5819999999999994E-2</v>
      </c>
      <c r="F81" s="92">
        <v>8.5025000000000003E-2</v>
      </c>
      <c r="G81" s="92">
        <v>8.0800000000000004E-3</v>
      </c>
      <c r="H81" s="7">
        <f t="shared" si="3"/>
        <v>0.178925</v>
      </c>
    </row>
    <row r="82" spans="2:8">
      <c r="B82" s="9" t="s">
        <v>267</v>
      </c>
      <c r="C82" s="10">
        <f t="shared" ref="C82:H82" si="4">C12+C62</f>
        <v>3942.0423978499998</v>
      </c>
      <c r="D82" s="10">
        <f t="shared" si="4"/>
        <v>8840.0025050200002</v>
      </c>
      <c r="E82" s="10">
        <f t="shared" si="4"/>
        <v>4859.0335659399998</v>
      </c>
      <c r="F82" s="10">
        <f t="shared" si="4"/>
        <v>11705.363828009997</v>
      </c>
      <c r="G82" s="10">
        <f>G12+G62</f>
        <v>3671.0764307799996</v>
      </c>
      <c r="H82" s="10">
        <f t="shared" si="4"/>
        <v>33017.5187276</v>
      </c>
    </row>
    <row r="83" spans="2:8">
      <c r="B83" s="98" t="s">
        <v>46</v>
      </c>
    </row>
    <row r="84" spans="2:8">
      <c r="B84" s="104" t="s">
        <v>320</v>
      </c>
      <c r="C84" s="104"/>
      <c r="D84" s="104"/>
      <c r="E84" s="104"/>
      <c r="F84" s="104"/>
      <c r="G84" s="104"/>
      <c r="H84" s="104"/>
    </row>
    <row r="85" spans="2:8">
      <c r="B85" s="98" t="s">
        <v>268</v>
      </c>
    </row>
  </sheetData>
  <mergeCells count="11">
    <mergeCell ref="B84:H84"/>
    <mergeCell ref="H10:H11"/>
    <mergeCell ref="A1:I1"/>
    <mergeCell ref="A2:I2"/>
    <mergeCell ref="A3:I3"/>
    <mergeCell ref="A5:I5"/>
    <mergeCell ref="A6:I6"/>
    <mergeCell ref="A7:I7"/>
    <mergeCell ref="A8:I8"/>
    <mergeCell ref="B10:B11"/>
    <mergeCell ref="C10:F10"/>
  </mergeCells>
  <pageMargins left="0.7" right="0.7" top="0.75" bottom="0.75" header="0.3" footer="0.3"/>
  <pageSetup orientation="landscape" horizontalDpi="4294967295" verticalDpi="4294967295" r:id="rId1"/>
  <ignoredErrors>
    <ignoredError sqref="H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2021-07-01T20:51:49Z</dcterms:modified>
  <cp:category/>
  <cp:contentStatus/>
</cp:coreProperties>
</file>