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Agosto 2021/"/>
    </mc:Choice>
  </mc:AlternateContent>
  <xr:revisionPtr revIDLastSave="2221" documentId="8_{D1585CF1-0D5E-4AAB-9D8B-F0D18DDF203C}" xr6:coauthVersionLast="47" xr6:coauthVersionMax="47" xr10:uidLastSave="{601EDC72-D12C-45F7-A2C6-EA032E9AA222}"/>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COVID'!$A$1:$G$20</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7" l="1"/>
  <c r="D20" i="27"/>
  <c r="D30" i="27"/>
  <c r="D40" i="27"/>
  <c r="D49" i="27"/>
  <c r="D55" i="27"/>
  <c r="D65" i="27"/>
  <c r="D69" i="27"/>
  <c r="D74" i="27"/>
  <c r="D76" i="27"/>
  <c r="D58" i="29"/>
  <c r="D48" i="29"/>
  <c r="D15" i="29"/>
  <c r="D20" i="29"/>
  <c r="D23" i="29"/>
  <c r="D27" i="29"/>
  <c r="D35" i="29"/>
  <c r="D38" i="29"/>
  <c r="D41" i="29"/>
  <c r="D43" i="29"/>
  <c r="D45" i="29"/>
  <c r="D54" i="29"/>
  <c r="D56" i="29"/>
  <c r="D64" i="29"/>
  <c r="D67" i="29"/>
  <c r="D72" i="29"/>
  <c r="D77" i="29"/>
  <c r="D82" i="29"/>
  <c r="D90" i="29"/>
  <c r="D102" i="29"/>
  <c r="D112" i="29"/>
  <c r="D111" i="29" s="1"/>
  <c r="D116" i="29"/>
  <c r="D115" i="29" s="1"/>
  <c r="D114" i="29" s="1"/>
  <c r="D57" i="4"/>
  <c r="D55" i="4"/>
  <c r="D52" i="4"/>
  <c r="D50" i="4"/>
  <c r="D48" i="4"/>
  <c r="D46" i="4"/>
  <c r="D44" i="4"/>
  <c r="D42" i="4"/>
  <c r="D17" i="4"/>
  <c r="D14" i="4"/>
  <c r="E24" i="1"/>
  <c r="E20" i="1"/>
  <c r="E21" i="1"/>
  <c r="E12" i="1"/>
  <c r="E23" i="1" s="1"/>
  <c r="E15" i="1"/>
  <c r="E22" i="1" s="1"/>
  <c r="D32" i="3"/>
  <c r="D29" i="3"/>
  <c r="D28" i="3" s="1"/>
  <c r="D21" i="3"/>
  <c r="D14" i="3"/>
  <c r="D19" i="43"/>
  <c r="C12" i="44"/>
  <c r="D73" i="27" l="1"/>
  <c r="D13" i="27"/>
  <c r="D14" i="29"/>
  <c r="D63" i="29"/>
  <c r="D71" i="29"/>
  <c r="D34" i="29"/>
  <c r="D54" i="4"/>
  <c r="D13" i="4"/>
  <c r="D13" i="3"/>
  <c r="J12" i="44"/>
  <c r="K70" i="44"/>
  <c r="D70" i="44"/>
  <c r="C70" i="44"/>
  <c r="E70" i="44"/>
  <c r="F70" i="44"/>
  <c r="G70" i="44"/>
  <c r="H70" i="44"/>
  <c r="I70" i="44"/>
  <c r="J70" i="44"/>
  <c r="K95" i="44"/>
  <c r="K94" i="44"/>
  <c r="K93" i="44"/>
  <c r="K24" i="44"/>
  <c r="K20" i="44"/>
  <c r="K73" i="44"/>
  <c r="K72" i="44"/>
  <c r="K71" i="44"/>
  <c r="K74" i="44"/>
  <c r="K75" i="44"/>
  <c r="K76" i="44"/>
  <c r="K77" i="44"/>
  <c r="K78" i="44"/>
  <c r="K79" i="44"/>
  <c r="K80" i="44"/>
  <c r="K81" i="44"/>
  <c r="K82" i="44"/>
  <c r="K83" i="44"/>
  <c r="K84" i="44"/>
  <c r="K85" i="44"/>
  <c r="K86" i="44"/>
  <c r="K87" i="44"/>
  <c r="K88" i="44"/>
  <c r="K89" i="44"/>
  <c r="K90" i="44"/>
  <c r="K91" i="44"/>
  <c r="K92" i="44"/>
  <c r="K22" i="44"/>
  <c r="K23" i="44"/>
  <c r="K25" i="44"/>
  <c r="K26" i="44"/>
  <c r="K27" i="44"/>
  <c r="K28" i="44"/>
  <c r="K29" i="44"/>
  <c r="K30" i="44"/>
  <c r="K31" i="44"/>
  <c r="K32" i="44"/>
  <c r="K33" i="44"/>
  <c r="K34" i="44"/>
  <c r="K35" i="44"/>
  <c r="K36" i="44"/>
  <c r="K37" i="44"/>
  <c r="K38" i="44"/>
  <c r="K39" i="44"/>
  <c r="K40" i="44"/>
  <c r="K41" i="44"/>
  <c r="K42" i="44"/>
  <c r="K43" i="44"/>
  <c r="K44" i="44"/>
  <c r="K45" i="44"/>
  <c r="K46" i="44"/>
  <c r="K47" i="44"/>
  <c r="K48" i="44"/>
  <c r="K49" i="44"/>
  <c r="K50" i="44"/>
  <c r="K51" i="44"/>
  <c r="K52" i="44"/>
  <c r="K53" i="44"/>
  <c r="K54" i="44"/>
  <c r="K55" i="44"/>
  <c r="K56" i="44"/>
  <c r="K57" i="44"/>
  <c r="K58" i="44"/>
  <c r="K59" i="44"/>
  <c r="K60" i="44"/>
  <c r="K61" i="44"/>
  <c r="K62" i="44"/>
  <c r="K63" i="44"/>
  <c r="K64" i="44"/>
  <c r="K65" i="44"/>
  <c r="K66" i="44"/>
  <c r="K67" i="44"/>
  <c r="K68" i="44"/>
  <c r="K69" i="44"/>
  <c r="K14" i="44"/>
  <c r="K15" i="44"/>
  <c r="D78" i="27" l="1"/>
  <c r="D13" i="29"/>
  <c r="D118" i="29" s="1"/>
  <c r="D64" i="4"/>
  <c r="E19" i="43"/>
  <c r="F19" i="43"/>
  <c r="K13" i="44" l="1"/>
  <c r="K19" i="44"/>
  <c r="K18" i="44"/>
  <c r="K17" i="44"/>
  <c r="K16" i="44"/>
  <c r="F12" i="44"/>
  <c r="D12" i="44"/>
  <c r="E12" i="44"/>
  <c r="I12" i="44"/>
  <c r="H12" i="44"/>
  <c r="G12" i="44"/>
  <c r="K12" i="44" l="1"/>
  <c r="E57" i="4"/>
  <c r="C96" i="44" l="1"/>
  <c r="E96" i="44"/>
  <c r="J96" i="44"/>
  <c r="K21" i="44"/>
  <c r="K96" i="44"/>
  <c r="G18" i="43"/>
  <c r="D96" i="44" l="1"/>
  <c r="I96" i="44"/>
  <c r="H96" i="44"/>
  <c r="G96" i="44"/>
  <c r="F96" i="44"/>
  <c r="G17" i="43"/>
  <c r="G16" i="43"/>
  <c r="G15" i="43"/>
  <c r="G14" i="43"/>
  <c r="G13" i="43"/>
  <c r="G12" i="43"/>
  <c r="G11" i="43"/>
  <c r="G19" i="43" l="1"/>
  <c r="E42" i="4"/>
  <c r="E44" i="4"/>
  <c r="E46" i="4"/>
  <c r="E20" i="27" l="1"/>
  <c r="E20" i="29"/>
  <c r="F12" i="1" l="1"/>
  <c r="E76" i="27" l="1"/>
  <c r="E116" i="29"/>
  <c r="E115" i="29" s="1"/>
  <c r="E114" i="29" s="1"/>
  <c r="E112" i="29"/>
  <c r="E111" i="29" s="1"/>
  <c r="E14" i="3" l="1"/>
  <c r="E17" i="4"/>
  <c r="E74" i="27" l="1"/>
  <c r="E73" i="27" s="1"/>
  <c r="E69" i="27"/>
  <c r="E65" i="27"/>
  <c r="E55" i="27"/>
  <c r="E49" i="27"/>
  <c r="E40" i="27"/>
  <c r="E30" i="27"/>
  <c r="E45" i="29"/>
  <c r="E55" i="4"/>
  <c r="E52" i="4"/>
  <c r="E50" i="4"/>
  <c r="E48" i="4"/>
  <c r="C76" i="27" l="1"/>
  <c r="C57" i="4" l="1"/>
  <c r="C55" i="4"/>
  <c r="C54" i="4" l="1"/>
  <c r="C116" i="29" l="1"/>
  <c r="C115" i="29" s="1"/>
  <c r="C114" i="29" s="1"/>
  <c r="C112" i="29" l="1"/>
  <c r="C111" i="29" s="1"/>
  <c r="C41" i="29"/>
  <c r="C43" i="29"/>
  <c r="C54" i="29"/>
  <c r="C56" i="29"/>
  <c r="E41" i="29"/>
  <c r="E43" i="29"/>
  <c r="E54" i="29"/>
  <c r="E56" i="29"/>
  <c r="C67" i="29" l="1"/>
  <c r="C23" i="29"/>
  <c r="C27" i="29"/>
  <c r="C48" i="29"/>
  <c r="C35" i="29"/>
  <c r="C102" i="29"/>
  <c r="E35" i="29"/>
  <c r="C20" i="29"/>
  <c r="C15" i="29"/>
  <c r="C58" i="29"/>
  <c r="C64" i="29"/>
  <c r="C82" i="29"/>
  <c r="C77" i="29"/>
  <c r="C72" i="29"/>
  <c r="C45" i="29"/>
  <c r="C38" i="29"/>
  <c r="C90" i="29"/>
  <c r="E64" i="29"/>
  <c r="E90" i="29"/>
  <c r="E15" i="29"/>
  <c r="E102" i="29"/>
  <c r="E67" i="29"/>
  <c r="E48" i="29"/>
  <c r="E23" i="29"/>
  <c r="E82" i="29"/>
  <c r="E77" i="29"/>
  <c r="E72" i="29"/>
  <c r="E58" i="29"/>
  <c r="E38" i="29"/>
  <c r="E27" i="29"/>
  <c r="C63" i="29" l="1"/>
  <c r="C34" i="29"/>
  <c r="E63" i="29"/>
  <c r="E34" i="29"/>
  <c r="E71" i="29"/>
  <c r="E14" i="29"/>
  <c r="E13" i="29" l="1"/>
  <c r="E118" i="29" s="1"/>
  <c r="D15" i="1"/>
  <c r="D12" i="1"/>
  <c r="F24" i="1"/>
  <c r="D24" i="1"/>
  <c r="D23" i="1" l="1"/>
  <c r="C74" i="27"/>
  <c r="C73" i="27" l="1"/>
  <c r="C49" i="27"/>
  <c r="C40" i="27"/>
  <c r="C14" i="27"/>
  <c r="C65" i="27"/>
  <c r="C30" i="27"/>
  <c r="C69" i="27"/>
  <c r="C55" i="27"/>
  <c r="C20" i="27"/>
  <c r="D22" i="1" l="1"/>
  <c r="D21" i="1"/>
  <c r="D20" i="1"/>
  <c r="E54" i="4" l="1"/>
  <c r="E14" i="4"/>
  <c r="C42" i="4"/>
  <c r="C44" i="4"/>
  <c r="C46" i="4"/>
  <c r="C48" i="4"/>
  <c r="C50" i="4"/>
  <c r="C52" i="4"/>
  <c r="C29" i="3" l="1"/>
  <c r="C28" i="3" s="1"/>
  <c r="E21" i="3"/>
  <c r="E13" i="3" s="1"/>
  <c r="E29" i="3"/>
  <c r="E28" i="3" s="1"/>
  <c r="E13" i="4"/>
  <c r="E64" i="4" s="1"/>
  <c r="C14" i="4"/>
  <c r="C17" i="4"/>
  <c r="C21" i="3"/>
  <c r="C14" i="3"/>
  <c r="E14" i="27"/>
  <c r="F21" i="1"/>
  <c r="E32" i="3" l="1"/>
  <c r="C13" i="3"/>
  <c r="C32" i="3" s="1"/>
  <c r="C13" i="4"/>
  <c r="E13" i="27"/>
  <c r="E78" i="27" s="1"/>
  <c r="C13" i="27"/>
  <c r="C78" i="27" s="1"/>
  <c r="C64" i="4" l="1"/>
  <c r="C14" i="29"/>
  <c r="C71" i="29"/>
  <c r="C13" i="29" l="1"/>
  <c r="C118" i="29" s="1"/>
  <c r="F20" i="1"/>
  <c r="F15" i="1"/>
  <c r="F22" i="1" s="1"/>
  <c r="F2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<sst xmlns="http://schemas.openxmlformats.org/spreadsheetml/2006/main" count="470" uniqueCount="333">
  <si>
    <t>MINISTERIO DE HACIENDA</t>
  </si>
  <si>
    <t>DIRECCIÓN GENERAL DE PRESUPUESTO</t>
  </si>
  <si>
    <t>DIRECCIÓN DE ESTUDIOS ECONÓMICOS Y SEGUIMIENTO FINANCIERO</t>
  </si>
  <si>
    <t>Cuenta de Ahorro, Inversión y Financiamiento</t>
  </si>
  <si>
    <t>Gobierno Central</t>
  </si>
  <si>
    <t>En Millones RD$</t>
  </si>
  <si>
    <t>Indicadores</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</si>
  <si>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</si>
  <si>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</si>
  <si>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</si>
  <si>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</si>
  <si>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</si>
  <si>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</si>
  <si>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</si>
  <si>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</si>
  <si>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</si>
  <si>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</si>
  <si>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</si>
  <si>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</si>
  <si>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</si>
  <si>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</si>
  <si>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</si>
  <si>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</si>
  <si>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</si>
  <si>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</si>
  <si>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</si>
  <si>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</si>
  <si>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</si>
  <si>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</si>
  <si>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</si>
  <si>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</si>
  <si>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</si>
  <si>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</si>
  <si>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</si>
  <si>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</si>
  <si>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</si>
  <si>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</si>
  <si>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</si>
  <si>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</si>
  <si>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</si>
  <si>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</si>
  <si>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</si>
  <si>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</si>
  <si>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</si>
  <si>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</si>
  <si>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</si>
  <si>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</si>
  <si>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</si>
  <si>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</si>
  <si>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</si>
  <si>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</si>
  <si>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</si>
  <si>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</si>
  <si>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</si>
  <si>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</si>
  <si>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</si>
  <si>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</si>
  <si>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</si>
  <si>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</si>
  <si>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</si>
  <si>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</si>
  <si>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</si>
  <si>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</si>
  <si>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</si>
  <si>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</si>
  <si>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</si>
  <si>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</si>
  <si>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</si>
  <si>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</si>
  <si>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</si>
  <si>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</si>
  <si>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</si>
  <si>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</si>
  <si>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</si>
  <si>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</si>
  <si>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</si>
  <si>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</si>
  <si>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</si>
  <si>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</si>
  <si>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</si>
  <si>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</si>
  <si>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</si>
  <si>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</si>
  <si>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</si>
  <si>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</si>
  <si>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</si>
  <si>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</si>
  <si>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</si>
  <si>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</si>
  <si>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</si>
  <si>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</si>
  <si>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</si>
  <si>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</si>
  <si>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</si>
  <si>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</si>
  <si>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</si>
  <si>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</si>
  <si>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</si>
  <si>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</si>
  <si>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</si>
  <si>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</si>
  <si>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</si>
  <si>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</si>
  <si>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</si>
  <si>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</si>
  <si>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</si>
  <si>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</si>
  <si>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</si>
  <si>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</si>
  <si>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</si>
  <si>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</si>
  <si>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</si>
  <si>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</si>
  <si>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</si>
  <si>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</si>
  <si>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</si>
  <si>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</si>
  <si>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</si>
  <si>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</si>
  <si>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</si>
  <si>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</si>
  <si>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</si>
  <si>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</si>
  <si>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</si>
  <si>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</si>
  <si>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</si>
  <si>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</si>
  <si>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</si>
  <si>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</si>
  <si>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</si>
  <si>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</si>
  <si>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</si>
  <si>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</si>
  <si>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</si>
  <si>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</si>
  <si>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</si>
  <si>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</si>
  <si>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</si>
  <si>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</si>
  <si>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</si>
  <si>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</si>
  <si>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</si>
  <si>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</si>
  <si>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</si>
  <si>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</si>
  <si>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</si>
  <si>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</si>
  <si>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</si>
  <si>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</si>
  <si>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</si>
  <si>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</si>
  <si>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</si>
  <si>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</si>
  <si>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</si>
  <si>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</si>
  <si>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</si>
  <si>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</si>
  <si>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</si>
  <si>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</si>
  <si>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</si>
  <si>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</si>
  <si>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</si>
  <si>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</si>
  <si>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</si>
  <si>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</si>
  <si>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</si>
  <si>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</si>
  <si>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</si>
  <si>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</si>
  <si>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</si>
  <si>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</si>
  <si>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</si>
  <si>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</si>
  <si>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</si>
  <si>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</si>
  <si>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</si>
  <si>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</si>
  <si>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</si>
  <si>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</si>
  <si>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</si>
  <si>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</si>
  <si>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</si>
  <si>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</si>
  <si>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</si>
  <si>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</si>
  <si>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</si>
  <si>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</si>
  <si>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</si>
  <si>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</si>
  <si>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</si>
  <si>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</si>
  <si>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</si>
  <si>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</si>
  <si>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</si>
  <si>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</si>
  <si>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</si>
  <si>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</si>
  <si>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</si>
  <si>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</si>
  <si>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</si>
  <si>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</si>
  <si>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</si>
  <si>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</si>
  <si>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</si>
  <si>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</si>
  <si>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</si>
  <si>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</si>
  <si>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</si>
  <si>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</si>
  <si>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</si>
  <si>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</si>
  <si>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</si>
  <si>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</si>
  <si>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</si>
  <si>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</si>
  <si>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</si>
  <si>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</si>
  <si>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</si>
  <si>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</si>
  <si>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</si>
  <si>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</si>
  <si>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</si>
  <si>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</si>
  <si>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</si>
  <si>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</si>
  <si>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</si>
  <si>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</si>
  <si>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</si>
  <si>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</si>
  <si>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</si>
  <si>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</si>
  <si>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</si>
  <si>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</si>
  <si>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</si>
  <si>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</si>
  <si>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</si>
  <si>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</si>
  <si>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</si>
  <si>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</si>
  <si>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</si>
  <si>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</si>
  <si>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</si>
  <si>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</si>
  <si>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</si>
  <si>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</si>
  <si>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</si>
  <si>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</si>
  <si>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</si>
  <si>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</si>
  <si>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</si>
  <si>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</si>
  <si>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</si>
  <si>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</si>
  <si>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</si>
  <si>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</si>
  <si>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</si>
  <si>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</si>
  <si>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</si>
  <si>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</si>
  <si>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</si>
  <si>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</si>
  <si>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</si>
  <si>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</si>
  <si>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</si>
  <si>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</si>
  <si>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</si>
  <si>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Julio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</si>
  <si>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</si>
  <si>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</si>
  <si>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</si>
  <si>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</si>
  <si>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</si>
  <si>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</si>
  <si>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</si>
  <si>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</si>
  <si>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</si>
  <si>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</si>
  <si>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</si>
  <si>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</si>
  <si>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</si>
  <si>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</si>
  <si>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</si>
  <si>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</si>
  <si>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</si>
  <si>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</si>
  <si>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</si>
  <si>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</si>
  <si>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</si>
  <si>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</si>
  <si>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</si>
  <si>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</si>
  <si>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</si>
  <si>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</si>
  <si>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</si>
  <si>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</si>
  <si>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</si>
  <si>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</si>
  <si>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</si>
  <si>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</si>
  <si>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</si>
  <si>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</si>
  <si>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</si>
  <si>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</si>
  <si>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</si>
  <si>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</si>
  <si>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</si>
  <si>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</si>
  <si>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</si>
  <si>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</si>
  <si>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</si>
  <si>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</si>
  <si>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</si>
  <si>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</si>
  <si>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</si>
  <si>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Agosto</t>
  </si>
  <si>
    <t>5010 - BONOS INTERNOS PARA APOYO PRESUPUESTARIO</t>
  </si>
  <si>
    <t>4001 - DONACIONES PECUNARIAS PRIVADAS DE PERSONAS FISICAS Y JURIDICAS POR COVID-19</t>
  </si>
  <si>
    <t>0814- APOYO PRESUPUESTARIO (RECURSOS EXTERNOS)</t>
  </si>
  <si>
    <t>Julio*</t>
  </si>
  <si>
    <t xml:space="preserve">*La ejecución del programa Supérate del mes de julio por un monto de RD$2,222.6 MM fue devengado el 2 de agosto 2021 y por lo tanto se refleja en dicho mes. </t>
  </si>
  <si>
    <t>Ejecución 1ro de enero - 27 de agosto 2021*</t>
  </si>
  <si>
    <t>* Fecha de imputación al 27 de agosto y fecha de registro al 30 de agosto. La fecha de imputación representa los gastos o ingresos en el momento de su ejecución, mientras que la fecha de registro representa el momento de su registro en el sistema, en la medida que se van regularizando los pagos.</t>
  </si>
  <si>
    <t>Ejecución 1ro de enero - 27 de agosto 2021 *</t>
  </si>
  <si>
    <t>Ejecución 1ro de enero - 27 de agosto 2021</t>
  </si>
  <si>
    <t>Ejecución Gastos: Por fecha de imputación al 27 de agosto y fecha de registro al 30 de agosto.</t>
  </si>
  <si>
    <t>0814 - APOYO PRESUPUESTARIO (RECURSOS EXTERNOS)</t>
  </si>
  <si>
    <t>5209 - DIRECCIÓN GENERAL DE INFORMACIÓN Y DEFENSA DE LOS AFILIADOS</t>
  </si>
  <si>
    <t>01 - DIRECCIÓN GENERAL DE INFORMACIÓN Y DEFENSA DE LOS AFILIADOS</t>
  </si>
  <si>
    <t>3002 - RECURSOS SEGURIDAD SOCIAL LEY 13-20</t>
  </si>
  <si>
    <t xml:space="preserve">Pres. Inicial      </t>
  </si>
  <si>
    <t xml:space="preserve">Pres. Reformulado    </t>
  </si>
  <si>
    <t>Ley No. 237-20</t>
  </si>
  <si>
    <t>Ley No. 166-21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</si>
</sst>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_);\(#,##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 #,##0.00_-;\-* #,##0.00_-;_-* &quot;-&quot;??_-;_-@_-"/>
    <numFmt numFmtId="175" formatCode="_(&quot;RD$&quot;* #,##0.00_);_(&quot;RD$&quot;* \(#,##0.00\);_(&quot;RD$&quot;* &quot;-&quot;??_);_(@_)"/>
    <numFmt numFmtId="176" formatCode="_(* #,##0.000000000000_);_(* \(#,##0.000000000000\);_(* &quot;-&quot;??_);_(@_)"/>
    <numFmt numFmtId="177" formatCode="_(* #,##0.0_);_(* \(#,##0.0\);_(* &quot;-&quot;?_);_(@_)"/>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b/>
      <sz val="11"/>
      <color theme="1"/>
      <name val="Calibri"/>
      <family val="2"/>
      <scheme val="minor"/>
    </font>
    <font>
      <sz val="10"/>
      <name val="Arial"/>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7" fontId="32" fillId="0" borderId="4">
      <protection hidden="1"/>
    </xf>
    <xf numFmtId="0" fontId="34" fillId="21" borderId="0" applyNumberFormat="0" applyBorder="0" applyAlignment="0" applyProtection="0"/>
    <xf numFmtId="168"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2" fontId="42" fillId="25" borderId="7" applyNumberFormat="0" applyAlignment="0" applyProtection="0"/>
    <xf numFmtId="167" fontId="12" fillId="0" borderId="0" applyFont="0" applyFill="0" applyBorder="0" applyAlignment="0" applyProtection="0"/>
    <xf numFmtId="17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4"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4"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7"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7"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7"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7"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7"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7"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7"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2" fontId="58" fillId="0" borderId="18" applyNumberFormat="0" applyFill="0" applyAlignment="0" applyProtection="0"/>
    <xf numFmtId="172" fontId="58" fillId="0" borderId="18" applyNumberFormat="0" applyFill="0" applyAlignment="0" applyProtection="0"/>
    <xf numFmtId="0" fontId="55" fillId="0" borderId="0" applyNumberFormat="0" applyFill="0" applyBorder="0" applyAlignment="0" applyProtection="0"/>
    <xf numFmtId="0" fontId="60" fillId="0" borderId="0"/>
  </cellStyleXfs>
  <cellXfs count="14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4"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2" applyFont="1" applyAlignment="1">
      <alignment vertical="center" readingOrder="1"/>
    </xf>
    <xf numFmtId="0" fontId="4" fillId="0" borderId="0" xfId="2"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4" applyFont="1" applyAlignment="1">
      <alignment horizontal="left" indent="1"/>
    </xf>
    <xf numFmtId="164" fontId="7" fillId="2" borderId="0" xfId="1" applyNumberFormat="1" applyFont="1" applyFill="1" applyBorder="1"/>
    <xf numFmtId="0" fontId="19" fillId="0" borderId="0" xfId="4"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6" fontId="12" fillId="0" borderId="0" xfId="7" applyNumberFormat="1"/>
    <xf numFmtId="164" fontId="12" fillId="0" borderId="0" xfId="8" applyNumberFormat="1" applyFont="1"/>
    <xf numFmtId="176" fontId="0" fillId="0" borderId="0" xfId="1" applyNumberFormat="1" applyFont="1"/>
    <xf numFmtId="165" fontId="7" fillId="5" borderId="0" xfId="1" applyNumberFormat="1" applyFont="1" applyFill="1" applyBorder="1" applyAlignment="1">
      <alignment horizontal="left" vertical="center" wrapText="1"/>
    </xf>
    <xf numFmtId="4" fontId="12" fillId="0" borderId="0" xfId="0" applyNumberFormat="1" applyFont="1" applyFill="1" applyBorder="1" applyAlignment="1"/>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0" fillId="0" borderId="0" xfId="0" applyAlignment="1">
      <alignment horizontal="left" indent="2"/>
    </xf>
    <xf numFmtId="164" fontId="0" fillId="0" borderId="0" xfId="0" applyNumberFormat="1"/>
    <xf numFmtId="164" fontId="59" fillId="0" borderId="0" xfId="0" applyNumberFormat="1" applyFont="1"/>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0" fillId="0" borderId="0" xfId="0"/>
    <xf numFmtId="164" fontId="18" fillId="0" borderId="1" xfId="1" applyNumberFormat="1" applyFont="1" applyBorder="1" applyAlignment="1">
      <alignment horizontal="left"/>
    </xf>
    <xf numFmtId="164" fontId="7" fillId="0" borderId="0" xfId="1" applyNumberFormat="1" applyFont="1"/>
    <xf numFmtId="0" fontId="0" fillId="2" borderId="0" xfId="0" applyFill="1"/>
    <xf numFmtId="165" fontId="0" fillId="0" borderId="0" xfId="0" applyNumberFormat="1"/>
    <xf numFmtId="43" fontId="0" fillId="0" borderId="0" xfId="0" applyNumberFormat="1"/>
    <xf numFmtId="164" fontId="17" fillId="4" borderId="2" xfId="1" applyNumberFormat="1" applyFont="1" applyFill="1" applyBorder="1" applyAlignment="1">
      <alignment horizontal="right"/>
    </xf>
    <xf numFmtId="164" fontId="6" fillId="2" borderId="0" xfId="0" applyNumberFormat="1" applyFont="1" applyFill="1"/>
    <xf numFmtId="164" fontId="18" fillId="5" borderId="0" xfId="1" applyNumberFormat="1" applyFont="1" applyFill="1" applyBorder="1" applyAlignment="1">
      <alignment horizontal="left"/>
    </xf>
    <xf numFmtId="177" fontId="0" fillId="0" borderId="0" xfId="0" applyNumberFormat="1"/>
    <xf numFmtId="0" fontId="8" fillId="3" borderId="0" xfId="0" applyFont="1" applyFill="1" applyAlignment="1">
      <alignment horizontal="center" vertical="center" wrapText="1"/>
    </xf>
    <xf numFmtId="0" fontId="10" fillId="0" borderId="0" xfId="0" applyFont="1" applyAlignment="1">
      <alignment horizontal="left" vertical="center" wrapText="1"/>
    </xf>
    <xf numFmtId="0" fontId="23" fillId="3" borderId="0" xfId="0" applyFont="1" applyFill="1" applyAlignment="1">
      <alignment horizontal="center" vertical="center" wrapText="1"/>
    </xf>
    <xf numFmtId="0" fontId="5" fillId="2" borderId="0" xfId="0" applyFont="1" applyFill="1" applyAlignment="1">
      <alignment horizontal="center"/>
    </xf>
    <xf numFmtId="0" fontId="10" fillId="2" borderId="0" xfId="0" applyFont="1" applyFill="1" applyAlignment="1">
      <alignment vertical="center"/>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23" fillId="3" borderId="0" xfId="0" applyFont="1" applyFill="1" applyAlignment="1">
      <alignment vertical="center"/>
    </xf>
    <xf numFmtId="0" fontId="8" fillId="3" borderId="0" xfId="0" applyFont="1" applyFill="1" applyAlignment="1">
      <alignment horizontal="center" vertical="center" wrapText="1"/>
    </xf>
    <xf numFmtId="43" fontId="9" fillId="0" borderId="0" xfId="1" applyFont="1" applyAlignment="1">
      <alignment horizontal="left" vertical="top"/>
    </xf>
    <xf numFmtId="43" fontId="0" fillId="2" borderId="0" xfId="1" applyFont="1" applyFill="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5" fillId="2" borderId="0" xfId="0" applyFont="1" applyFill="1" applyAlignment="1">
      <alignment horizontal="center"/>
    </xf>
    <xf numFmtId="0" fontId="23" fillId="3" borderId="0" xfId="0" applyFont="1" applyFill="1" applyAlignment="1">
      <alignment horizontal="center" vertical="center" wrapText="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1" xfId="444" xr:uid="{00000000-0005-0000-0000-0000B6010000}"/>
    <cellStyle name="Normal 11 2" xfId="3" xr:uid="{00000000-0005-0000-0000-0000B7010000}"/>
    <cellStyle name="Normal 11_Estimado Mensual" xfId="445" xr:uid="{00000000-0005-0000-0000-0000B8010000}"/>
    <cellStyle name="Normal 12" xfId="446" xr:uid="{00000000-0005-0000-0000-0000B9010000}"/>
    <cellStyle name="Normal 12 2" xfId="447" xr:uid="{00000000-0005-0000-0000-0000BA010000}"/>
    <cellStyle name="Normal 13" xfId="448" xr:uid="{00000000-0005-0000-0000-0000BB010000}"/>
    <cellStyle name="Normal 13 2" xfId="449" xr:uid="{00000000-0005-0000-0000-0000BC01000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1143000</xdr:colOff>
      <xdr:row>0</xdr:row>
      <xdr:rowOff>127000</xdr:rowOff>
    </xdr:from>
    <xdr:to>
      <xdr:col>6</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352425</xdr:colOff>
      <xdr:row>0</xdr:row>
      <xdr:rowOff>66676</xdr:rowOff>
    </xdr:from>
    <xdr:to>
      <xdr:col>5</xdr:col>
      <xdr:colOff>1061607</xdr:colOff>
      <xdr:row>3</xdr:row>
      <xdr:rowOff>161926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496175" y="66676"/>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104775</xdr:colOff>
      <xdr:row>0</xdr:row>
      <xdr:rowOff>171451</xdr:rowOff>
    </xdr:from>
    <xdr:to>
      <xdr:col>5</xdr:col>
      <xdr:colOff>595171</xdr:colOff>
      <xdr:row>4</xdr:row>
      <xdr:rowOff>95251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91400" y="171451"/>
          <a:ext cx="1881046" cy="933450"/>
        </a:xfrm>
        <a:prstGeom prst="rect">
          <a:avLst/>
        </a:prstGeom>
      </xdr:spPr>
    </xdr:pic>
    <xdr:clientData/>
  </xdr:twoCellAnchor>
  <xdr:twoCellAnchor editAs="oneCell">
    <xdr:from>
      <xdr:col>0</xdr:col>
      <xdr:colOff>800100</xdr:colOff>
      <xdr:row>0</xdr:row>
      <xdr:rowOff>295276</xdr:rowOff>
    </xdr:from>
    <xdr:to>
      <xdr:col>1</xdr:col>
      <xdr:colOff>609600</xdr:colOff>
      <xdr:row>4</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0100" y="2952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1066800</xdr:colOff>
      <xdr:row>0</xdr:row>
      <xdr:rowOff>314326</xdr:rowOff>
    </xdr:from>
    <xdr:to>
      <xdr:col>5</xdr:col>
      <xdr:colOff>49935</xdr:colOff>
      <xdr:row>4</xdr:row>
      <xdr:rowOff>85725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229600" y="314326"/>
          <a:ext cx="1564410" cy="781049"/>
        </a:xfrm>
        <a:prstGeom prst="rect">
          <a:avLst/>
        </a:prstGeom>
      </xdr:spPr>
    </xdr:pic>
    <xdr:clientData/>
  </xdr:twoCellAnchor>
  <xdr:twoCellAnchor editAs="oneCell">
    <xdr:from>
      <xdr:col>0</xdr:col>
      <xdr:colOff>981075</xdr:colOff>
      <xdr:row>0</xdr:row>
      <xdr:rowOff>314325</xdr:rowOff>
    </xdr:from>
    <xdr:to>
      <xdr:col>1</xdr:col>
      <xdr:colOff>1652320</xdr:colOff>
      <xdr:row>4</xdr:row>
      <xdr:rowOff>57150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981075" y="3143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904875</xdr:colOff>
      <xdr:row>0</xdr:row>
      <xdr:rowOff>323851</xdr:rowOff>
    </xdr:from>
    <xdr:to>
      <xdr:col>1</xdr:col>
      <xdr:colOff>1492984</xdr:colOff>
      <xdr:row>4</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904875" y="323851"/>
          <a:ext cx="1731109" cy="762000"/>
        </a:xfrm>
        <a:prstGeom prst="rect">
          <a:avLst/>
        </a:prstGeom>
      </xdr:spPr>
    </xdr:pic>
    <xdr:clientData/>
  </xdr:twoCellAnchor>
  <xdr:twoCellAnchor editAs="oneCell">
    <xdr:from>
      <xdr:col>3</xdr:col>
      <xdr:colOff>981416</xdr:colOff>
      <xdr:row>0</xdr:row>
      <xdr:rowOff>314326</xdr:rowOff>
    </xdr:from>
    <xdr:to>
      <xdr:col>5</xdr:col>
      <xdr:colOff>327222</xdr:colOff>
      <xdr:row>4</xdr:row>
      <xdr:rowOff>133350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934666" y="3143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0</xdr:col>
      <xdr:colOff>582084</xdr:colOff>
      <xdr:row>2</xdr:row>
      <xdr:rowOff>178186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582084" y="806836"/>
          <a:ext cx="1753980" cy="787545"/>
        </a:xfrm>
        <a:prstGeom prst="rect">
          <a:avLst/>
        </a:prstGeom>
      </xdr:spPr>
    </xdr:pic>
    <xdr:clientData/>
  </xdr:oneCellAnchor>
  <xdr:oneCellAnchor>
    <xdr:from>
      <xdr:col>8</xdr:col>
      <xdr:colOff>742950</xdr:colOff>
      <xdr:row>2</xdr:row>
      <xdr:rowOff>133350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2677775" y="76200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33"/>
  <sheetViews>
    <sheetView showGridLines="0" tabSelected="1" zoomScaleNormal="100" workbookViewId="0">
      <selection activeCell="I47" sqref="I47"/>
    </sheetView>
  </sheetViews>
  <sheetFormatPr baseColWidth="10" defaultColWidth="11.42578125" defaultRowHeight="15"/>
  <cols>
    <col min="1" max="1" width="12.42578125" customWidth="1"/>
    <col min="2" max="2" width="13" customWidth="1"/>
    <col min="3" max="3" width="34.42578125" customWidth="1"/>
    <col min="4" max="4" width="15.28515625" customWidth="1"/>
    <col min="5" max="5" width="17" style="105" customWidth="1"/>
    <col min="6" max="6" width="20.7109375" customWidth="1"/>
    <col min="7" max="7" width="27" customWidth="1"/>
    <col min="8" max="8" width="15" customWidth="1"/>
    <col min="9" max="10" width="16.85546875" bestFit="1" customWidth="1"/>
    <col min="11" max="11" width="14.140625" bestFit="1" customWidth="1"/>
  </cols>
  <sheetData>
    <row r="1" spans="1:14" ht="28.5" customHeight="1">
      <c r="A1" s="126" t="s">
        <v>0</v>
      </c>
      <c r="B1" s="126"/>
      <c r="C1" s="126"/>
      <c r="D1" s="126"/>
      <c r="E1" s="126"/>
      <c r="F1" s="126"/>
      <c r="G1" s="126"/>
      <c r="H1" s="16"/>
      <c r="I1" s="16"/>
      <c r="J1" s="16"/>
      <c r="K1" s="16"/>
      <c r="L1" s="1"/>
      <c r="M1" s="1"/>
    </row>
    <row r="2" spans="1:14" ht="21" customHeight="1">
      <c r="A2" s="134" t="s">
        <v>1</v>
      </c>
      <c r="B2" s="134"/>
      <c r="C2" s="134"/>
      <c r="D2" s="134"/>
      <c r="E2" s="134"/>
      <c r="F2" s="134"/>
      <c r="G2" s="134"/>
      <c r="H2" s="15"/>
      <c r="I2" s="15"/>
      <c r="J2" s="15"/>
      <c r="L2" s="1"/>
      <c r="M2" s="1"/>
    </row>
    <row r="3" spans="1:14" s="70" customFormat="1" ht="28.5" customHeight="1">
      <c r="A3" s="133" t="s">
        <v>2</v>
      </c>
      <c r="B3" s="133"/>
      <c r="C3" s="133"/>
      <c r="D3" s="133"/>
      <c r="E3" s="133"/>
      <c r="F3" s="133"/>
      <c r="G3" s="133"/>
      <c r="H3" s="69"/>
      <c r="I3" s="69"/>
      <c r="J3" s="69"/>
      <c r="K3" s="11"/>
      <c r="L3" s="11"/>
      <c r="M3" s="11"/>
      <c r="N3" s="11"/>
    </row>
    <row r="4" spans="1:14" ht="18.75" customHeight="1">
      <c r="A4" s="132" t="s">
        <v>3</v>
      </c>
      <c r="B4" s="132"/>
      <c r="C4" s="132"/>
      <c r="D4" s="132"/>
      <c r="E4" s="132"/>
      <c r="F4" s="132"/>
      <c r="G4" s="132"/>
      <c r="H4" s="80"/>
      <c r="I4" s="17"/>
      <c r="J4" s="17"/>
      <c r="K4" s="12"/>
      <c r="L4" s="12"/>
      <c r="M4" s="12"/>
      <c r="N4" s="12"/>
    </row>
    <row r="5" spans="1:14" ht="18.75" customHeight="1">
      <c r="A5" s="132" t="s">
        <v>4</v>
      </c>
      <c r="B5" s="132"/>
      <c r="C5" s="132"/>
      <c r="D5" s="132"/>
      <c r="E5" s="132"/>
      <c r="F5" s="132"/>
      <c r="G5" s="132"/>
      <c r="H5" s="80"/>
      <c r="I5" s="17"/>
      <c r="J5" s="17"/>
      <c r="K5" s="12"/>
      <c r="L5" s="12"/>
      <c r="M5" s="12"/>
      <c r="N5" s="12"/>
    </row>
    <row r="6" spans="1:14" ht="18.75">
      <c r="A6" s="130" t="s">
        <v>320</v>
      </c>
      <c r="B6" s="130"/>
      <c r="C6" s="130"/>
      <c r="D6" s="130"/>
      <c r="E6" s="130"/>
      <c r="F6" s="130"/>
      <c r="G6" s="130"/>
      <c r="H6" s="72"/>
      <c r="I6" s="43"/>
      <c r="J6" s="18"/>
      <c r="K6" s="13"/>
      <c r="L6" s="13"/>
      <c r="M6" s="13"/>
      <c r="N6" s="13"/>
    </row>
    <row r="7" spans="1:14" ht="15.75">
      <c r="A7" s="131" t="s">
        <v>5</v>
      </c>
      <c r="B7" s="131"/>
      <c r="C7" s="131"/>
      <c r="D7" s="131"/>
      <c r="E7" s="131"/>
      <c r="F7" s="131"/>
      <c r="G7" s="131"/>
      <c r="H7" s="79"/>
      <c r="I7" s="19"/>
      <c r="J7" s="19"/>
      <c r="L7" s="1"/>
      <c r="M7" s="1"/>
    </row>
    <row r="8" spans="1:14" ht="15.75">
      <c r="A8" s="98"/>
      <c r="B8" s="98"/>
      <c r="C8" s="98"/>
      <c r="D8" s="98"/>
      <c r="E8" s="118"/>
      <c r="F8" s="98"/>
      <c r="G8" s="98"/>
      <c r="H8" s="98"/>
      <c r="I8" s="19"/>
      <c r="J8" s="19"/>
      <c r="L8" s="1"/>
      <c r="M8" s="1"/>
    </row>
    <row r="9" spans="1:14" ht="15" customHeight="1">
      <c r="C9" s="128" t="s">
        <v>6</v>
      </c>
      <c r="D9" s="115" t="s">
        <v>329</v>
      </c>
      <c r="E9" s="115" t="s">
        <v>330</v>
      </c>
      <c r="F9" s="128" t="s">
        <v>7</v>
      </c>
    </row>
    <row r="10" spans="1:14">
      <c r="C10" s="128"/>
      <c r="D10" s="115" t="s">
        <v>331</v>
      </c>
      <c r="E10" s="115" t="s">
        <v>332</v>
      </c>
      <c r="F10" s="128"/>
    </row>
    <row r="12" spans="1:14">
      <c r="C12" s="37" t="s">
        <v>8</v>
      </c>
      <c r="D12" s="40">
        <f>SUM(D13:D14)</f>
        <v>746313.83555099997</v>
      </c>
      <c r="E12" s="40">
        <f>SUM(E13:E14)</f>
        <v>766365.42395199998</v>
      </c>
      <c r="F12" s="52">
        <f>SUM(F13:F14)</f>
        <v>549486.18720870093</v>
      </c>
      <c r="G12" s="92"/>
      <c r="K12" s="25"/>
    </row>
    <row r="13" spans="1:14">
      <c r="C13" s="38" t="s">
        <v>9</v>
      </c>
      <c r="D13" s="41">
        <v>657166.22935799998</v>
      </c>
      <c r="E13" s="41">
        <v>754192.06175899995</v>
      </c>
      <c r="F13" s="41">
        <v>542449.84528766095</v>
      </c>
      <c r="H13" s="96"/>
      <c r="J13" s="92"/>
    </row>
    <row r="14" spans="1:14">
      <c r="C14" s="38" t="s">
        <v>10</v>
      </c>
      <c r="D14" s="41">
        <v>89147.606193</v>
      </c>
      <c r="E14" s="41">
        <v>12173.362193000001</v>
      </c>
      <c r="F14" s="41">
        <v>7036.3419210399998</v>
      </c>
      <c r="G14" s="92"/>
      <c r="H14" s="96"/>
      <c r="J14" s="93"/>
    </row>
    <row r="15" spans="1:14">
      <c r="C15" s="37" t="s">
        <v>11</v>
      </c>
      <c r="D15" s="40">
        <f>D16+D18</f>
        <v>891378.80090500007</v>
      </c>
      <c r="E15" s="40">
        <f>E16+E18</f>
        <v>976590.28218838002</v>
      </c>
      <c r="F15" s="40">
        <f>F16+F18</f>
        <v>533985.35901088954</v>
      </c>
      <c r="H15" s="25"/>
      <c r="I15" s="25"/>
    </row>
    <row r="16" spans="1:14">
      <c r="C16" s="38" t="s">
        <v>12</v>
      </c>
      <c r="D16" s="41">
        <v>768220.84493400005</v>
      </c>
      <c r="E16" s="41">
        <v>845235.08594038</v>
      </c>
      <c r="F16" s="41">
        <v>496494.82825403952</v>
      </c>
      <c r="G16" s="109"/>
      <c r="J16" s="24"/>
    </row>
    <row r="17" spans="3:10">
      <c r="C17" s="39" t="s">
        <v>13</v>
      </c>
      <c r="D17" s="41">
        <v>184836.13</v>
      </c>
      <c r="E17" s="41">
        <v>157865.45428599999</v>
      </c>
      <c r="F17" s="41">
        <v>108530.54544678003</v>
      </c>
      <c r="J17" s="24"/>
    </row>
    <row r="18" spans="3:10">
      <c r="C18" s="38" t="s">
        <v>14</v>
      </c>
      <c r="D18" s="41">
        <v>123157.955971</v>
      </c>
      <c r="E18" s="41">
        <v>131355.19624800002</v>
      </c>
      <c r="F18" s="41">
        <v>37490.530756849992</v>
      </c>
    </row>
    <row r="19" spans="3:10">
      <c r="C19" s="32" t="s">
        <v>15</v>
      </c>
      <c r="D19" s="32"/>
      <c r="E19" s="32"/>
      <c r="F19" s="33"/>
    </row>
    <row r="20" spans="3:10">
      <c r="C20" s="64" t="s">
        <v>16</v>
      </c>
      <c r="D20" s="7">
        <f>D13-D16</f>
        <v>-111054.61557600007</v>
      </c>
      <c r="E20" s="7">
        <f>E13-E16</f>
        <v>-91043.024181380053</v>
      </c>
      <c r="F20" s="7">
        <f>F13-F16</f>
        <v>45955.017033621436</v>
      </c>
    </row>
    <row r="21" spans="3:10">
      <c r="C21" s="64" t="s">
        <v>17</v>
      </c>
      <c r="D21" s="7">
        <f>D14-D18</f>
        <v>-34010.349778000003</v>
      </c>
      <c r="E21" s="7">
        <f>E14-E18</f>
        <v>-119181.83405500001</v>
      </c>
      <c r="F21" s="7">
        <f>F14-F18</f>
        <v>-30454.188835809993</v>
      </c>
      <c r="J21" s="25"/>
    </row>
    <row r="22" spans="3:10">
      <c r="C22" s="64" t="s">
        <v>18</v>
      </c>
      <c r="D22" s="7">
        <f>D12-D15</f>
        <v>-145064.9653540001</v>
      </c>
      <c r="E22" s="7">
        <f>E12-E15</f>
        <v>-210224.85823638004</v>
      </c>
      <c r="F22" s="7">
        <f>F12-F15</f>
        <v>15500.828197811381</v>
      </c>
      <c r="I22" s="25"/>
    </row>
    <row r="23" spans="3:10">
      <c r="C23" s="64" t="s">
        <v>19</v>
      </c>
      <c r="D23" s="7">
        <f>(D12-(D15-D17))</f>
        <v>39771.164645999903</v>
      </c>
      <c r="E23" s="7">
        <f>(E12-(E15-E17))</f>
        <v>-52359.403950380045</v>
      </c>
      <c r="F23" s="7">
        <f>(F12-(F15-F17))</f>
        <v>124031.37364459143</v>
      </c>
    </row>
    <row r="24" spans="3:10">
      <c r="C24" s="32" t="s">
        <v>20</v>
      </c>
      <c r="D24" s="67">
        <f>D26-D28</f>
        <v>145064.96535400001</v>
      </c>
      <c r="E24" s="67">
        <f>E26-E28</f>
        <v>258961.49339600001</v>
      </c>
      <c r="F24" s="82">
        <f t="shared" ref="F24" si="0">F26-F28</f>
        <v>118988.38916997006</v>
      </c>
      <c r="H24" s="25"/>
      <c r="I24" s="25"/>
      <c r="J24" s="25"/>
    </row>
    <row r="25" spans="3:10">
      <c r="C25" s="34"/>
      <c r="D25" s="34"/>
      <c r="E25" s="34"/>
      <c r="F25" s="35"/>
    </row>
    <row r="26" spans="3:10">
      <c r="C26" s="37" t="s">
        <v>21</v>
      </c>
      <c r="D26" s="40">
        <v>291528.48715300002</v>
      </c>
      <c r="E26" s="40">
        <v>356688.338919</v>
      </c>
      <c r="F26" s="40">
        <v>180501.59810976003</v>
      </c>
      <c r="J26" s="25"/>
    </row>
    <row r="27" spans="3:10">
      <c r="C27" s="36"/>
      <c r="D27" s="42"/>
      <c r="E27" s="42"/>
      <c r="F27" s="81"/>
      <c r="I27" s="25"/>
    </row>
    <row r="28" spans="3:10">
      <c r="C28" s="37" t="s">
        <v>22</v>
      </c>
      <c r="D28" s="40">
        <v>146463.52179900001</v>
      </c>
      <c r="E28" s="40">
        <v>97726.845522999996</v>
      </c>
      <c r="F28" s="52">
        <v>61513.208939789976</v>
      </c>
    </row>
    <row r="29" spans="3:10">
      <c r="C29" s="119" t="s">
        <v>23</v>
      </c>
      <c r="D29" s="2"/>
      <c r="E29" s="2"/>
      <c r="F29" s="2"/>
      <c r="G29" s="20"/>
    </row>
    <row r="30" spans="3:10" ht="31.5" customHeight="1">
      <c r="C30" s="129" t="s">
        <v>321</v>
      </c>
      <c r="D30" s="129"/>
      <c r="E30" s="129"/>
      <c r="F30" s="129"/>
      <c r="G30" s="20"/>
    </row>
    <row r="31" spans="3:10">
      <c r="C31" s="129" t="s">
        <v>24</v>
      </c>
      <c r="D31" s="129"/>
      <c r="E31" s="129"/>
      <c r="F31" s="129"/>
      <c r="G31" s="20"/>
    </row>
    <row r="32" spans="3:10">
      <c r="C32" s="127" t="s">
        <v>25</v>
      </c>
      <c r="D32" s="127"/>
      <c r="E32" s="127"/>
      <c r="F32" s="127"/>
      <c r="G32" s="20"/>
    </row>
    <row r="33" spans="3:3">
      <c r="C33" s="29"/>
    </row>
  </sheetData>
  <mergeCells count="12">
    <mergeCell ref="A1:G1"/>
    <mergeCell ref="C32:F32"/>
    <mergeCell ref="C9:C10"/>
    <mergeCell ref="C31:F31"/>
    <mergeCell ref="A6:G6"/>
    <mergeCell ref="A7:G7"/>
    <mergeCell ref="A5:G5"/>
    <mergeCell ref="A4:G4"/>
    <mergeCell ref="A3:G3"/>
    <mergeCell ref="A2:G2"/>
    <mergeCell ref="C30:F30"/>
    <mergeCell ref="F9:F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T46"/>
  <sheetViews>
    <sheetView showGridLines="0" workbookViewId="0">
      <selection activeCell="G28" sqref="G28"/>
    </sheetView>
  </sheetViews>
  <sheetFormatPr baseColWidth="10" defaultColWidth="11.42578125" defaultRowHeight="15"/>
  <cols>
    <col min="1" max="1" width="17.7109375" customWidth="1"/>
    <col min="2" max="2" width="51.85546875" customWidth="1"/>
    <col min="3" max="3" width="14.85546875" customWidth="1"/>
    <col min="4" max="4" width="16.42578125" style="105" customWidth="1"/>
    <col min="5" max="5" width="17" customWidth="1"/>
    <col min="6" max="6" width="18.42578125" customWidth="1"/>
    <col min="7" max="7" width="18.85546875" customWidth="1"/>
    <col min="8" max="8" width="16.85546875" bestFit="1" customWidth="1"/>
    <col min="9" max="9" width="14.140625" bestFit="1" customWidth="1"/>
    <col min="10" max="10" width="21.85546875" bestFit="1" customWidth="1"/>
    <col min="11" max="12" width="20.42578125" bestFit="1" customWidth="1"/>
  </cols>
  <sheetData>
    <row r="1" spans="1:8" ht="28.5" customHeight="1">
      <c r="A1" s="126" t="s">
        <v>0</v>
      </c>
      <c r="B1" s="126"/>
      <c r="C1" s="126"/>
      <c r="D1" s="126"/>
      <c r="E1" s="126"/>
      <c r="F1" s="126"/>
      <c r="G1" s="16"/>
      <c r="H1" s="16"/>
    </row>
    <row r="2" spans="1:8" ht="21" customHeight="1">
      <c r="A2" s="134" t="s">
        <v>1</v>
      </c>
      <c r="B2" s="134"/>
      <c r="C2" s="134"/>
      <c r="D2" s="134"/>
      <c r="E2" s="134"/>
      <c r="F2" s="134"/>
      <c r="G2" s="15"/>
      <c r="H2" s="15"/>
    </row>
    <row r="3" spans="1:8" ht="15" customHeight="1">
      <c r="A3" s="136" t="s">
        <v>2</v>
      </c>
      <c r="B3" s="136"/>
      <c r="C3" s="136"/>
      <c r="D3" s="136"/>
      <c r="E3" s="136"/>
      <c r="F3" s="136"/>
      <c r="G3" s="14"/>
      <c r="H3" s="14"/>
    </row>
    <row r="5" spans="1:8" ht="18.75" customHeight="1">
      <c r="A5" s="135" t="s">
        <v>26</v>
      </c>
      <c r="B5" s="135"/>
      <c r="C5" s="135"/>
      <c r="D5" s="135"/>
      <c r="E5" s="135"/>
      <c r="F5" s="135"/>
      <c r="G5" s="17"/>
      <c r="H5" s="17"/>
    </row>
    <row r="6" spans="1:8" ht="18.75" customHeight="1">
      <c r="A6" s="135" t="s">
        <v>27</v>
      </c>
      <c r="B6" s="135"/>
      <c r="C6" s="135"/>
      <c r="D6" s="135"/>
      <c r="E6" s="135"/>
      <c r="F6" s="135"/>
      <c r="G6" s="17"/>
      <c r="H6" s="17"/>
    </row>
    <row r="7" spans="1:8" ht="18.75">
      <c r="A7" s="130" t="s">
        <v>322</v>
      </c>
      <c r="B7" s="130"/>
      <c r="C7" s="130"/>
      <c r="D7" s="130"/>
      <c r="E7" s="130"/>
      <c r="F7" s="130"/>
      <c r="G7" s="72"/>
      <c r="H7" s="72"/>
    </row>
    <row r="8" spans="1:8" ht="15.75">
      <c r="A8" s="138" t="s">
        <v>5</v>
      </c>
      <c r="B8" s="138"/>
      <c r="C8" s="138"/>
      <c r="D8" s="138"/>
      <c r="E8" s="138"/>
      <c r="F8" s="138"/>
      <c r="G8" s="19"/>
      <c r="H8" s="19"/>
    </row>
    <row r="10" spans="1:8">
      <c r="H10" s="25"/>
    </row>
    <row r="11" spans="1:8" ht="15" customHeight="1">
      <c r="B11" s="137" t="s">
        <v>6</v>
      </c>
      <c r="C11" s="117" t="s">
        <v>329</v>
      </c>
      <c r="D11" s="117" t="s">
        <v>330</v>
      </c>
      <c r="E11" s="128" t="s">
        <v>7</v>
      </c>
    </row>
    <row r="12" spans="1:8" ht="15" customHeight="1">
      <c r="B12" s="137"/>
      <c r="C12" s="123" t="s">
        <v>331</v>
      </c>
      <c r="D12" s="123" t="s">
        <v>332</v>
      </c>
      <c r="E12" s="128"/>
      <c r="G12" s="25"/>
    </row>
    <row r="13" spans="1:8">
      <c r="B13" s="46" t="s">
        <v>11</v>
      </c>
      <c r="C13" s="44">
        <f>+C14+C21</f>
        <v>891378.80090500007</v>
      </c>
      <c r="D13" s="44">
        <f>+D14+D21</f>
        <v>976590.28218838002</v>
      </c>
      <c r="E13" s="44">
        <f>E14+E21</f>
        <v>533985.35901088954</v>
      </c>
    </row>
    <row r="14" spans="1:8">
      <c r="B14" s="47" t="s">
        <v>12</v>
      </c>
      <c r="C14" s="68">
        <f>SUM(C15:C20)</f>
        <v>768220.84493400005</v>
      </c>
      <c r="D14" s="68">
        <f>SUM(D15:D20)</f>
        <v>845235.08594038</v>
      </c>
      <c r="E14" s="68">
        <f>SUM(E15:E20)</f>
        <v>496494.82825403952</v>
      </c>
    </row>
    <row r="15" spans="1:8" ht="12.75" customHeight="1">
      <c r="B15" s="48" t="s">
        <v>28</v>
      </c>
      <c r="C15" s="45">
        <v>313475.53906699998</v>
      </c>
      <c r="D15" s="45">
        <v>361648.25726509996</v>
      </c>
      <c r="E15" s="45">
        <v>204388.06234943948</v>
      </c>
      <c r="F15" s="94"/>
    </row>
    <row r="16" spans="1:8">
      <c r="B16" s="48" t="s">
        <v>29</v>
      </c>
      <c r="C16" s="45">
        <v>45951.048903000003</v>
      </c>
      <c r="D16" s="45">
        <v>50951.048903000003</v>
      </c>
      <c r="E16" s="45">
        <v>28629.994767129996</v>
      </c>
      <c r="F16" s="94"/>
    </row>
    <row r="17" spans="2:15">
      <c r="B17" s="48" t="s">
        <v>13</v>
      </c>
      <c r="C17" s="45">
        <v>184836.13</v>
      </c>
      <c r="D17" s="45">
        <v>157865.45428599999</v>
      </c>
      <c r="E17" s="45">
        <v>108530.54544678003</v>
      </c>
      <c r="F17" s="94"/>
    </row>
    <row r="18" spans="2:15">
      <c r="B18" s="48" t="s">
        <v>30</v>
      </c>
      <c r="C18" s="45">
        <v>0</v>
      </c>
      <c r="D18" s="45">
        <v>6000</v>
      </c>
      <c r="E18" s="45">
        <v>2736.95858223</v>
      </c>
      <c r="F18" s="94"/>
    </row>
    <row r="19" spans="2:15">
      <c r="B19" s="48" t="s">
        <v>31</v>
      </c>
      <c r="C19" s="45">
        <v>223692.31142300001</v>
      </c>
      <c r="D19" s="45">
        <v>268504.50994527998</v>
      </c>
      <c r="E19" s="45">
        <v>151858.68443713995</v>
      </c>
      <c r="F19" s="94"/>
      <c r="G19" s="78"/>
    </row>
    <row r="20" spans="2:15">
      <c r="B20" s="48" t="s">
        <v>32</v>
      </c>
      <c r="C20" s="45">
        <v>265.815541</v>
      </c>
      <c r="D20" s="45">
        <v>265.815541</v>
      </c>
      <c r="E20" s="45">
        <v>350.58267131999997</v>
      </c>
      <c r="F20" s="94"/>
      <c r="G20" s="78"/>
      <c r="H20" s="25"/>
    </row>
    <row r="21" spans="2:15">
      <c r="B21" s="47" t="s">
        <v>14</v>
      </c>
      <c r="C21" s="68">
        <f>SUM(C22:C27)</f>
        <v>123157.955971</v>
      </c>
      <c r="D21" s="68">
        <f>SUM(D22:D27)</f>
        <v>131355.19624800002</v>
      </c>
      <c r="E21" s="68">
        <f>SUM(E22:E27)</f>
        <v>37490.530756849992</v>
      </c>
      <c r="F21" s="94"/>
      <c r="G21" s="78"/>
      <c r="I21" s="25"/>
    </row>
    <row r="22" spans="2:15">
      <c r="B22" s="48" t="s">
        <v>33</v>
      </c>
      <c r="C22" s="45">
        <v>30479.010985000001</v>
      </c>
      <c r="D22" s="45">
        <v>30960.800811000001</v>
      </c>
      <c r="E22" s="45">
        <v>8705.8020491699936</v>
      </c>
      <c r="G22" s="110"/>
      <c r="H22" s="94"/>
      <c r="I22" s="78"/>
    </row>
    <row r="23" spans="2:15">
      <c r="B23" s="48" t="s">
        <v>34</v>
      </c>
      <c r="C23" s="45">
        <v>44127.092095</v>
      </c>
      <c r="D23" s="45">
        <v>49509.035157999999</v>
      </c>
      <c r="E23" s="45">
        <v>10056.85191523</v>
      </c>
      <c r="G23" s="110"/>
      <c r="H23" s="94"/>
    </row>
    <row r="24" spans="2:15">
      <c r="B24" s="48" t="s">
        <v>35</v>
      </c>
      <c r="C24" s="45">
        <v>15.70552</v>
      </c>
      <c r="D24" s="45">
        <v>15.70552</v>
      </c>
      <c r="E24" s="45">
        <v>1.0738000000000001</v>
      </c>
      <c r="G24" s="110"/>
      <c r="H24" s="94"/>
    </row>
    <row r="25" spans="2:15">
      <c r="B25" s="48" t="s">
        <v>36</v>
      </c>
      <c r="C25" s="45">
        <v>1196.1647559999999</v>
      </c>
      <c r="D25" s="45">
        <v>1194.0003369999999</v>
      </c>
      <c r="E25" s="45">
        <v>569.37528582999994</v>
      </c>
      <c r="G25" s="110"/>
      <c r="H25" s="94"/>
    </row>
    <row r="26" spans="2:15">
      <c r="B26" s="48" t="s">
        <v>37</v>
      </c>
      <c r="C26" s="45">
        <v>45893.698340000003</v>
      </c>
      <c r="D26" s="45">
        <v>48229.370147000001</v>
      </c>
      <c r="E26" s="45">
        <v>18157.427706620001</v>
      </c>
      <c r="G26" s="110"/>
      <c r="H26" s="94"/>
    </row>
    <row r="27" spans="2:15">
      <c r="B27" s="48" t="s">
        <v>38</v>
      </c>
      <c r="C27" s="45">
        <v>1446.284275</v>
      </c>
      <c r="D27" s="45">
        <v>1446.284275</v>
      </c>
      <c r="E27" s="53">
        <v>0</v>
      </c>
      <c r="G27" s="110"/>
      <c r="H27" s="94"/>
    </row>
    <row r="28" spans="2:15">
      <c r="B28" s="46" t="s">
        <v>39</v>
      </c>
      <c r="C28" s="44">
        <f>C29</f>
        <v>146463.52179899998</v>
      </c>
      <c r="D28" s="44">
        <f>D29</f>
        <v>97726.845522999996</v>
      </c>
      <c r="E28" s="52">
        <f t="shared" ref="E28" si="0">E29</f>
        <v>61513.208939789976</v>
      </c>
    </row>
    <row r="29" spans="2:15">
      <c r="B29" s="47" t="s">
        <v>22</v>
      </c>
      <c r="C29" s="68">
        <f>SUM(C30:C31)</f>
        <v>146463.52179899998</v>
      </c>
      <c r="D29" s="68">
        <f>SUM(D30:D31)</f>
        <v>97726.845522999996</v>
      </c>
      <c r="E29" s="61">
        <f>SUM(E30:E31)</f>
        <v>61513.208939789976</v>
      </c>
      <c r="F29" s="25"/>
    </row>
    <row r="30" spans="2:15">
      <c r="B30" s="48" t="s">
        <v>40</v>
      </c>
      <c r="C30" s="45">
        <v>23000</v>
      </c>
      <c r="D30" s="45">
        <v>11850.4</v>
      </c>
      <c r="E30" s="45">
        <v>1433.3199973399999</v>
      </c>
    </row>
    <row r="31" spans="2:15">
      <c r="B31" s="39" t="s">
        <v>41</v>
      </c>
      <c r="C31" s="45">
        <v>123463.52179899999</v>
      </c>
      <c r="D31" s="45">
        <v>85876.445523000002</v>
      </c>
      <c r="E31" s="45">
        <v>60079.888942449979</v>
      </c>
    </row>
    <row r="32" spans="2:15" ht="15" customHeight="1">
      <c r="B32" s="58" t="s">
        <v>42</v>
      </c>
      <c r="C32" s="54">
        <f>C13+C28</f>
        <v>1037842.322704</v>
      </c>
      <c r="D32" s="54">
        <f>D13+D28</f>
        <v>1074317.1277113799</v>
      </c>
      <c r="E32" s="54">
        <f>E13+E28</f>
        <v>595498.56795067957</v>
      </c>
      <c r="F32" s="21"/>
      <c r="G32" s="21"/>
      <c r="H32" s="21"/>
      <c r="I32" s="21"/>
      <c r="J32" s="21"/>
      <c r="K32" s="21"/>
      <c r="L32" s="21"/>
      <c r="M32" s="21"/>
      <c r="N32" s="21"/>
      <c r="O32" s="21"/>
    </row>
    <row r="33" spans="2:20" ht="15" customHeight="1">
      <c r="B33" s="29" t="s">
        <v>23</v>
      </c>
      <c r="C33" s="29"/>
      <c r="D33" s="29"/>
      <c r="E33" s="97"/>
      <c r="F33" s="21"/>
      <c r="G33" s="21"/>
      <c r="H33" s="21"/>
      <c r="I33" s="21"/>
      <c r="J33" s="21"/>
      <c r="K33" s="21"/>
      <c r="L33" s="21"/>
      <c r="M33" s="21"/>
      <c r="N33" s="21"/>
      <c r="O33" s="21"/>
      <c r="P33" s="21"/>
      <c r="Q33" s="21"/>
      <c r="R33" s="21"/>
      <c r="S33" s="21"/>
    </row>
    <row r="34" spans="2:20" ht="22.5" customHeight="1">
      <c r="B34" s="129" t="s">
        <v>321</v>
      </c>
      <c r="C34" s="129"/>
      <c r="D34" s="129"/>
      <c r="E34" s="129"/>
      <c r="F34" s="21"/>
      <c r="G34" s="21"/>
      <c r="H34" s="21"/>
      <c r="I34" s="21"/>
      <c r="J34" s="21"/>
      <c r="K34" s="21"/>
      <c r="L34" s="21"/>
      <c r="M34" s="21"/>
      <c r="N34" s="21"/>
      <c r="O34" s="21"/>
      <c r="P34" s="21"/>
      <c r="Q34" s="21"/>
      <c r="R34" s="21"/>
      <c r="S34" s="21"/>
      <c r="T34" s="21"/>
    </row>
    <row r="35" spans="2:20">
      <c r="B35" s="129" t="s">
        <v>43</v>
      </c>
      <c r="C35" s="129"/>
      <c r="D35" s="129"/>
      <c r="E35" s="129"/>
      <c r="F35" s="21"/>
      <c r="G35" s="21"/>
      <c r="H35" s="21"/>
      <c r="I35" s="21"/>
      <c r="J35" s="21"/>
      <c r="K35" s="21"/>
      <c r="L35" s="21"/>
      <c r="M35" s="21"/>
      <c r="N35" s="21"/>
      <c r="O35" s="21"/>
      <c r="P35" s="21"/>
      <c r="Q35" s="21"/>
      <c r="R35" s="21"/>
      <c r="S35" s="21"/>
      <c r="T35" s="21"/>
    </row>
    <row r="36" spans="2:20">
      <c r="B36" s="29"/>
      <c r="C36" s="29"/>
      <c r="D36" s="29"/>
      <c r="E36" s="97"/>
      <c r="F36" s="21"/>
      <c r="G36" s="21"/>
      <c r="H36" s="21"/>
      <c r="I36" s="21"/>
      <c r="J36" s="21"/>
      <c r="K36" s="21"/>
      <c r="L36" s="21"/>
      <c r="M36" s="21"/>
      <c r="N36" s="21"/>
      <c r="O36" s="21"/>
      <c r="P36" s="21"/>
      <c r="Q36" s="21"/>
      <c r="R36" s="21"/>
      <c r="S36" s="21"/>
      <c r="T36" s="21"/>
    </row>
    <row r="37" spans="2:20">
      <c r="C37" s="29"/>
      <c r="D37" s="29"/>
      <c r="E37" s="97"/>
      <c r="F37" s="21"/>
    </row>
    <row r="38" spans="2:20">
      <c r="F38" s="21"/>
    </row>
    <row r="46" spans="2:20">
      <c r="B46" s="25"/>
    </row>
  </sheetData>
  <mergeCells count="11">
    <mergeCell ref="B35:E35"/>
    <mergeCell ref="B11:B12"/>
    <mergeCell ref="A8:F8"/>
    <mergeCell ref="B34:E34"/>
    <mergeCell ref="E11:E12"/>
    <mergeCell ref="A5:F5"/>
    <mergeCell ref="A3:F3"/>
    <mergeCell ref="A2:F2"/>
    <mergeCell ref="A1:F1"/>
    <mergeCell ref="A7:F7"/>
    <mergeCell ref="A6:F6"/>
  </mergeCells>
  <pageMargins left="0.7" right="0.7" top="0.75" bottom="0.75" header="0.3" footer="0.3"/>
  <pageSetup orientation="portrait" horizontalDpi="4294967295" verticalDpi="4294967295" r:id="rId1"/>
  <ignoredErrors>
    <ignoredError sqref="E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J73"/>
  <sheetViews>
    <sheetView showGridLines="0" zoomScaleNormal="100" workbookViewId="0">
      <selection activeCell="J21" sqref="J21"/>
    </sheetView>
  </sheetViews>
  <sheetFormatPr baseColWidth="10" defaultColWidth="11.42578125" defaultRowHeight="15"/>
  <cols>
    <col min="1" max="1" width="29.42578125" customWidth="1"/>
    <col min="2" max="2" width="59.140625" customWidth="1"/>
    <col min="3" max="3" width="15.42578125" customWidth="1"/>
    <col min="4" max="4" width="17.5703125" style="105" customWidth="1"/>
    <col min="5" max="5" width="20.85546875" customWidth="1"/>
  </cols>
  <sheetData>
    <row r="1" spans="1:7" ht="28.5" customHeight="1">
      <c r="A1" s="126" t="s">
        <v>0</v>
      </c>
      <c r="B1" s="126"/>
      <c r="C1" s="126"/>
      <c r="D1" s="126"/>
      <c r="E1" s="126"/>
      <c r="F1" s="126"/>
      <c r="G1" s="16"/>
    </row>
    <row r="2" spans="1:7" ht="21" customHeight="1">
      <c r="A2" s="134" t="s">
        <v>1</v>
      </c>
      <c r="B2" s="134"/>
      <c r="C2" s="134"/>
      <c r="D2" s="134"/>
      <c r="E2" s="134"/>
      <c r="F2" s="134"/>
      <c r="G2" s="15"/>
    </row>
    <row r="3" spans="1:7" ht="15" customHeight="1">
      <c r="A3" s="136" t="s">
        <v>2</v>
      </c>
      <c r="B3" s="136"/>
      <c r="C3" s="136"/>
      <c r="D3" s="136"/>
      <c r="E3" s="136"/>
      <c r="F3" s="136"/>
      <c r="G3" s="14"/>
    </row>
    <row r="5" spans="1:7" ht="18.75" customHeight="1">
      <c r="A5" s="135" t="s">
        <v>26</v>
      </c>
      <c r="B5" s="135"/>
      <c r="C5" s="135"/>
      <c r="D5" s="135"/>
      <c r="E5" s="135"/>
      <c r="F5" s="135"/>
      <c r="G5" s="17"/>
    </row>
    <row r="6" spans="1:7" ht="18.75" customHeight="1">
      <c r="A6" s="135" t="s">
        <v>44</v>
      </c>
      <c r="B6" s="135"/>
      <c r="C6" s="135"/>
      <c r="D6" s="135"/>
      <c r="E6" s="135"/>
      <c r="F6" s="135"/>
      <c r="G6" s="17"/>
    </row>
    <row r="7" spans="1:7" ht="18.75">
      <c r="A7" s="140" t="s">
        <v>320</v>
      </c>
      <c r="B7" s="140"/>
      <c r="C7" s="140"/>
      <c r="D7" s="140"/>
      <c r="E7" s="140"/>
      <c r="F7" s="140"/>
      <c r="G7" s="18"/>
    </row>
    <row r="8" spans="1:7" ht="15.75">
      <c r="A8" s="138" t="s">
        <v>5</v>
      </c>
      <c r="B8" s="138"/>
      <c r="C8" s="138"/>
      <c r="D8" s="138"/>
      <c r="E8" s="138"/>
      <c r="F8" s="138"/>
      <c r="G8" s="19"/>
    </row>
    <row r="11" spans="1:7" ht="15" customHeight="1">
      <c r="B11" s="137" t="s">
        <v>6</v>
      </c>
      <c r="C11" s="122" t="s">
        <v>329</v>
      </c>
      <c r="D11" s="117" t="s">
        <v>330</v>
      </c>
      <c r="E11" s="139" t="s">
        <v>7</v>
      </c>
    </row>
    <row r="12" spans="1:7">
      <c r="B12" s="137"/>
      <c r="C12" s="123" t="s">
        <v>331</v>
      </c>
      <c r="D12" s="123" t="s">
        <v>332</v>
      </c>
      <c r="E12" s="139"/>
    </row>
    <row r="13" spans="1:7">
      <c r="B13" s="49" t="s">
        <v>11</v>
      </c>
      <c r="C13" s="50">
        <f>C14+C17+C42+C44+C46+C48+C50+C52</f>
        <v>891378.80090499995</v>
      </c>
      <c r="D13" s="50">
        <f>D14+D17+D42+D44+D46+D48+D50+D52</f>
        <v>976590.2821883799</v>
      </c>
      <c r="E13" s="51">
        <f>E14+E17+E42+E44+E46+E48+E50+E52</f>
        <v>533985.35901089001</v>
      </c>
    </row>
    <row r="14" spans="1:7">
      <c r="B14" s="55" t="s">
        <v>45</v>
      </c>
      <c r="C14" s="52">
        <f>SUM(C15:C16)</f>
        <v>7818.7198360000002</v>
      </c>
      <c r="D14" s="52">
        <f>SUM(D15:D16)</f>
        <v>7818.7198360000002</v>
      </c>
      <c r="E14" s="52">
        <f>SUM(E15:E16)</f>
        <v>5212.4798016400009</v>
      </c>
    </row>
    <row r="15" spans="1:7">
      <c r="B15" s="56" t="s">
        <v>46</v>
      </c>
      <c r="C15" s="53">
        <v>2635.7791240000001</v>
      </c>
      <c r="D15" s="53">
        <v>2635.7791240000001</v>
      </c>
      <c r="E15" s="53">
        <v>1757.186048</v>
      </c>
    </row>
    <row r="16" spans="1:7">
      <c r="B16" s="56" t="s">
        <v>47</v>
      </c>
      <c r="C16" s="53">
        <v>5182.9407119999996</v>
      </c>
      <c r="D16" s="53">
        <v>5182.9407119999996</v>
      </c>
      <c r="E16" s="53">
        <v>3455.2937536400009</v>
      </c>
    </row>
    <row r="17" spans="2:5">
      <c r="B17" s="55" t="s">
        <v>48</v>
      </c>
      <c r="C17" s="52">
        <f>SUM(C18:C41)</f>
        <v>867394.59404</v>
      </c>
      <c r="D17" s="52">
        <f>SUM(D18:D41)</f>
        <v>952574.95512137993</v>
      </c>
      <c r="E17" s="52">
        <f>SUM(E18:E41)</f>
        <v>518217.60876124003</v>
      </c>
    </row>
    <row r="18" spans="2:5">
      <c r="B18" s="56" t="s">
        <v>49</v>
      </c>
      <c r="C18" s="53">
        <v>67976.353801000005</v>
      </c>
      <c r="D18" s="53">
        <v>92918.780270999996</v>
      </c>
      <c r="E18" s="53">
        <v>43637.917513179818</v>
      </c>
    </row>
    <row r="19" spans="2:5">
      <c r="B19" s="56" t="s">
        <v>50</v>
      </c>
      <c r="C19" s="53">
        <v>43276.034668</v>
      </c>
      <c r="D19" s="53">
        <v>45367.374879000003</v>
      </c>
      <c r="E19" s="53">
        <v>26105.421001190014</v>
      </c>
    </row>
    <row r="20" spans="2:5">
      <c r="B20" s="56" t="s">
        <v>51</v>
      </c>
      <c r="C20" s="53">
        <v>33199.958316999997</v>
      </c>
      <c r="D20" s="53">
        <v>35341.482117</v>
      </c>
      <c r="E20" s="53">
        <v>19901.749014520025</v>
      </c>
    </row>
    <row r="21" spans="2:5">
      <c r="B21" s="56" t="s">
        <v>52</v>
      </c>
      <c r="C21" s="53">
        <v>10207.45131</v>
      </c>
      <c r="D21" s="53">
        <v>9389.4613890000001</v>
      </c>
      <c r="E21" s="53">
        <v>4531.7282384599939</v>
      </c>
    </row>
    <row r="22" spans="2:5">
      <c r="B22" s="56" t="s">
        <v>53</v>
      </c>
      <c r="C22" s="53">
        <v>21532.543437</v>
      </c>
      <c r="D22" s="53">
        <v>21857.141529</v>
      </c>
      <c r="E22" s="53">
        <v>11196.690437120002</v>
      </c>
    </row>
    <row r="23" spans="2:5">
      <c r="B23" s="56" t="s">
        <v>54</v>
      </c>
      <c r="C23" s="53">
        <v>194510.2</v>
      </c>
      <c r="D23" s="53">
        <v>196159.10646570998</v>
      </c>
      <c r="E23" s="53">
        <v>111056.98317230014</v>
      </c>
    </row>
    <row r="24" spans="2:5">
      <c r="B24" s="56" t="s">
        <v>55</v>
      </c>
      <c r="C24" s="53">
        <v>107449.06131200001</v>
      </c>
      <c r="D24" s="53">
        <v>148320.17391226001</v>
      </c>
      <c r="E24" s="53">
        <v>87471.948292930145</v>
      </c>
    </row>
    <row r="25" spans="2:5">
      <c r="B25" s="57" t="s">
        <v>56</v>
      </c>
      <c r="C25" s="53">
        <v>2833.7266970000001</v>
      </c>
      <c r="D25" s="53">
        <v>3015.0922033500001</v>
      </c>
      <c r="E25" s="53">
        <v>1387.7712945799999</v>
      </c>
    </row>
    <row r="26" spans="2:5">
      <c r="B26" s="57" t="s">
        <v>57</v>
      </c>
      <c r="C26" s="53">
        <v>2031.641613</v>
      </c>
      <c r="D26" s="53">
        <v>2073.0756227799998</v>
      </c>
      <c r="E26" s="53">
        <v>1121.6413785600002</v>
      </c>
    </row>
    <row r="27" spans="2:5">
      <c r="B27" s="57" t="s">
        <v>58</v>
      </c>
      <c r="C27" s="53">
        <v>13835.081458000001</v>
      </c>
      <c r="D27" s="53">
        <v>13689.835123000001</v>
      </c>
      <c r="E27" s="53">
        <v>8525.9322439499865</v>
      </c>
    </row>
    <row r="28" spans="2:5">
      <c r="B28" s="57" t="s">
        <v>59</v>
      </c>
      <c r="C28" s="53">
        <v>48788.599383000001</v>
      </c>
      <c r="D28" s="53">
        <v>49209.997443</v>
      </c>
      <c r="E28" s="53">
        <v>17968.109703589998</v>
      </c>
    </row>
    <row r="29" spans="2:5">
      <c r="B29" s="57" t="s">
        <v>60</v>
      </c>
      <c r="C29" s="53">
        <v>7108.3583760000001</v>
      </c>
      <c r="D29" s="53">
        <v>13987.866796</v>
      </c>
      <c r="E29" s="53">
        <v>4104.7514275400081</v>
      </c>
    </row>
    <row r="30" spans="2:5">
      <c r="B30" s="57" t="s">
        <v>61</v>
      </c>
      <c r="C30" s="53">
        <v>5989.2639559999998</v>
      </c>
      <c r="D30" s="53">
        <v>6577.9117200000001</v>
      </c>
      <c r="E30" s="53">
        <v>1732.6004017300038</v>
      </c>
    </row>
    <row r="31" spans="2:5">
      <c r="B31" s="57" t="s">
        <v>62</v>
      </c>
      <c r="C31" s="53">
        <v>7005.5593010000002</v>
      </c>
      <c r="D31" s="53">
        <v>8912.171241</v>
      </c>
      <c r="E31" s="53">
        <v>5984.267046930001</v>
      </c>
    </row>
    <row r="32" spans="2:5">
      <c r="B32" s="57" t="s">
        <v>63</v>
      </c>
      <c r="C32" s="53">
        <v>1090.5878210000001</v>
      </c>
      <c r="D32" s="53">
        <v>1166.387821</v>
      </c>
      <c r="E32" s="53">
        <v>616.09537329000023</v>
      </c>
    </row>
    <row r="33" spans="2:5">
      <c r="B33" s="57" t="s">
        <v>64</v>
      </c>
      <c r="C33" s="53">
        <v>2587.8885329999998</v>
      </c>
      <c r="D33" s="53">
        <v>2998.79320534</v>
      </c>
      <c r="E33" s="53">
        <v>1637.4858533199986</v>
      </c>
    </row>
    <row r="34" spans="2:5">
      <c r="B34" s="57" t="s">
        <v>65</v>
      </c>
      <c r="C34" s="53">
        <v>660.71190899999999</v>
      </c>
      <c r="D34" s="53">
        <v>684.63847867000004</v>
      </c>
      <c r="E34" s="53">
        <v>310.39164069000003</v>
      </c>
    </row>
    <row r="35" spans="2:5">
      <c r="B35" s="57" t="s">
        <v>66</v>
      </c>
      <c r="C35" s="53">
        <v>12790.477309</v>
      </c>
      <c r="D35" s="53">
        <v>14428.729568999999</v>
      </c>
      <c r="E35" s="53">
        <v>5551.3699413599925</v>
      </c>
    </row>
    <row r="36" spans="2:5">
      <c r="B36" s="57" t="s">
        <v>67</v>
      </c>
      <c r="C36" s="53">
        <v>15363.014394</v>
      </c>
      <c r="D36" s="53">
        <v>15473.898612270001</v>
      </c>
      <c r="E36" s="53">
        <v>8625.9584002700212</v>
      </c>
    </row>
    <row r="37" spans="2:5">
      <c r="B37" s="57" t="s">
        <v>68</v>
      </c>
      <c r="C37" s="53">
        <v>2970.2999989999998</v>
      </c>
      <c r="D37" s="53">
        <v>2832.1706450000001</v>
      </c>
      <c r="E37" s="53">
        <v>1152.9095561799991</v>
      </c>
    </row>
    <row r="38" spans="2:5">
      <c r="B38" s="57" t="s">
        <v>69</v>
      </c>
      <c r="C38" s="53">
        <v>1014.0514899999999</v>
      </c>
      <c r="D38" s="53">
        <v>1058.116804</v>
      </c>
      <c r="E38" s="53">
        <v>473.00595813999979</v>
      </c>
    </row>
    <row r="39" spans="2:5">
      <c r="B39" s="57" t="s">
        <v>70</v>
      </c>
      <c r="C39" s="53">
        <v>1363.03433</v>
      </c>
      <c r="D39" s="53">
        <v>2893.1725369999999</v>
      </c>
      <c r="E39" s="53">
        <v>757.20881677000091</v>
      </c>
    </row>
    <row r="40" spans="2:5">
      <c r="B40" s="57" t="s">
        <v>71</v>
      </c>
      <c r="C40" s="53">
        <v>184836.13</v>
      </c>
      <c r="D40" s="53">
        <v>157865.45428599999</v>
      </c>
      <c r="E40" s="53">
        <v>108451.37878010998</v>
      </c>
    </row>
    <row r="41" spans="2:5">
      <c r="B41" s="57" t="s">
        <v>72</v>
      </c>
      <c r="C41" s="53">
        <v>78974.564626000007</v>
      </c>
      <c r="D41" s="53">
        <v>106354.122451</v>
      </c>
      <c r="E41" s="53">
        <v>45914.293274529999</v>
      </c>
    </row>
    <row r="42" spans="2:5">
      <c r="B42" s="55" t="s">
        <v>73</v>
      </c>
      <c r="C42" s="52">
        <f>C43</f>
        <v>8737.8652129999991</v>
      </c>
      <c r="D42" s="52">
        <f>D43</f>
        <v>8768.9854149999992</v>
      </c>
      <c r="E42" s="52">
        <f t="shared" ref="E42" si="0">E43</f>
        <v>5814.8422299199901</v>
      </c>
    </row>
    <row r="43" spans="2:5">
      <c r="B43" s="56" t="s">
        <v>74</v>
      </c>
      <c r="C43" s="53">
        <v>8737.8652129999991</v>
      </c>
      <c r="D43" s="53">
        <v>8768.9854149999992</v>
      </c>
      <c r="E43" s="53">
        <v>5814.8422299199901</v>
      </c>
    </row>
    <row r="44" spans="2:5">
      <c r="B44" s="55" t="s">
        <v>75</v>
      </c>
      <c r="C44" s="52">
        <f>C45</f>
        <v>4511.2919570000004</v>
      </c>
      <c r="D44" s="52">
        <f>D45</f>
        <v>4511.2919570000004</v>
      </c>
      <c r="E44" s="52">
        <f t="shared" ref="E44" si="1">E45</f>
        <v>2797.4612991199697</v>
      </c>
    </row>
    <row r="45" spans="2:5">
      <c r="B45" s="56" t="s">
        <v>76</v>
      </c>
      <c r="C45" s="53">
        <v>4511.2919570000004</v>
      </c>
      <c r="D45" s="53">
        <v>4511.2919570000004</v>
      </c>
      <c r="E45" s="53">
        <v>2797.4612991199697</v>
      </c>
    </row>
    <row r="46" spans="2:5">
      <c r="B46" s="55" t="s">
        <v>77</v>
      </c>
      <c r="C46" s="52">
        <f>C47</f>
        <v>974.24808700000006</v>
      </c>
      <c r="D46" s="52">
        <f>D47</f>
        <v>974.24808700000006</v>
      </c>
      <c r="E46" s="52">
        <f t="shared" ref="E46" si="2">E47</f>
        <v>647.27340541000069</v>
      </c>
    </row>
    <row r="47" spans="2:5">
      <c r="B47" s="56" t="s">
        <v>78</v>
      </c>
      <c r="C47" s="53">
        <v>974.24808700000006</v>
      </c>
      <c r="D47" s="53">
        <v>974.24808700000006</v>
      </c>
      <c r="E47" s="53">
        <v>647.27340541000069</v>
      </c>
    </row>
    <row r="48" spans="2:5">
      <c r="B48" s="55" t="s">
        <v>79</v>
      </c>
      <c r="C48" s="52">
        <f>C49</f>
        <v>1175.371875</v>
      </c>
      <c r="D48" s="52">
        <f>D49</f>
        <v>1175.371875</v>
      </c>
      <c r="E48" s="52">
        <f t="shared" ref="E48" si="3">E49</f>
        <v>783.58111200000087</v>
      </c>
    </row>
    <row r="49" spans="2:10">
      <c r="B49" s="56" t="s">
        <v>80</v>
      </c>
      <c r="C49" s="53">
        <v>1175.371875</v>
      </c>
      <c r="D49" s="53">
        <v>1175.371875</v>
      </c>
      <c r="E49" s="53">
        <v>783.58111200000087</v>
      </c>
    </row>
    <row r="50" spans="2:10">
      <c r="B50" s="55" t="s">
        <v>81</v>
      </c>
      <c r="C50" s="52">
        <f>C51</f>
        <v>165.328228</v>
      </c>
      <c r="D50" s="52">
        <f>D51</f>
        <v>165.328228</v>
      </c>
      <c r="E50" s="52">
        <f t="shared" ref="E50" si="4">E51</f>
        <v>111.191289</v>
      </c>
    </row>
    <row r="51" spans="2:10">
      <c r="B51" s="56" t="s">
        <v>82</v>
      </c>
      <c r="C51" s="53">
        <v>165.328228</v>
      </c>
      <c r="D51" s="53">
        <v>165.328228</v>
      </c>
      <c r="E51" s="53">
        <v>111.191289</v>
      </c>
    </row>
    <row r="52" spans="2:10">
      <c r="B52" s="55" t="s">
        <v>83</v>
      </c>
      <c r="C52" s="52">
        <f>C53</f>
        <v>601.38166899999999</v>
      </c>
      <c r="D52" s="52">
        <f>D53</f>
        <v>601.38166899999999</v>
      </c>
      <c r="E52" s="52">
        <f t="shared" ref="E52" si="5">E53</f>
        <v>400.92111255999993</v>
      </c>
    </row>
    <row r="53" spans="2:10">
      <c r="B53" s="56" t="s">
        <v>84</v>
      </c>
      <c r="C53" s="53">
        <v>601.38166899999999</v>
      </c>
      <c r="D53" s="53">
        <v>601.38166899999999</v>
      </c>
      <c r="E53" s="53">
        <v>400.92111255999993</v>
      </c>
    </row>
    <row r="54" spans="2:10">
      <c r="B54" s="49" t="s">
        <v>39</v>
      </c>
      <c r="C54" s="51">
        <f>C55+C57</f>
        <v>146463.52179900001</v>
      </c>
      <c r="D54" s="51">
        <f>D55+D57</f>
        <v>97726.845522999996</v>
      </c>
      <c r="E54" s="51">
        <f>E55+E57</f>
        <v>61513.208939789998</v>
      </c>
    </row>
    <row r="55" spans="2:10">
      <c r="B55" s="55" t="s">
        <v>45</v>
      </c>
      <c r="C55" s="52">
        <f>C56</f>
        <v>0.38600000000000001</v>
      </c>
      <c r="D55" s="52">
        <f>D56</f>
        <v>0.38600000000000001</v>
      </c>
      <c r="E55" s="52">
        <f t="shared" ref="E55" si="6">E56</f>
        <v>0.38600000000000001</v>
      </c>
    </row>
    <row r="56" spans="2:10">
      <c r="B56" s="56" t="s">
        <v>47</v>
      </c>
      <c r="C56" s="53">
        <v>0.38600000000000001</v>
      </c>
      <c r="D56" s="53">
        <v>0.38600000000000001</v>
      </c>
      <c r="E56" s="53">
        <v>0.38600000000000001</v>
      </c>
    </row>
    <row r="57" spans="2:10">
      <c r="B57" s="55" t="s">
        <v>48</v>
      </c>
      <c r="C57" s="52">
        <f>SUM(C58:C63)</f>
        <v>146463.13579900001</v>
      </c>
      <c r="D57" s="52">
        <f>SUM(D58:D63)</f>
        <v>97726.459522999998</v>
      </c>
      <c r="E57" s="52">
        <f>SUM(E58:E63)</f>
        <v>61512.82293979</v>
      </c>
    </row>
    <row r="58" spans="2:10">
      <c r="B58" s="56" t="s">
        <v>57</v>
      </c>
      <c r="C58" s="53">
        <v>2000</v>
      </c>
      <c r="D58" s="53">
        <v>0</v>
      </c>
      <c r="E58" s="53">
        <v>0</v>
      </c>
    </row>
    <row r="59" spans="2:10">
      <c r="B59" s="56" t="s">
        <v>58</v>
      </c>
      <c r="C59" s="53">
        <v>3204.35079</v>
      </c>
      <c r="D59" s="53">
        <v>2000</v>
      </c>
      <c r="E59" s="53">
        <v>1333.3199973400001</v>
      </c>
    </row>
    <row r="60" spans="2:10">
      <c r="B60" s="56" t="s">
        <v>59</v>
      </c>
      <c r="C60" s="53">
        <v>0.35</v>
      </c>
      <c r="D60" s="53">
        <v>3554.35079</v>
      </c>
      <c r="E60" s="53">
        <v>2066.1269214099998</v>
      </c>
      <c r="J60" s="101"/>
    </row>
    <row r="61" spans="2:10" s="105" customFormat="1">
      <c r="B61" s="56" t="s">
        <v>62</v>
      </c>
      <c r="C61" s="53">
        <v>0</v>
      </c>
      <c r="D61" s="53">
        <v>0.35</v>
      </c>
      <c r="E61" s="53"/>
      <c r="J61" s="101"/>
    </row>
    <row r="62" spans="2:10">
      <c r="B62" s="56" t="s">
        <v>71</v>
      </c>
      <c r="C62" s="53">
        <v>95430.2</v>
      </c>
      <c r="D62" s="53">
        <v>57843.123723999997</v>
      </c>
      <c r="E62" s="53">
        <v>44366.520150140001</v>
      </c>
    </row>
    <row r="63" spans="2:10">
      <c r="B63" s="56" t="s">
        <v>72</v>
      </c>
      <c r="C63" s="53">
        <v>45828.235009000004</v>
      </c>
      <c r="D63" s="53">
        <v>34328.635008999998</v>
      </c>
      <c r="E63" s="53">
        <v>13746.855870899997</v>
      </c>
    </row>
    <row r="64" spans="2:10">
      <c r="B64" s="58" t="s">
        <v>85</v>
      </c>
      <c r="C64" s="54">
        <f>C13+C54</f>
        <v>1037842.3227039999</v>
      </c>
      <c r="D64" s="54">
        <f>D13+D54</f>
        <v>1074317.1277113799</v>
      </c>
      <c r="E64" s="54">
        <f>E13+E54</f>
        <v>595498.56795068004</v>
      </c>
    </row>
    <row r="65" spans="2:5">
      <c r="B65" s="29" t="s">
        <v>23</v>
      </c>
      <c r="C65" s="29"/>
      <c r="D65" s="29"/>
      <c r="E65" s="30"/>
    </row>
    <row r="66" spans="2:5" ht="22.5" customHeight="1">
      <c r="B66" s="129" t="s">
        <v>321</v>
      </c>
      <c r="C66" s="129"/>
      <c r="D66" s="129"/>
      <c r="E66" s="129"/>
    </row>
    <row r="67" spans="2:5">
      <c r="B67" s="29" t="s">
        <v>43</v>
      </c>
      <c r="C67" s="97"/>
      <c r="D67" s="116"/>
      <c r="E67" s="97"/>
    </row>
    <row r="68" spans="2:5">
      <c r="B68" s="29"/>
      <c r="C68" s="29"/>
      <c r="D68" s="29"/>
      <c r="E68" s="30"/>
    </row>
    <row r="69" spans="2:5">
      <c r="C69" s="29"/>
      <c r="D69" s="29"/>
      <c r="E69" s="31"/>
    </row>
    <row r="70" spans="2:5">
      <c r="B70" s="71"/>
      <c r="C70" s="71"/>
      <c r="D70" s="124"/>
      <c r="E70" s="71"/>
    </row>
    <row r="71" spans="2:5">
      <c r="B71" s="71"/>
      <c r="C71" s="71"/>
      <c r="D71" s="71"/>
      <c r="E71" s="71"/>
    </row>
    <row r="72" spans="2:5">
      <c r="B72" s="71"/>
      <c r="C72" s="71"/>
      <c r="D72" s="71"/>
      <c r="E72" s="71"/>
    </row>
    <row r="73" spans="2:5">
      <c r="D73" s="109"/>
    </row>
  </sheetData>
  <mergeCells count="10">
    <mergeCell ref="A1:F1"/>
    <mergeCell ref="A2:F2"/>
    <mergeCell ref="A3:F3"/>
    <mergeCell ref="B66:E66"/>
    <mergeCell ref="B11:B12"/>
    <mergeCell ref="E11:E12"/>
    <mergeCell ref="A5:F5"/>
    <mergeCell ref="A6:F6"/>
    <mergeCell ref="A7:F7"/>
    <mergeCell ref="A8:F8"/>
  </mergeCells>
  <pageMargins left="0.7" right="0.7" top="0.75" bottom="0.75" header="0.3" footer="0.3"/>
  <pageSetup orientation="portrait" r:id="rId1"/>
  <ignoredErrors>
    <ignoredError sqref="C44 C46 C48 C50 C52 E42 E17 E52 E50 E48 E46 E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J130"/>
  <sheetViews>
    <sheetView showGridLines="0" zoomScaleNormal="100" workbookViewId="0">
      <selection activeCell="C28" sqref="C28"/>
    </sheetView>
  </sheetViews>
  <sheetFormatPr baseColWidth="10" defaultColWidth="11.42578125" defaultRowHeight="15"/>
  <cols>
    <col min="1" max="1" width="15.5703125" customWidth="1"/>
    <col min="2" max="2" width="78.42578125" customWidth="1"/>
    <col min="3" max="3" width="13.42578125" customWidth="1"/>
    <col min="4" max="4" width="18" style="105" customWidth="1"/>
    <col min="5" max="5" width="20.7109375" customWidth="1"/>
    <col min="7" max="7" width="13.140625" bestFit="1" customWidth="1"/>
    <col min="10" max="10" width="15.140625" bestFit="1" customWidth="1"/>
  </cols>
  <sheetData>
    <row r="1" spans="1:7" ht="28.5" customHeight="1">
      <c r="A1" s="126" t="s">
        <v>0</v>
      </c>
      <c r="B1" s="126"/>
      <c r="C1" s="126"/>
      <c r="D1" s="126"/>
      <c r="E1" s="126"/>
      <c r="F1" s="126"/>
      <c r="G1" s="16"/>
    </row>
    <row r="2" spans="1:7" ht="21" customHeight="1">
      <c r="A2" s="134" t="s">
        <v>1</v>
      </c>
      <c r="B2" s="134"/>
      <c r="C2" s="134"/>
      <c r="D2" s="134"/>
      <c r="E2" s="134"/>
      <c r="F2" s="134"/>
      <c r="G2" s="15"/>
    </row>
    <row r="3" spans="1:7" ht="15" customHeight="1">
      <c r="A3" s="136" t="s">
        <v>2</v>
      </c>
      <c r="B3" s="136"/>
      <c r="C3" s="136"/>
      <c r="D3" s="136"/>
      <c r="E3" s="136"/>
      <c r="F3" s="136"/>
      <c r="G3" s="14"/>
    </row>
    <row r="5" spans="1:7" ht="18.75" customHeight="1">
      <c r="A5" s="135" t="s">
        <v>26</v>
      </c>
      <c r="B5" s="135"/>
      <c r="C5" s="135"/>
      <c r="D5" s="135"/>
      <c r="E5" s="135"/>
      <c r="F5" s="135"/>
      <c r="G5" s="17"/>
    </row>
    <row r="6" spans="1:7" ht="18.75" customHeight="1">
      <c r="A6" s="135" t="s">
        <v>86</v>
      </c>
      <c r="B6" s="135"/>
      <c r="C6" s="135"/>
      <c r="D6" s="135"/>
      <c r="E6" s="135"/>
      <c r="F6" s="135"/>
      <c r="G6" s="18"/>
    </row>
    <row r="7" spans="1:7" ht="18.75">
      <c r="A7" s="141" t="s">
        <v>320</v>
      </c>
      <c r="B7" s="141"/>
      <c r="C7" s="141"/>
      <c r="D7" s="141"/>
      <c r="E7" s="141"/>
      <c r="F7" s="141"/>
      <c r="G7" s="18"/>
    </row>
    <row r="8" spans="1:7" ht="15.75">
      <c r="A8" s="138" t="s">
        <v>5</v>
      </c>
      <c r="B8" s="138"/>
      <c r="C8" s="138"/>
      <c r="D8" s="138"/>
      <c r="E8" s="138"/>
      <c r="F8" s="138"/>
      <c r="G8" s="19"/>
    </row>
    <row r="11" spans="1:7" ht="15" customHeight="1">
      <c r="B11" s="137" t="s">
        <v>6</v>
      </c>
      <c r="C11" s="122" t="s">
        <v>329</v>
      </c>
      <c r="D11" s="121" t="s">
        <v>330</v>
      </c>
      <c r="E11" s="139" t="s">
        <v>7</v>
      </c>
    </row>
    <row r="12" spans="1:7">
      <c r="B12" s="137"/>
      <c r="C12" s="123" t="s">
        <v>331</v>
      </c>
      <c r="D12" s="123" t="s">
        <v>332</v>
      </c>
      <c r="E12" s="139"/>
    </row>
    <row r="13" spans="1:7">
      <c r="B13" s="46" t="s">
        <v>11</v>
      </c>
      <c r="C13" s="40">
        <f>C14+C34+C63+C71+C111</f>
        <v>891378.80090500007</v>
      </c>
      <c r="D13" s="40">
        <f>D14+D34+D63+D71+D111</f>
        <v>976590.2821883799</v>
      </c>
      <c r="E13" s="40">
        <f>E14+E34+E63+E71+E111</f>
        <v>533985.35901089013</v>
      </c>
    </row>
    <row r="14" spans="1:7" s="20" customFormat="1">
      <c r="B14" s="73" t="s">
        <v>87</v>
      </c>
      <c r="C14" s="59">
        <f>C15+C20+C23+C27</f>
        <v>153374.82924300001</v>
      </c>
      <c r="D14" s="59">
        <f>D15+D20+D23+D27</f>
        <v>166205.188222</v>
      </c>
      <c r="E14" s="59">
        <f t="shared" ref="E14" si="0">E15+E20+E23+E27</f>
        <v>87644.663724319907</v>
      </c>
    </row>
    <row r="15" spans="1:7" s="20" customFormat="1">
      <c r="B15" s="47" t="s">
        <v>88</v>
      </c>
      <c r="C15" s="61">
        <f>SUM(C16:C19)</f>
        <v>74961.398519000009</v>
      </c>
      <c r="D15" s="61">
        <f>SUM(D16:D19)</f>
        <v>81971.477297000005</v>
      </c>
      <c r="E15" s="61">
        <f>SUM(E16:E19)</f>
        <v>41227.466186929953</v>
      </c>
    </row>
    <row r="16" spans="1:7" s="20" customFormat="1">
      <c r="B16" s="48" t="s">
        <v>89</v>
      </c>
      <c r="C16" s="53">
        <v>7127.8035559999998</v>
      </c>
      <c r="D16" s="53">
        <v>7127.8035559999998</v>
      </c>
      <c r="E16" s="53">
        <v>4751.8689583600017</v>
      </c>
    </row>
    <row r="17" spans="2:10" s="20" customFormat="1">
      <c r="B17" s="48" t="s">
        <v>90</v>
      </c>
      <c r="C17" s="53">
        <v>41484.824016999999</v>
      </c>
      <c r="D17" s="53">
        <v>48433.113944999997</v>
      </c>
      <c r="E17" s="53">
        <v>19570.888061959988</v>
      </c>
      <c r="G17" s="108"/>
    </row>
    <row r="18" spans="2:10" s="20" customFormat="1">
      <c r="B18" s="48" t="s">
        <v>91</v>
      </c>
      <c r="C18" s="53">
        <v>21236.097320000001</v>
      </c>
      <c r="D18" s="53">
        <v>21297.886170000002</v>
      </c>
      <c r="E18" s="53">
        <v>13706.32675493</v>
      </c>
      <c r="G18" s="108"/>
    </row>
    <row r="19" spans="2:10" s="20" customFormat="1">
      <c r="B19" s="48" t="s">
        <v>92</v>
      </c>
      <c r="C19" s="53">
        <v>5112.6736259999998</v>
      </c>
      <c r="D19" s="53">
        <v>5112.6736259999998</v>
      </c>
      <c r="E19" s="53">
        <v>3198.382411679956</v>
      </c>
      <c r="G19" s="108"/>
    </row>
    <row r="20" spans="2:10" s="20" customFormat="1">
      <c r="B20" s="47" t="s">
        <v>93</v>
      </c>
      <c r="C20" s="61">
        <f>SUM(C21:C22)</f>
        <v>10180.523553999999</v>
      </c>
      <c r="D20" s="61">
        <f>SUM(D21:D22)</f>
        <v>9362.5336329999991</v>
      </c>
      <c r="E20" s="61">
        <f>SUM(E21:E22)</f>
        <v>4534.0143380999989</v>
      </c>
      <c r="G20" s="108"/>
    </row>
    <row r="21" spans="2:10" s="20" customFormat="1">
      <c r="B21" s="48" t="s">
        <v>94</v>
      </c>
      <c r="C21" s="53">
        <v>3697.1493329999998</v>
      </c>
      <c r="D21" s="53">
        <v>3585.3493330000001</v>
      </c>
      <c r="E21" s="53">
        <v>1323.3633798200017</v>
      </c>
      <c r="G21" s="108"/>
      <c r="J21" s="125"/>
    </row>
    <row r="22" spans="2:10" s="20" customFormat="1">
      <c r="B22" s="48" t="s">
        <v>95</v>
      </c>
      <c r="C22" s="53">
        <v>6483.374221</v>
      </c>
      <c r="D22" s="53">
        <v>5777.1842999999999</v>
      </c>
      <c r="E22" s="53">
        <v>3210.6509582799972</v>
      </c>
      <c r="G22" s="108"/>
    </row>
    <row r="23" spans="2:10" s="20" customFormat="1">
      <c r="B23" s="47" t="s">
        <v>96</v>
      </c>
      <c r="C23" s="61">
        <f>SUM(C24:C26)</f>
        <v>29730.961942999998</v>
      </c>
      <c r="D23" s="61">
        <f>SUM(D24:D26)</f>
        <v>31863.691072999998</v>
      </c>
      <c r="E23" s="61">
        <f>SUM(E24:E26)</f>
        <v>16160.675989899977</v>
      </c>
      <c r="G23" s="108"/>
    </row>
    <row r="24" spans="2:10" s="20" customFormat="1">
      <c r="B24" s="48" t="s">
        <v>97</v>
      </c>
      <c r="C24" s="53">
        <v>24850.58294</v>
      </c>
      <c r="D24" s="53">
        <v>26977.606739999999</v>
      </c>
      <c r="E24" s="53">
        <v>15147.547768919978</v>
      </c>
      <c r="G24" s="108"/>
    </row>
    <row r="25" spans="2:10" s="20" customFormat="1">
      <c r="B25" s="48" t="s">
        <v>98</v>
      </c>
      <c r="C25" s="53">
        <v>4818.8647979999996</v>
      </c>
      <c r="D25" s="53">
        <v>4824.5701280000003</v>
      </c>
      <c r="E25" s="53">
        <v>975.94924316999993</v>
      </c>
      <c r="G25" s="108"/>
    </row>
    <row r="26" spans="2:10" s="20" customFormat="1">
      <c r="B26" s="48" t="s">
        <v>99</v>
      </c>
      <c r="C26" s="53">
        <v>61.514204999999997</v>
      </c>
      <c r="D26" s="53">
        <v>61.514204999999997</v>
      </c>
      <c r="E26" s="53">
        <v>37.178977809999992</v>
      </c>
      <c r="G26" s="108"/>
    </row>
    <row r="27" spans="2:10" s="20" customFormat="1">
      <c r="B27" s="47" t="s">
        <v>100</v>
      </c>
      <c r="C27" s="61">
        <f>SUM(C28:C33)</f>
        <v>38501.945226999997</v>
      </c>
      <c r="D27" s="61">
        <f>SUM(D28:D33)</f>
        <v>43007.486218999999</v>
      </c>
      <c r="E27" s="61">
        <f>SUM(E28:E33)</f>
        <v>25722.50720938998</v>
      </c>
      <c r="G27" s="108"/>
    </row>
    <row r="28" spans="2:10" s="20" customFormat="1">
      <c r="B28" s="48" t="s">
        <v>101</v>
      </c>
      <c r="C28" s="53">
        <v>16814.267257</v>
      </c>
      <c r="D28" s="53">
        <v>18599.860922</v>
      </c>
      <c r="E28" s="53">
        <v>9840.6208977899969</v>
      </c>
      <c r="G28" s="108"/>
    </row>
    <row r="29" spans="2:10" s="20" customFormat="1">
      <c r="B29" s="48" t="s">
        <v>102</v>
      </c>
      <c r="C29" s="53">
        <v>632.69422999999995</v>
      </c>
      <c r="D29" s="53">
        <v>636.76860699999997</v>
      </c>
      <c r="E29" s="53">
        <v>393.3280441900007</v>
      </c>
      <c r="G29" s="108"/>
    </row>
    <row r="30" spans="2:10" s="20" customFormat="1">
      <c r="B30" s="48" t="s">
        <v>103</v>
      </c>
      <c r="C30" s="53">
        <v>14503.934375999999</v>
      </c>
      <c r="D30" s="53">
        <v>15461.577240000001</v>
      </c>
      <c r="E30" s="53">
        <v>10825.359333329985</v>
      </c>
      <c r="G30" s="108"/>
    </row>
    <row r="31" spans="2:10" s="20" customFormat="1">
      <c r="B31" s="48" t="s">
        <v>104</v>
      </c>
      <c r="C31" s="53">
        <v>1822.7063639999999</v>
      </c>
      <c r="D31" s="53">
        <v>2860.5956420000002</v>
      </c>
      <c r="E31" s="53">
        <v>1370.0768670299999</v>
      </c>
      <c r="G31" s="108"/>
    </row>
    <row r="32" spans="2:10" s="20" customFormat="1">
      <c r="B32" s="48" t="s">
        <v>105</v>
      </c>
      <c r="C32" s="53">
        <v>1379.739928</v>
      </c>
      <c r="D32" s="53">
        <v>1556.885618</v>
      </c>
      <c r="E32" s="53">
        <v>799.40485556000078</v>
      </c>
      <c r="G32" s="108"/>
    </row>
    <row r="33" spans="2:7" s="20" customFormat="1">
      <c r="B33" s="48" t="s">
        <v>106</v>
      </c>
      <c r="C33" s="53">
        <v>3348.6030719999999</v>
      </c>
      <c r="D33" s="53">
        <v>3891.79819</v>
      </c>
      <c r="E33" s="53">
        <v>2493.7172114899995</v>
      </c>
      <c r="G33" s="108"/>
    </row>
    <row r="34" spans="2:7" s="20" customFormat="1">
      <c r="B34" s="73" t="s">
        <v>107</v>
      </c>
      <c r="C34" s="61">
        <f>C35+C38+C41+C43+C45+C48+C54+C56+C58</f>
        <v>129938.826397</v>
      </c>
      <c r="D34" s="61">
        <f>D35+D38+D41+D43+D45+D48+D54+D56+D58</f>
        <v>154454.43838178</v>
      </c>
      <c r="E34" s="61">
        <f t="shared" ref="E34" si="1">E35+E38+E41+E43+E45+E48+E54+E56+E58</f>
        <v>60396.238648920022</v>
      </c>
      <c r="G34" s="108"/>
    </row>
    <row r="35" spans="2:7" s="20" customFormat="1">
      <c r="B35" s="74" t="s">
        <v>108</v>
      </c>
      <c r="C35" s="61">
        <f>SUM(C36:C37)</f>
        <v>7878.6273500000007</v>
      </c>
      <c r="D35" s="61">
        <f>SUM(D36:D37)</f>
        <v>14799.56977978</v>
      </c>
      <c r="E35" s="61">
        <f t="shared" ref="E35" si="2">SUM(E36:E37)</f>
        <v>6172.4960088800035</v>
      </c>
      <c r="G35" s="108"/>
    </row>
    <row r="36" spans="2:7" s="20" customFormat="1">
      <c r="B36" s="39" t="s">
        <v>109</v>
      </c>
      <c r="C36" s="53">
        <v>6834.8547980000003</v>
      </c>
      <c r="D36" s="53">
        <v>13714.363218</v>
      </c>
      <c r="E36" s="53">
        <v>5624.877850470004</v>
      </c>
      <c r="G36" s="108"/>
    </row>
    <row r="37" spans="2:7">
      <c r="B37" s="39" t="s">
        <v>110</v>
      </c>
      <c r="C37" s="53">
        <v>1043.7725519999999</v>
      </c>
      <c r="D37" s="53">
        <v>1085.2065617799999</v>
      </c>
      <c r="E37" s="53">
        <v>547.61815840999986</v>
      </c>
      <c r="G37" s="108"/>
    </row>
    <row r="38" spans="2:7">
      <c r="B38" s="74" t="s">
        <v>111</v>
      </c>
      <c r="C38" s="61">
        <f>SUM(C39:C40)</f>
        <v>13630.854023</v>
      </c>
      <c r="D38" s="61">
        <f>SUM(D39:D40)</f>
        <v>13485.607688</v>
      </c>
      <c r="E38" s="61">
        <f t="shared" ref="E38" si="3">SUM(E39:E40)</f>
        <v>8402.9776658699884</v>
      </c>
      <c r="G38" s="108"/>
    </row>
    <row r="39" spans="2:7">
      <c r="B39" s="39" t="s">
        <v>112</v>
      </c>
      <c r="C39" s="53">
        <v>13487.232459999999</v>
      </c>
      <c r="D39" s="53">
        <v>13341.986124999999</v>
      </c>
      <c r="E39" s="53">
        <v>8341.1545448899888</v>
      </c>
      <c r="G39" s="108"/>
    </row>
    <row r="40" spans="2:7">
      <c r="B40" s="39" t="s">
        <v>113</v>
      </c>
      <c r="C40" s="53">
        <v>143.62156300000001</v>
      </c>
      <c r="D40" s="53">
        <v>143.62156300000001</v>
      </c>
      <c r="E40" s="53">
        <v>61.823120979999999</v>
      </c>
      <c r="G40" s="108"/>
    </row>
    <row r="41" spans="2:7">
      <c r="B41" s="74" t="s">
        <v>114</v>
      </c>
      <c r="C41" s="61">
        <f>C42</f>
        <v>7731.5610239999996</v>
      </c>
      <c r="D41" s="61">
        <f>D42</f>
        <v>9369.8132839999998</v>
      </c>
      <c r="E41" s="61">
        <f t="shared" ref="E41" si="4">E42</f>
        <v>3113.2840695399996</v>
      </c>
      <c r="G41" s="108"/>
    </row>
    <row r="42" spans="2:7">
      <c r="B42" s="39" t="s">
        <v>115</v>
      </c>
      <c r="C42" s="53">
        <v>7731.5610239999996</v>
      </c>
      <c r="D42" s="53">
        <v>9369.8132839999998</v>
      </c>
      <c r="E42" s="53">
        <v>3113.2840695399996</v>
      </c>
      <c r="G42" s="108"/>
    </row>
    <row r="43" spans="2:7">
      <c r="B43" s="74" t="s">
        <v>116</v>
      </c>
      <c r="C43" s="61">
        <f>C44</f>
        <v>52046.074129000001</v>
      </c>
      <c r="D43" s="61">
        <f>D44</f>
        <v>67176.989348000003</v>
      </c>
      <c r="E43" s="61">
        <f t="shared" ref="E43" si="5">E44</f>
        <v>25215.407932190014</v>
      </c>
      <c r="G43" s="108"/>
    </row>
    <row r="44" spans="2:7">
      <c r="B44" s="39" t="s">
        <v>117</v>
      </c>
      <c r="C44" s="53">
        <v>52046.074129000001</v>
      </c>
      <c r="D44" s="53">
        <v>67176.989348000003</v>
      </c>
      <c r="E44" s="53">
        <v>25215.407932190014</v>
      </c>
      <c r="G44" s="108"/>
    </row>
    <row r="45" spans="2:7">
      <c r="B45" s="74" t="s">
        <v>118</v>
      </c>
      <c r="C45" s="61">
        <f>SUM(C46:C47)</f>
        <v>890.78787399999999</v>
      </c>
      <c r="D45" s="61">
        <f>SUM(D46:D47)</f>
        <v>899.78945199999998</v>
      </c>
      <c r="E45" s="61">
        <f t="shared" ref="E45" si="6">SUM(E46:E47)</f>
        <v>135.11577020999985</v>
      </c>
      <c r="G45" s="108"/>
    </row>
    <row r="46" spans="2:7">
      <c r="B46" s="39" t="s">
        <v>119</v>
      </c>
      <c r="C46" s="53">
        <v>244.76877099999999</v>
      </c>
      <c r="D46" s="53">
        <v>253.77034900000001</v>
      </c>
      <c r="E46" s="53">
        <v>133.85966592999986</v>
      </c>
      <c r="G46" s="108"/>
    </row>
    <row r="47" spans="2:7">
      <c r="B47" s="39" t="s">
        <v>120</v>
      </c>
      <c r="C47" s="53">
        <v>646.01910299999997</v>
      </c>
      <c r="D47" s="53">
        <v>646.01910299999997</v>
      </c>
      <c r="E47" s="53">
        <v>1.25610428</v>
      </c>
      <c r="G47" s="108"/>
    </row>
    <row r="48" spans="2:7">
      <c r="B48" s="74" t="s">
        <v>121</v>
      </c>
      <c r="C48" s="61">
        <f>SUM(C49:C53)</f>
        <v>39775.378019999996</v>
      </c>
      <c r="D48" s="61">
        <f>SUM(D49:D53)</f>
        <v>40197.977088999993</v>
      </c>
      <c r="E48" s="61">
        <f>SUM(E49:E53)</f>
        <v>14584.724402800006</v>
      </c>
      <c r="G48" s="108"/>
    </row>
    <row r="49" spans="2:7">
      <c r="B49" s="39" t="s">
        <v>122</v>
      </c>
      <c r="C49" s="53">
        <v>30220.221567000001</v>
      </c>
      <c r="D49" s="53">
        <v>30221.422576000001</v>
      </c>
      <c r="E49" s="53">
        <v>10830.200148640006</v>
      </c>
      <c r="G49" s="108"/>
    </row>
    <row r="50" spans="2:7">
      <c r="B50" s="39" t="s">
        <v>123</v>
      </c>
      <c r="C50" s="53">
        <v>54.864887000000003</v>
      </c>
      <c r="D50" s="53">
        <v>54.864887000000003</v>
      </c>
      <c r="E50" s="53">
        <v>195.13156695000001</v>
      </c>
      <c r="G50" s="108"/>
    </row>
    <row r="51" spans="2:7">
      <c r="B51" s="39" t="s">
        <v>124</v>
      </c>
      <c r="C51" s="53">
        <v>5434.7756149999996</v>
      </c>
      <c r="D51" s="53">
        <v>5856.173675</v>
      </c>
      <c r="E51" s="53">
        <v>2148.5014018699999</v>
      </c>
      <c r="G51" s="108"/>
    </row>
    <row r="52" spans="2:7">
      <c r="B52" s="39" t="s">
        <v>125</v>
      </c>
      <c r="C52" s="53">
        <v>240.2</v>
      </c>
      <c r="D52" s="53">
        <v>240.2</v>
      </c>
      <c r="E52" s="53">
        <v>339.10875366999994</v>
      </c>
      <c r="G52" s="108"/>
    </row>
    <row r="53" spans="2:7">
      <c r="B53" s="39" t="s">
        <v>126</v>
      </c>
      <c r="C53" s="53">
        <v>3825.315951</v>
      </c>
      <c r="D53" s="53">
        <v>3825.315951</v>
      </c>
      <c r="E53" s="53">
        <v>1071.7825316699993</v>
      </c>
      <c r="G53" s="108"/>
    </row>
    <row r="54" spans="2:7">
      <c r="B54" s="74" t="s">
        <v>127</v>
      </c>
      <c r="C54" s="61">
        <f>C55</f>
        <v>1528.821197</v>
      </c>
      <c r="D54" s="61">
        <f>D55</f>
        <v>1528.821197</v>
      </c>
      <c r="E54" s="61">
        <f t="shared" ref="E54" si="7">E55</f>
        <v>893.79651365999996</v>
      </c>
      <c r="G54" s="108"/>
    </row>
    <row r="55" spans="2:7">
      <c r="B55" s="39" t="s">
        <v>128</v>
      </c>
      <c r="C55" s="53">
        <v>1528.821197</v>
      </c>
      <c r="D55" s="53">
        <v>1528.821197</v>
      </c>
      <c r="E55" s="53">
        <v>893.79651365999996</v>
      </c>
      <c r="G55" s="108"/>
    </row>
    <row r="56" spans="2:7">
      <c r="B56" s="74" t="s">
        <v>129</v>
      </c>
      <c r="C56" s="61">
        <f>C57</f>
        <v>182.20302000000001</v>
      </c>
      <c r="D56" s="61">
        <f>D57</f>
        <v>182.20302000000001</v>
      </c>
      <c r="E56" s="61">
        <f>E57</f>
        <v>120.07282936</v>
      </c>
      <c r="G56" s="108"/>
    </row>
    <row r="57" spans="2:7">
      <c r="B57" s="39" t="s">
        <v>130</v>
      </c>
      <c r="C57" s="53">
        <v>182.20302000000001</v>
      </c>
      <c r="D57" s="53">
        <v>182.20302000000001</v>
      </c>
      <c r="E57" s="53">
        <v>120.07282936</v>
      </c>
      <c r="G57" s="108"/>
    </row>
    <row r="58" spans="2:7">
      <c r="B58" s="74" t="s">
        <v>131</v>
      </c>
      <c r="C58" s="61">
        <f>SUM(C59:C62)</f>
        <v>6274.5197600000001</v>
      </c>
      <c r="D58" s="61">
        <f>SUM(D59:D62)</f>
        <v>6813.6675240000004</v>
      </c>
      <c r="E58" s="61">
        <f>SUM(E59:E62)</f>
        <v>1758.3634564100039</v>
      </c>
      <c r="G58" s="108"/>
    </row>
    <row r="59" spans="2:7">
      <c r="B59" s="39" t="s">
        <v>132</v>
      </c>
      <c r="C59" s="53">
        <v>75</v>
      </c>
      <c r="D59" s="53">
        <v>75</v>
      </c>
      <c r="E59" s="53">
        <v>24.96152086</v>
      </c>
      <c r="G59" s="108"/>
    </row>
    <row r="60" spans="2:7">
      <c r="B60" s="39" t="s">
        <v>133</v>
      </c>
      <c r="C60" s="53">
        <v>10.255803999999999</v>
      </c>
      <c r="D60" s="53">
        <v>10.255803999999999</v>
      </c>
      <c r="E60" s="53">
        <v>0.80153381999999995</v>
      </c>
      <c r="G60" s="108"/>
    </row>
    <row r="61" spans="2:7">
      <c r="B61" s="39" t="s">
        <v>134</v>
      </c>
      <c r="C61" s="53">
        <v>5989.2639559999998</v>
      </c>
      <c r="D61" s="53">
        <v>6577.9117200000001</v>
      </c>
      <c r="E61" s="53">
        <v>1732.6004017300038</v>
      </c>
      <c r="G61" s="108"/>
    </row>
    <row r="62" spans="2:7">
      <c r="B62" s="39" t="s">
        <v>135</v>
      </c>
      <c r="C62" s="53">
        <v>200</v>
      </c>
      <c r="D62" s="53">
        <v>150.5</v>
      </c>
      <c r="E62" s="53">
        <v>0</v>
      </c>
      <c r="G62" s="108"/>
    </row>
    <row r="63" spans="2:7">
      <c r="B63" s="73" t="s">
        <v>136</v>
      </c>
      <c r="C63" s="61">
        <f>C64+C67</f>
        <v>6755.3592440000002</v>
      </c>
      <c r="D63" s="61">
        <f>D64+D67</f>
        <v>6755.3592440000002</v>
      </c>
      <c r="E63" s="61">
        <f>E64+E67</f>
        <v>2736.9823449400074</v>
      </c>
      <c r="G63" s="108"/>
    </row>
    <row r="64" spans="2:7">
      <c r="B64" s="74" t="s">
        <v>137</v>
      </c>
      <c r="C64" s="61">
        <f>SUM(C65:C66)</f>
        <v>1477.19696</v>
      </c>
      <c r="D64" s="61">
        <f>SUM(D65:D66)</f>
        <v>1477.19696</v>
      </c>
      <c r="E64" s="61">
        <f>SUM(E65:E66)</f>
        <v>1008.9994529400001</v>
      </c>
      <c r="G64" s="108"/>
    </row>
    <row r="65" spans="2:7">
      <c r="B65" s="39" t="s">
        <v>138</v>
      </c>
      <c r="C65" s="53">
        <v>968.56846099999996</v>
      </c>
      <c r="D65" s="53">
        <v>968.56846099999996</v>
      </c>
      <c r="E65" s="53">
        <v>643.63279237000017</v>
      </c>
      <c r="G65" s="108"/>
    </row>
    <row r="66" spans="2:7">
      <c r="B66" s="39" t="s">
        <v>139</v>
      </c>
      <c r="C66" s="53">
        <v>508.62849899999998</v>
      </c>
      <c r="D66" s="53">
        <v>508.62849899999998</v>
      </c>
      <c r="E66" s="53">
        <v>365.36666056999991</v>
      </c>
      <c r="G66" s="108"/>
    </row>
    <row r="67" spans="2:7">
      <c r="B67" s="74" t="s">
        <v>140</v>
      </c>
      <c r="C67" s="61">
        <f>SUM(C68:C70)</f>
        <v>5278.162284</v>
      </c>
      <c r="D67" s="61">
        <f>SUM(D68:D70)</f>
        <v>5278.162284</v>
      </c>
      <c r="E67" s="61">
        <f t="shared" ref="E67" si="8">SUM(E68:E70)</f>
        <v>1727.982892000007</v>
      </c>
      <c r="G67" s="108"/>
    </row>
    <row r="68" spans="2:7">
      <c r="B68" s="39" t="s">
        <v>141</v>
      </c>
      <c r="C68" s="53">
        <v>4924.5275270000002</v>
      </c>
      <c r="D68" s="53">
        <v>4924.5275270000002</v>
      </c>
      <c r="E68" s="53">
        <v>1394.5098376500071</v>
      </c>
      <c r="G68" s="108"/>
    </row>
    <row r="69" spans="2:7">
      <c r="B69" s="39" t="s">
        <v>142</v>
      </c>
      <c r="C69" s="53">
        <v>0</v>
      </c>
      <c r="D69" s="53">
        <v>0</v>
      </c>
      <c r="E69" s="53">
        <v>79.628493009999985</v>
      </c>
      <c r="G69" s="108"/>
    </row>
    <row r="70" spans="2:7">
      <c r="B70" s="39" t="s">
        <v>143</v>
      </c>
      <c r="C70" s="53">
        <v>353.63475699999998</v>
      </c>
      <c r="D70" s="53">
        <v>353.63475699999998</v>
      </c>
      <c r="E70" s="53">
        <v>253.84456133999998</v>
      </c>
      <c r="G70" s="108"/>
    </row>
    <row r="71" spans="2:7">
      <c r="B71" s="73" t="s">
        <v>144</v>
      </c>
      <c r="C71" s="61">
        <f>C72+C77+C82+C90+C102</f>
        <v>416473.656021</v>
      </c>
      <c r="D71" s="61">
        <f>D72+D77+D82+D90+D102</f>
        <v>491309.84205460001</v>
      </c>
      <c r="E71" s="61">
        <f t="shared" ref="E71" si="9">E72+E77+E82+E90+E102</f>
        <v>274676.92884593026</v>
      </c>
      <c r="G71" s="108"/>
    </row>
    <row r="72" spans="2:7">
      <c r="B72" s="74" t="s">
        <v>145</v>
      </c>
      <c r="C72" s="61">
        <f>SUM(C73:C76)</f>
        <v>17669.577548000001</v>
      </c>
      <c r="D72" s="61">
        <f>SUM(D73:D76)</f>
        <v>19479.869268090002</v>
      </c>
      <c r="E72" s="61">
        <f t="shared" ref="E72" si="10">SUM(E73:E76)</f>
        <v>10413.799095049997</v>
      </c>
      <c r="G72" s="108"/>
    </row>
    <row r="73" spans="2:7">
      <c r="B73" s="39" t="s">
        <v>146</v>
      </c>
      <c r="C73" s="53">
        <v>843.05658000000005</v>
      </c>
      <c r="D73" s="53">
        <v>843.05658000000005</v>
      </c>
      <c r="E73" s="53">
        <v>444.22081609999998</v>
      </c>
      <c r="G73" s="108"/>
    </row>
    <row r="74" spans="2:7">
      <c r="B74" s="39" t="s">
        <v>147</v>
      </c>
      <c r="C74" s="53">
        <v>591.23098200000004</v>
      </c>
      <c r="D74" s="53">
        <v>556.36604699999998</v>
      </c>
      <c r="E74" s="53">
        <v>18.638128939999998</v>
      </c>
      <c r="G74" s="108"/>
    </row>
    <row r="75" spans="2:7">
      <c r="B75" s="39" t="s">
        <v>148</v>
      </c>
      <c r="C75" s="53">
        <v>16234.423879</v>
      </c>
      <c r="D75" s="53">
        <v>18079.580534090001</v>
      </c>
      <c r="E75" s="53">
        <v>9947.9021123299972</v>
      </c>
      <c r="G75" s="108"/>
    </row>
    <row r="76" spans="2:7">
      <c r="B76" s="39" t="s">
        <v>149</v>
      </c>
      <c r="C76" s="53">
        <v>0.86610699999999996</v>
      </c>
      <c r="D76" s="53">
        <v>0.86610699999999996</v>
      </c>
      <c r="E76" s="53">
        <v>3.03803768</v>
      </c>
      <c r="G76" s="108"/>
    </row>
    <row r="77" spans="2:7">
      <c r="B77" s="74" t="s">
        <v>150</v>
      </c>
      <c r="C77" s="61">
        <f>SUM(C78:C81)</f>
        <v>97744.003634000008</v>
      </c>
      <c r="D77" s="61">
        <f>SUM(D78:D81)</f>
        <v>136851.95957916998</v>
      </c>
      <c r="E77" s="61">
        <f t="shared" ref="E77" si="11">SUM(E78:E81)</f>
        <v>79487.440561800147</v>
      </c>
    </row>
    <row r="78" spans="2:7">
      <c r="B78" s="39" t="s">
        <v>151</v>
      </c>
      <c r="C78" s="53">
        <v>2905.4655750000002</v>
      </c>
      <c r="D78" s="53">
        <v>2987.4655750000002</v>
      </c>
      <c r="E78" s="53">
        <v>1330.2515674000006</v>
      </c>
    </row>
    <row r="79" spans="2:7">
      <c r="B79" s="39" t="s">
        <v>152</v>
      </c>
      <c r="C79" s="53">
        <v>10265.590881</v>
      </c>
      <c r="D79" s="53">
        <v>10266.40779358</v>
      </c>
      <c r="E79" s="53">
        <v>2707.8593022699988</v>
      </c>
      <c r="G79" s="105"/>
    </row>
    <row r="80" spans="2:7">
      <c r="B80" s="39" t="s">
        <v>153</v>
      </c>
      <c r="C80" s="53">
        <v>5.1309199999999997</v>
      </c>
      <c r="D80" s="53">
        <v>5.1309199999999997</v>
      </c>
      <c r="E80" s="53">
        <v>3.4206080000000001</v>
      </c>
      <c r="G80" s="105"/>
    </row>
    <row r="81" spans="2:7">
      <c r="B81" s="39" t="s">
        <v>154</v>
      </c>
      <c r="C81" s="53">
        <v>84567.816258000006</v>
      </c>
      <c r="D81" s="53">
        <v>123592.95529058999</v>
      </c>
      <c r="E81" s="53">
        <v>75445.909084130151</v>
      </c>
      <c r="G81" s="105"/>
    </row>
    <row r="82" spans="2:7">
      <c r="B82" s="74" t="s">
        <v>155</v>
      </c>
      <c r="C82" s="61">
        <f>SUM(C83:C89)</f>
        <v>6205.3114810000006</v>
      </c>
      <c r="D82" s="61">
        <f>SUM(D83:D89)</f>
        <v>6797.5816596900004</v>
      </c>
      <c r="E82" s="61">
        <f t="shared" ref="E82" si="12">SUM(E83:E89)</f>
        <v>3586.7344065199982</v>
      </c>
      <c r="G82" s="105"/>
    </row>
    <row r="83" spans="2:7">
      <c r="B83" s="39" t="s">
        <v>156</v>
      </c>
      <c r="C83" s="53">
        <v>990.84199899999999</v>
      </c>
      <c r="D83" s="53">
        <v>990.84199899999999</v>
      </c>
      <c r="E83" s="53">
        <v>571.15662521000002</v>
      </c>
      <c r="G83" s="105"/>
    </row>
    <row r="84" spans="2:7">
      <c r="B84" s="39" t="s">
        <v>157</v>
      </c>
      <c r="C84" s="53">
        <v>1127.6551770000001</v>
      </c>
      <c r="D84" s="53">
        <v>1217.1483486100001</v>
      </c>
      <c r="E84" s="53">
        <v>251.91297658000013</v>
      </c>
      <c r="G84" s="105"/>
    </row>
    <row r="85" spans="2:7">
      <c r="B85" s="39" t="s">
        <v>158</v>
      </c>
      <c r="C85" s="53">
        <v>2783.0242469999998</v>
      </c>
      <c r="D85" s="53">
        <v>3193.92891934</v>
      </c>
      <c r="E85" s="53">
        <v>1729.1953851599976</v>
      </c>
      <c r="G85" s="105"/>
    </row>
    <row r="86" spans="2:7">
      <c r="B86" s="39" t="s">
        <v>159</v>
      </c>
      <c r="C86" s="53">
        <v>1.511069</v>
      </c>
      <c r="D86" s="53">
        <v>1.511069</v>
      </c>
      <c r="E86" s="53">
        <v>0</v>
      </c>
      <c r="G86" s="105"/>
    </row>
    <row r="87" spans="2:7">
      <c r="B87" s="39" t="s">
        <v>160</v>
      </c>
      <c r="C87" s="53">
        <v>156.68683999999999</v>
      </c>
      <c r="D87" s="53">
        <v>156.68683999999999</v>
      </c>
      <c r="E87" s="53">
        <v>345.40644512</v>
      </c>
      <c r="G87" s="105"/>
    </row>
    <row r="88" spans="2:7">
      <c r="B88" s="39" t="s">
        <v>161</v>
      </c>
      <c r="C88" s="53">
        <v>10.696979000000001</v>
      </c>
      <c r="D88" s="53">
        <v>10.696979000000001</v>
      </c>
      <c r="E88" s="53">
        <v>8.0101542400000003</v>
      </c>
      <c r="G88" s="105"/>
    </row>
    <row r="89" spans="2:7">
      <c r="B89" s="39" t="s">
        <v>162</v>
      </c>
      <c r="C89" s="53">
        <v>1134.89517</v>
      </c>
      <c r="D89" s="53">
        <v>1226.76750474</v>
      </c>
      <c r="E89" s="53">
        <v>681.0528202100005</v>
      </c>
      <c r="G89" s="105"/>
    </row>
    <row r="90" spans="2:7">
      <c r="B90" s="74" t="s">
        <v>163</v>
      </c>
      <c r="C90" s="61">
        <f>SUM(C91:C101)</f>
        <v>199017.51170600002</v>
      </c>
      <c r="D90" s="61">
        <f>SUM(D91:D101)</f>
        <v>200787.30238998</v>
      </c>
      <c r="E90" s="61">
        <f>SUM(E91:E101)</f>
        <v>113097.68018682001</v>
      </c>
      <c r="G90" s="105"/>
    </row>
    <row r="91" spans="2:7">
      <c r="B91" s="39" t="s">
        <v>164</v>
      </c>
      <c r="C91" s="53">
        <v>10666.485562</v>
      </c>
      <c r="D91" s="53">
        <v>12315.392027709999</v>
      </c>
      <c r="E91" s="53">
        <v>3182.7105511600057</v>
      </c>
      <c r="G91" s="105"/>
    </row>
    <row r="92" spans="2:7">
      <c r="B92" s="39" t="s">
        <v>165</v>
      </c>
      <c r="C92" s="53">
        <v>71983.864574000007</v>
      </c>
      <c r="D92" s="53">
        <v>71983.864574000007</v>
      </c>
      <c r="E92" s="53">
        <v>46555.376184920031</v>
      </c>
      <c r="G92" s="105"/>
    </row>
    <row r="93" spans="2:7">
      <c r="B93" s="39" t="s">
        <v>166</v>
      </c>
      <c r="C93" s="53">
        <v>26339.522879</v>
      </c>
      <c r="D93" s="53">
        <v>26339.522879</v>
      </c>
      <c r="E93" s="53">
        <v>15522.359162379998</v>
      </c>
      <c r="G93" s="105"/>
    </row>
    <row r="94" spans="2:7">
      <c r="B94" s="39" t="s">
        <v>167</v>
      </c>
      <c r="C94" s="53">
        <v>18105.183989000001</v>
      </c>
      <c r="D94" s="53">
        <v>18198.722692610001</v>
      </c>
      <c r="E94" s="53">
        <v>9774.0686679999762</v>
      </c>
      <c r="G94" s="105"/>
    </row>
    <row r="95" spans="2:7">
      <c r="B95" s="39" t="s">
        <v>168</v>
      </c>
      <c r="C95" s="53">
        <v>6501.3807129999996</v>
      </c>
      <c r="D95" s="53">
        <v>6501.3807129999996</v>
      </c>
      <c r="E95" s="53">
        <v>2672.3562292999991</v>
      </c>
      <c r="G95" s="105"/>
    </row>
    <row r="96" spans="2:7">
      <c r="B96" s="39" t="s">
        <v>169</v>
      </c>
      <c r="C96" s="53">
        <v>9470.3357739999992</v>
      </c>
      <c r="D96" s="53">
        <v>9487.6812886600001</v>
      </c>
      <c r="E96" s="53">
        <v>4881.7052215699987</v>
      </c>
      <c r="G96" s="105"/>
    </row>
    <row r="97" spans="2:7">
      <c r="B97" s="39" t="s">
        <v>170</v>
      </c>
      <c r="C97" s="53">
        <v>1435.178872</v>
      </c>
      <c r="D97" s="53">
        <v>1435.178872</v>
      </c>
      <c r="E97" s="53">
        <v>649.93332026999974</v>
      </c>
      <c r="G97" s="105"/>
    </row>
    <row r="98" spans="2:7">
      <c r="B98" s="39" t="s">
        <v>171</v>
      </c>
      <c r="C98" s="53">
        <v>369.04296900000003</v>
      </c>
      <c r="D98" s="53">
        <v>369.04296900000003</v>
      </c>
      <c r="E98" s="53">
        <v>228.1471865499999</v>
      </c>
      <c r="G98" s="105"/>
    </row>
    <row r="99" spans="2:7">
      <c r="B99" s="39" t="s">
        <v>172</v>
      </c>
      <c r="C99" s="53">
        <v>146.29268999999999</v>
      </c>
      <c r="D99" s="53">
        <v>156.29268999999999</v>
      </c>
      <c r="E99" s="53">
        <v>80.977806940000022</v>
      </c>
      <c r="G99" s="105"/>
    </row>
    <row r="100" spans="2:7">
      <c r="B100" s="39" t="s">
        <v>173</v>
      </c>
      <c r="C100" s="53">
        <v>263.77060299999999</v>
      </c>
      <c r="D100" s="53">
        <v>263.77060299999999</v>
      </c>
      <c r="E100" s="53">
        <v>113.71826558999993</v>
      </c>
      <c r="G100" s="105"/>
    </row>
    <row r="101" spans="2:7">
      <c r="B101" s="39" t="s">
        <v>174</v>
      </c>
      <c r="C101" s="53">
        <v>53736.453081</v>
      </c>
      <c r="D101" s="53">
        <v>53736.453081</v>
      </c>
      <c r="E101" s="53">
        <v>29436.327590140008</v>
      </c>
      <c r="G101" s="105"/>
    </row>
    <row r="102" spans="2:7">
      <c r="B102" s="74" t="s">
        <v>175</v>
      </c>
      <c r="C102" s="61">
        <f>SUM(C103:C110)</f>
        <v>95837.251651999992</v>
      </c>
      <c r="D102" s="61">
        <f>SUM(D103:D110)</f>
        <v>127393.12915767</v>
      </c>
      <c r="E102" s="61">
        <f>SUM(E103:E110)</f>
        <v>68091.274595740106</v>
      </c>
      <c r="G102" s="105"/>
    </row>
    <row r="103" spans="2:7">
      <c r="B103" s="39" t="s">
        <v>176</v>
      </c>
      <c r="C103" s="53">
        <v>47176.721219999999</v>
      </c>
      <c r="D103" s="53">
        <v>58477.085313000003</v>
      </c>
      <c r="E103" s="53">
        <v>28801.974999440059</v>
      </c>
      <c r="G103" s="105"/>
    </row>
    <row r="104" spans="2:7">
      <c r="B104" s="39" t="s">
        <v>177</v>
      </c>
      <c r="C104" s="53">
        <v>1352.7034410000001</v>
      </c>
      <c r="D104" s="53">
        <v>1352.7252450000001</v>
      </c>
      <c r="E104" s="53">
        <v>884.08020949000002</v>
      </c>
      <c r="G104" s="105"/>
    </row>
    <row r="105" spans="2:7">
      <c r="B105" s="39" t="s">
        <v>178</v>
      </c>
      <c r="C105" s="53">
        <v>3124.3381079999999</v>
      </c>
      <c r="D105" s="53">
        <v>3124.3381079999999</v>
      </c>
      <c r="E105" s="53">
        <v>738.78443433999996</v>
      </c>
      <c r="G105" s="105"/>
    </row>
    <row r="106" spans="2:7">
      <c r="B106" s="39" t="s">
        <v>179</v>
      </c>
      <c r="C106" s="53">
        <v>5442.4521020000002</v>
      </c>
      <c r="D106" s="53">
        <v>5442.4521020000002</v>
      </c>
      <c r="E106" s="53">
        <v>3100.9197099599992</v>
      </c>
      <c r="G106" s="105"/>
    </row>
    <row r="107" spans="2:7">
      <c r="B107" s="39" t="s">
        <v>180</v>
      </c>
      <c r="C107" s="53">
        <v>547.01583200000005</v>
      </c>
      <c r="D107" s="53">
        <v>547.01583200000005</v>
      </c>
      <c r="E107" s="53">
        <v>191.24214837000002</v>
      </c>
      <c r="G107" s="105"/>
    </row>
    <row r="108" spans="2:7">
      <c r="B108" s="39" t="s">
        <v>181</v>
      </c>
      <c r="C108" s="53">
        <v>1665.9870820000001</v>
      </c>
      <c r="D108" s="53">
        <v>1887.8453496700001</v>
      </c>
      <c r="E108" s="53">
        <v>347.91477851000025</v>
      </c>
      <c r="G108" s="105"/>
    </row>
    <row r="109" spans="2:7">
      <c r="B109" s="39" t="s">
        <v>182</v>
      </c>
      <c r="C109" s="53">
        <v>34934.937624999999</v>
      </c>
      <c r="D109" s="53">
        <v>52449.770965999996</v>
      </c>
      <c r="E109" s="53">
        <v>32211.592662150037</v>
      </c>
      <c r="G109" s="105"/>
    </row>
    <row r="110" spans="2:7">
      <c r="B110" s="39" t="s">
        <v>183</v>
      </c>
      <c r="C110" s="53">
        <v>1593.0962420000001</v>
      </c>
      <c r="D110" s="53">
        <v>4111.8962419999998</v>
      </c>
      <c r="E110" s="53">
        <v>1814.7656534800008</v>
      </c>
      <c r="G110" s="105"/>
    </row>
    <row r="111" spans="2:7" ht="15" customHeight="1">
      <c r="B111" s="73" t="s">
        <v>184</v>
      </c>
      <c r="C111" s="61">
        <f t="shared" ref="C111:E112" si="13">C112</f>
        <v>184836.13</v>
      </c>
      <c r="D111" s="61">
        <f t="shared" si="13"/>
        <v>157865.45428599999</v>
      </c>
      <c r="E111" s="61">
        <f t="shared" si="13"/>
        <v>108530.54544677999</v>
      </c>
      <c r="G111" s="105"/>
    </row>
    <row r="112" spans="2:7">
      <c r="B112" s="38" t="s">
        <v>185</v>
      </c>
      <c r="C112" s="53">
        <f t="shared" si="13"/>
        <v>184836.13</v>
      </c>
      <c r="D112" s="53">
        <f t="shared" si="13"/>
        <v>157865.45428599999</v>
      </c>
      <c r="E112" s="53">
        <f t="shared" si="13"/>
        <v>108530.54544677999</v>
      </c>
      <c r="G112" s="105"/>
    </row>
    <row r="113" spans="2:7">
      <c r="B113" s="39" t="s">
        <v>186</v>
      </c>
      <c r="C113" s="53">
        <v>184836.13</v>
      </c>
      <c r="D113" s="53">
        <v>157865.45428599999</v>
      </c>
      <c r="E113" s="53">
        <v>108530.54544677999</v>
      </c>
      <c r="G113" s="105"/>
    </row>
    <row r="114" spans="2:7">
      <c r="B114" s="46" t="s">
        <v>39</v>
      </c>
      <c r="C114" s="40">
        <f t="shared" ref="C114:E115" si="14">C115</f>
        <v>146463.52179900001</v>
      </c>
      <c r="D114" s="40">
        <f>D115</f>
        <v>97726.845522999996</v>
      </c>
      <c r="E114" s="40">
        <f t="shared" si="14"/>
        <v>61513.208939790034</v>
      </c>
      <c r="G114" s="105"/>
    </row>
    <row r="115" spans="2:7">
      <c r="B115" s="75" t="s">
        <v>187</v>
      </c>
      <c r="C115" s="59">
        <f t="shared" si="14"/>
        <v>146463.52179900001</v>
      </c>
      <c r="D115" s="59">
        <f>D116</f>
        <v>97726.845522999996</v>
      </c>
      <c r="E115" s="59">
        <f t="shared" si="14"/>
        <v>61513.208939790034</v>
      </c>
      <c r="G115" s="105"/>
    </row>
    <row r="116" spans="2:7">
      <c r="B116" s="38" t="s">
        <v>188</v>
      </c>
      <c r="C116" s="60">
        <f>C117</f>
        <v>146463.52179900001</v>
      </c>
      <c r="D116" s="60">
        <f>D117</f>
        <v>97726.845522999996</v>
      </c>
      <c r="E116" s="60">
        <f>E117</f>
        <v>61513.208939790034</v>
      </c>
      <c r="G116" s="105"/>
    </row>
    <row r="117" spans="2:7">
      <c r="B117" s="39" t="s">
        <v>189</v>
      </c>
      <c r="C117" s="60">
        <v>146463.52179900001</v>
      </c>
      <c r="D117" s="60">
        <v>97726.845522999996</v>
      </c>
      <c r="E117" s="53">
        <v>61513.208939790034</v>
      </c>
      <c r="G117" s="105"/>
    </row>
    <row r="118" spans="2:7">
      <c r="B118" s="58" t="s">
        <v>42</v>
      </c>
      <c r="C118" s="54">
        <f>C13+C114</f>
        <v>1037842.322704</v>
      </c>
      <c r="D118" s="54">
        <f>D13+D114</f>
        <v>1074317.1277113799</v>
      </c>
      <c r="E118" s="54">
        <f>E13+E114</f>
        <v>595498.56795068015</v>
      </c>
    </row>
    <row r="119" spans="2:7">
      <c r="B119" s="29" t="s">
        <v>23</v>
      </c>
      <c r="C119" s="30"/>
      <c r="D119" s="30"/>
      <c r="E119" s="30"/>
      <c r="G119" s="24"/>
    </row>
    <row r="120" spans="2:7" ht="21.75" customHeight="1">
      <c r="B120" s="129" t="s">
        <v>321</v>
      </c>
      <c r="C120" s="129"/>
      <c r="D120" s="129"/>
      <c r="E120" s="129"/>
    </row>
    <row r="121" spans="2:7">
      <c r="B121" s="29" t="s">
        <v>43</v>
      </c>
      <c r="C121" s="30"/>
      <c r="D121" s="30"/>
      <c r="E121" s="30"/>
    </row>
    <row r="122" spans="2:7">
      <c r="C122" s="65"/>
      <c r="D122" s="65"/>
      <c r="E122" s="65"/>
    </row>
    <row r="123" spans="2:7">
      <c r="B123" s="66"/>
      <c r="C123" s="65"/>
      <c r="D123" s="65"/>
      <c r="E123" s="65"/>
    </row>
    <row r="124" spans="2:7">
      <c r="B124" s="22"/>
      <c r="C124" s="23"/>
      <c r="D124" s="23"/>
      <c r="E124" s="23"/>
    </row>
    <row r="125" spans="2:7">
      <c r="B125" s="22"/>
      <c r="C125" s="23"/>
      <c r="D125" s="23"/>
      <c r="E125" s="23"/>
    </row>
    <row r="126" spans="2:7">
      <c r="B126" s="22"/>
      <c r="C126" s="23"/>
      <c r="D126" s="23"/>
      <c r="E126" s="23"/>
    </row>
    <row r="127" spans="2:7">
      <c r="B127" s="22"/>
      <c r="C127" s="23"/>
      <c r="D127" s="23"/>
      <c r="E127" s="23"/>
    </row>
    <row r="128" spans="2:7">
      <c r="B128" s="22"/>
      <c r="C128" s="23"/>
      <c r="D128" s="23"/>
      <c r="E128" s="23"/>
    </row>
    <row r="129" spans="2:5">
      <c r="B129" s="22"/>
      <c r="C129" s="23"/>
      <c r="D129" s="23"/>
      <c r="E129" s="23"/>
    </row>
    <row r="130" spans="2:5">
      <c r="B130" s="22"/>
      <c r="C130" s="23"/>
      <c r="D130" s="23"/>
      <c r="E130" s="23"/>
    </row>
  </sheetData>
  <mergeCells count="10">
    <mergeCell ref="A2:F2"/>
    <mergeCell ref="A1:F1"/>
    <mergeCell ref="B120:E120"/>
    <mergeCell ref="B11:B12"/>
    <mergeCell ref="E11:E12"/>
    <mergeCell ref="A8:F8"/>
    <mergeCell ref="A7:F7"/>
    <mergeCell ref="A6:F6"/>
    <mergeCell ref="A5:F5"/>
    <mergeCell ref="A3:F3"/>
  </mergeCells>
  <pageMargins left="0.7" right="0.7" top="0.75" bottom="0.75" header="0.3" footer="0.3"/>
  <pageSetup orientation="portrait" r:id="rId1"/>
  <ignoredErrors>
    <ignoredError sqref="E63 E34 E71 E38 E41 E43 E45 E54 E67 E77 E82 E20 E23 E27 E48 E56 E58 E102 E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F102"/>
  <sheetViews>
    <sheetView showGridLines="0" zoomScaleNormal="100" workbookViewId="0">
      <selection activeCell="L20" sqref="L20"/>
    </sheetView>
  </sheetViews>
  <sheetFormatPr baseColWidth="10" defaultColWidth="11.42578125" defaultRowHeight="15"/>
  <cols>
    <col min="1" max="1" width="17.140625" customWidth="1"/>
    <col min="2" max="2" width="72.85546875" customWidth="1"/>
    <col min="3" max="3" width="14.28515625" customWidth="1"/>
    <col min="4" max="4" width="18.28515625" style="105" customWidth="1"/>
    <col min="5" max="5" width="16.5703125" customWidth="1"/>
  </cols>
  <sheetData>
    <row r="1" spans="1:6" ht="28.5" customHeight="1">
      <c r="A1" s="126" t="s">
        <v>0</v>
      </c>
      <c r="B1" s="126"/>
      <c r="C1" s="126"/>
      <c r="D1" s="126"/>
      <c r="E1" s="126"/>
      <c r="F1" s="126"/>
    </row>
    <row r="2" spans="1:6" ht="21" customHeight="1">
      <c r="A2" s="134" t="s">
        <v>1</v>
      </c>
      <c r="B2" s="134"/>
      <c r="C2" s="134"/>
      <c r="D2" s="134"/>
      <c r="E2" s="134"/>
      <c r="F2" s="134"/>
    </row>
    <row r="3" spans="1:6" ht="15" customHeight="1">
      <c r="A3" s="136" t="s">
        <v>2</v>
      </c>
      <c r="B3" s="136"/>
      <c r="C3" s="136"/>
      <c r="D3" s="136"/>
      <c r="E3" s="136"/>
      <c r="F3" s="136"/>
    </row>
    <row r="5" spans="1:6" ht="18.75" customHeight="1">
      <c r="A5" s="135" t="s">
        <v>26</v>
      </c>
      <c r="B5" s="135"/>
      <c r="C5" s="135"/>
      <c r="D5" s="135"/>
      <c r="E5" s="135"/>
      <c r="F5" s="135"/>
    </row>
    <row r="6" spans="1:6" ht="18.75">
      <c r="A6" s="142" t="s">
        <v>190</v>
      </c>
      <c r="B6" s="142"/>
      <c r="C6" s="142"/>
      <c r="D6" s="142"/>
      <c r="E6" s="142"/>
      <c r="F6" s="142"/>
    </row>
    <row r="7" spans="1:6" ht="18.75">
      <c r="A7" s="141" t="s">
        <v>320</v>
      </c>
      <c r="B7" s="141"/>
      <c r="C7" s="141"/>
      <c r="D7" s="141"/>
      <c r="E7" s="141"/>
      <c r="F7" s="141"/>
    </row>
    <row r="8" spans="1:6" ht="15.75">
      <c r="A8" s="138" t="s">
        <v>5</v>
      </c>
      <c r="B8" s="138"/>
      <c r="C8" s="138"/>
      <c r="D8" s="138"/>
      <c r="E8" s="138"/>
      <c r="F8" s="138"/>
    </row>
    <row r="11" spans="1:6" ht="15" customHeight="1">
      <c r="B11" s="137" t="s">
        <v>6</v>
      </c>
      <c r="C11" s="120" t="s">
        <v>329</v>
      </c>
      <c r="D11" s="121" t="s">
        <v>330</v>
      </c>
      <c r="E11" s="139" t="s">
        <v>7</v>
      </c>
    </row>
    <row r="12" spans="1:6" ht="15.75" customHeight="1">
      <c r="B12" s="137"/>
      <c r="C12" s="123" t="s">
        <v>331</v>
      </c>
      <c r="D12" s="123" t="s">
        <v>332</v>
      </c>
      <c r="E12" s="139"/>
    </row>
    <row r="13" spans="1:6">
      <c r="B13" s="46" t="s">
        <v>11</v>
      </c>
      <c r="C13" s="40">
        <f>C14+C20+C30+C40+C49+C55+C65+C69</f>
        <v>891378.80090499995</v>
      </c>
      <c r="D13" s="40">
        <f>D14+D20+D30+D40+D49+D55+D65+D69</f>
        <v>976590.28218837979</v>
      </c>
      <c r="E13" s="40">
        <f>E14+E20+E30+E40+E49+E55+E65+E69</f>
        <v>533985.35901089036</v>
      </c>
    </row>
    <row r="14" spans="1:6">
      <c r="B14" s="62" t="s">
        <v>191</v>
      </c>
      <c r="C14" s="59">
        <f>SUM(C15:C19)</f>
        <v>210319.101501</v>
      </c>
      <c r="D14" s="59">
        <f>SUM(D15:D19)</f>
        <v>217172.42963488001</v>
      </c>
      <c r="E14" s="59">
        <f t="shared" ref="E14" si="0">SUM(E15:E19)</f>
        <v>138447.31076768035</v>
      </c>
    </row>
    <row r="15" spans="1:6">
      <c r="B15" s="63" t="s">
        <v>192</v>
      </c>
      <c r="C15" s="60">
        <v>173241.51653600001</v>
      </c>
      <c r="D15" s="60">
        <v>180104.05806788002</v>
      </c>
      <c r="E15" s="60">
        <v>116230.38650119051</v>
      </c>
    </row>
    <row r="16" spans="1:6">
      <c r="B16" s="63" t="s">
        <v>193</v>
      </c>
      <c r="C16" s="60">
        <v>10585.802672</v>
      </c>
      <c r="D16" s="60">
        <v>10585.802672</v>
      </c>
      <c r="E16" s="60">
        <v>5221.9504489500014</v>
      </c>
    </row>
    <row r="17" spans="2:5">
      <c r="B17" s="63" t="s">
        <v>194</v>
      </c>
      <c r="C17" s="60">
        <v>1729.185608</v>
      </c>
      <c r="D17" s="60">
        <v>1719.9722099999999</v>
      </c>
      <c r="E17" s="60">
        <v>699.11689673000012</v>
      </c>
    </row>
    <row r="18" spans="2:5">
      <c r="B18" s="63" t="s">
        <v>195</v>
      </c>
      <c r="C18" s="60">
        <v>759.17099700000006</v>
      </c>
      <c r="D18" s="60">
        <v>759.17099700000006</v>
      </c>
      <c r="E18" s="60">
        <v>265.52894847000027</v>
      </c>
    </row>
    <row r="19" spans="2:5">
      <c r="B19" s="63" t="s">
        <v>196</v>
      </c>
      <c r="C19" s="60">
        <v>24003.425687999999</v>
      </c>
      <c r="D19" s="60">
        <v>24003.425687999999</v>
      </c>
      <c r="E19" s="60">
        <v>16030.327972339839</v>
      </c>
    </row>
    <row r="20" spans="2:5">
      <c r="B20" s="62" t="s">
        <v>197</v>
      </c>
      <c r="C20" s="59">
        <f>SUM(C21:C29)</f>
        <v>69594.533465</v>
      </c>
      <c r="D20" s="59">
        <f>SUM(D21:D29)</f>
        <v>72542.548685389993</v>
      </c>
      <c r="E20" s="59">
        <f t="shared" ref="E20" si="1">SUM(E21:E29)</f>
        <v>34299.711816209972</v>
      </c>
    </row>
    <row r="21" spans="2:5">
      <c r="B21" s="63" t="s">
        <v>198</v>
      </c>
      <c r="C21" s="60">
        <v>6109.6628419999997</v>
      </c>
      <c r="D21" s="60">
        <v>6122.0227999999997</v>
      </c>
      <c r="E21" s="60">
        <v>3900.0705536799946</v>
      </c>
    </row>
    <row r="22" spans="2:5">
      <c r="B22" s="63" t="s">
        <v>199</v>
      </c>
      <c r="C22" s="60">
        <v>4779.6486830000003</v>
      </c>
      <c r="D22" s="60">
        <v>6122.1964470000003</v>
      </c>
      <c r="E22" s="60">
        <v>1724.0735969699956</v>
      </c>
    </row>
    <row r="23" spans="2:5">
      <c r="B23" s="63" t="s">
        <v>200</v>
      </c>
      <c r="C23" s="60">
        <v>3430.5920209999999</v>
      </c>
      <c r="D23" s="60">
        <v>3198.5920209999999</v>
      </c>
      <c r="E23" s="60">
        <v>1272.3712921800009</v>
      </c>
    </row>
    <row r="24" spans="2:5">
      <c r="B24" s="63" t="s">
        <v>201</v>
      </c>
      <c r="C24" s="60">
        <v>1584.5846469999999</v>
      </c>
      <c r="D24" s="60">
        <v>1577.184647</v>
      </c>
      <c r="E24" s="60">
        <v>239.78394806000031</v>
      </c>
    </row>
    <row r="25" spans="2:5">
      <c r="B25" s="63" t="s">
        <v>202</v>
      </c>
      <c r="C25" s="60">
        <v>4701.2960590000002</v>
      </c>
      <c r="D25" s="60">
        <v>4867.2960590000002</v>
      </c>
      <c r="E25" s="60">
        <v>2651.2623352300002</v>
      </c>
    </row>
    <row r="26" spans="2:5">
      <c r="B26" s="63" t="s">
        <v>203</v>
      </c>
      <c r="C26" s="60">
        <v>3939.1798469999999</v>
      </c>
      <c r="D26" s="60">
        <v>4784.1798470000003</v>
      </c>
      <c r="E26" s="60">
        <v>2618.7739479000029</v>
      </c>
    </row>
    <row r="27" spans="2:5">
      <c r="B27" s="63" t="s">
        <v>204</v>
      </c>
      <c r="C27" s="60">
        <v>4904.6775619999999</v>
      </c>
      <c r="D27" s="60">
        <v>5016.0775620000004</v>
      </c>
      <c r="E27" s="60">
        <v>1349.0835641100005</v>
      </c>
    </row>
    <row r="28" spans="2:5">
      <c r="B28" s="63" t="s">
        <v>205</v>
      </c>
      <c r="C28" s="60">
        <v>15002.752458999999</v>
      </c>
      <c r="D28" s="60">
        <v>15727.359957389999</v>
      </c>
      <c r="E28" s="60">
        <v>4372.9483416099847</v>
      </c>
    </row>
    <row r="29" spans="2:5">
      <c r="B29" s="63" t="s">
        <v>206</v>
      </c>
      <c r="C29" s="60">
        <v>25142.139345</v>
      </c>
      <c r="D29" s="60">
        <v>25127.639345</v>
      </c>
      <c r="E29" s="60">
        <v>16171.344236469993</v>
      </c>
    </row>
    <row r="30" spans="2:5">
      <c r="B30" s="62" t="s">
        <v>207</v>
      </c>
      <c r="C30" s="59">
        <f>SUM(C31:C39)</f>
        <v>39852.046889999998</v>
      </c>
      <c r="D30" s="59">
        <f>SUM(D31:D39)</f>
        <v>78322.311559829992</v>
      </c>
      <c r="E30" s="59">
        <f t="shared" ref="E30" si="2">SUM(E31:E39)</f>
        <v>32911.705221410004</v>
      </c>
    </row>
    <row r="31" spans="2:5">
      <c r="B31" s="63" t="s">
        <v>208</v>
      </c>
      <c r="C31" s="60">
        <v>6377.9487049999998</v>
      </c>
      <c r="D31" s="60">
        <v>7435.1379829999996</v>
      </c>
      <c r="E31" s="53">
        <v>2365.9422551899993</v>
      </c>
    </row>
    <row r="32" spans="2:5">
      <c r="B32" s="63" t="s">
        <v>209</v>
      </c>
      <c r="C32" s="60">
        <v>2174.1389650000001</v>
      </c>
      <c r="D32" s="60">
        <v>2422.7416750000002</v>
      </c>
      <c r="E32" s="53">
        <v>592.16191606000052</v>
      </c>
    </row>
    <row r="33" spans="2:5">
      <c r="B33" s="63" t="s">
        <v>210</v>
      </c>
      <c r="C33" s="60">
        <v>3246.7306709999998</v>
      </c>
      <c r="D33" s="60">
        <v>3230.1725289999999</v>
      </c>
      <c r="E33" s="53">
        <v>683.16464522000047</v>
      </c>
    </row>
    <row r="34" spans="2:5">
      <c r="B34" s="63" t="s">
        <v>211</v>
      </c>
      <c r="C34" s="60">
        <v>6769.6456939999998</v>
      </c>
      <c r="D34" s="60">
        <v>41253.712519559995</v>
      </c>
      <c r="E34" s="53">
        <v>22967.72663777</v>
      </c>
    </row>
    <row r="35" spans="2:5">
      <c r="B35" s="63" t="s">
        <v>212</v>
      </c>
      <c r="C35" s="60">
        <v>707.335058</v>
      </c>
      <c r="D35" s="60">
        <v>709.54005800000004</v>
      </c>
      <c r="E35" s="53">
        <v>226.93139127999981</v>
      </c>
    </row>
    <row r="36" spans="2:5">
      <c r="B36" s="63" t="s">
        <v>213</v>
      </c>
      <c r="C36" s="60">
        <v>505.49096900000001</v>
      </c>
      <c r="D36" s="60">
        <v>553.79096900000002</v>
      </c>
      <c r="E36" s="53">
        <v>103.57064475000006</v>
      </c>
    </row>
    <row r="37" spans="2:5">
      <c r="B37" s="63" t="s">
        <v>214</v>
      </c>
      <c r="C37" s="60">
        <v>6824.9271710000003</v>
      </c>
      <c r="D37" s="60">
        <v>7127.9006790000003</v>
      </c>
      <c r="E37" s="53">
        <v>3287.964596009997</v>
      </c>
    </row>
    <row r="38" spans="2:5">
      <c r="B38" s="63" t="s">
        <v>215</v>
      </c>
      <c r="C38" s="60">
        <v>3796.497018</v>
      </c>
      <c r="D38" s="60">
        <v>3796.497018</v>
      </c>
      <c r="E38" s="53">
        <v>0</v>
      </c>
    </row>
    <row r="39" spans="2:5">
      <c r="B39" s="63" t="s">
        <v>216</v>
      </c>
      <c r="C39" s="60">
        <v>9449.3326390000002</v>
      </c>
      <c r="D39" s="60">
        <v>11792.818129270001</v>
      </c>
      <c r="E39" s="53">
        <v>2684.2431351300024</v>
      </c>
    </row>
    <row r="40" spans="2:5">
      <c r="B40" s="62" t="s">
        <v>217</v>
      </c>
      <c r="C40" s="59">
        <f>SUM(C41:C48)</f>
        <v>269643.36032599997</v>
      </c>
      <c r="D40" s="59">
        <f>SUM(D41:D48)</f>
        <v>325455.55884827994</v>
      </c>
      <c r="E40" s="59">
        <f t="shared" ref="E40" si="3">SUM(E41:E48)</f>
        <v>183225.63778649998</v>
      </c>
    </row>
    <row r="41" spans="2:5">
      <c r="B41" s="63" t="s">
        <v>218</v>
      </c>
      <c r="C41" s="60">
        <v>86907.316456</v>
      </c>
      <c r="D41" s="60">
        <v>108796.71605800001</v>
      </c>
      <c r="E41" s="53">
        <v>61146.106411179986</v>
      </c>
    </row>
    <row r="42" spans="2:5">
      <c r="B42" s="63" t="s">
        <v>219</v>
      </c>
      <c r="C42" s="60">
        <v>104123.94556399999</v>
      </c>
      <c r="D42" s="60">
        <v>110403.16204019</v>
      </c>
      <c r="E42" s="53">
        <v>70033.940674660014</v>
      </c>
    </row>
    <row r="43" spans="2:5">
      <c r="B43" s="63" t="s">
        <v>220</v>
      </c>
      <c r="C43" s="60">
        <v>13192.731931</v>
      </c>
      <c r="D43" s="60">
        <v>13254.520780999999</v>
      </c>
      <c r="E43" s="53">
        <v>8396.3074738399991</v>
      </c>
    </row>
    <row r="44" spans="2:5">
      <c r="B44" s="63" t="s">
        <v>221</v>
      </c>
      <c r="C44" s="60">
        <v>47631.001364999996</v>
      </c>
      <c r="D44" s="60">
        <v>62292.591421089994</v>
      </c>
      <c r="E44" s="53">
        <v>30113.060584839997</v>
      </c>
    </row>
    <row r="45" spans="2:5">
      <c r="B45" s="63" t="s">
        <v>222</v>
      </c>
      <c r="C45" s="60">
        <v>1190.3387740000001</v>
      </c>
      <c r="D45" s="60">
        <v>1199.8471939999999</v>
      </c>
      <c r="E45" s="53">
        <v>522.72293201999992</v>
      </c>
    </row>
    <row r="46" spans="2:5">
      <c r="B46" s="63" t="s">
        <v>223</v>
      </c>
      <c r="C46" s="53">
        <v>0</v>
      </c>
      <c r="D46" s="53">
        <v>6000</v>
      </c>
      <c r="E46" s="53">
        <v>2736.95858223</v>
      </c>
    </row>
    <row r="47" spans="2:5">
      <c r="B47" s="63" t="s">
        <v>224</v>
      </c>
      <c r="C47" s="60">
        <v>1157.579031</v>
      </c>
      <c r="D47" s="60">
        <v>1157.579031</v>
      </c>
      <c r="E47" s="53">
        <v>471.94191681999996</v>
      </c>
    </row>
    <row r="48" spans="2:5">
      <c r="B48" s="63" t="s">
        <v>225</v>
      </c>
      <c r="C48" s="60">
        <v>15440.447205</v>
      </c>
      <c r="D48" s="60">
        <v>22351.142323</v>
      </c>
      <c r="E48" s="53">
        <v>9804.5992109099952</v>
      </c>
    </row>
    <row r="49" spans="2:5">
      <c r="B49" s="62" t="s">
        <v>226</v>
      </c>
      <c r="C49" s="59">
        <f>SUM(C50:C54)</f>
        <v>45893.698339999995</v>
      </c>
      <c r="D49" s="59">
        <f>SUM(D50:D54)</f>
        <v>48229.370147000001</v>
      </c>
      <c r="E49" s="59">
        <f t="shared" ref="E49" si="4">SUM(E50:E54)</f>
        <v>18157.427706620001</v>
      </c>
    </row>
    <row r="50" spans="2:5">
      <c r="B50" s="63" t="s">
        <v>227</v>
      </c>
      <c r="C50" s="60">
        <v>413.97203999999999</v>
      </c>
      <c r="D50" s="60">
        <v>392.40264200000001</v>
      </c>
      <c r="E50" s="60">
        <v>711.25555797000004</v>
      </c>
    </row>
    <row r="51" spans="2:5">
      <c r="B51" s="63" t="s">
        <v>228</v>
      </c>
      <c r="C51" s="60">
        <v>10585.225286000001</v>
      </c>
      <c r="D51" s="60">
        <v>12128.306302000001</v>
      </c>
      <c r="E51" s="60">
        <v>2531.2300091400002</v>
      </c>
    </row>
    <row r="52" spans="2:5">
      <c r="B52" s="63" t="s">
        <v>229</v>
      </c>
      <c r="C52" s="60">
        <v>7893.3653889999996</v>
      </c>
      <c r="D52" s="60">
        <v>7893.3653889999996</v>
      </c>
      <c r="E52" s="60">
        <v>5563.0747255600008</v>
      </c>
    </row>
    <row r="53" spans="2:5">
      <c r="B53" s="63" t="s">
        <v>230</v>
      </c>
      <c r="C53" s="60">
        <v>26929.604206</v>
      </c>
      <c r="D53" s="60">
        <v>27743.764394999998</v>
      </c>
      <c r="E53" s="60">
        <v>8902.6591613000001</v>
      </c>
    </row>
    <row r="54" spans="2:5">
      <c r="B54" s="63" t="s">
        <v>231</v>
      </c>
      <c r="C54" s="60">
        <v>71.531419</v>
      </c>
      <c r="D54" s="60">
        <v>71.531419</v>
      </c>
      <c r="E54" s="60">
        <v>449.20825265000002</v>
      </c>
    </row>
    <row r="55" spans="2:5">
      <c r="B55" s="62" t="s">
        <v>232</v>
      </c>
      <c r="C55" s="59">
        <f>SUM(C56:C64)</f>
        <v>24044.946277999999</v>
      </c>
      <c r="D55" s="59">
        <f>SUM(D56:D64)</f>
        <v>25254.324922</v>
      </c>
      <c r="E55" s="59">
        <f t="shared" ref="E55" si="5">SUM(E56:E64)</f>
        <v>7252.3948441899956</v>
      </c>
    </row>
    <row r="56" spans="2:5">
      <c r="B56" s="63" t="s">
        <v>233</v>
      </c>
      <c r="C56" s="60">
        <v>13575.76892</v>
      </c>
      <c r="D56" s="60">
        <v>13664.059378</v>
      </c>
      <c r="E56" s="53">
        <v>5795.3160100099949</v>
      </c>
    </row>
    <row r="57" spans="2:5">
      <c r="B57" s="63" t="s">
        <v>234</v>
      </c>
      <c r="C57" s="60">
        <v>1174.6861240000001</v>
      </c>
      <c r="D57" s="60">
        <v>1174.1861240000001</v>
      </c>
      <c r="E57" s="53">
        <v>36.540381949999976</v>
      </c>
    </row>
    <row r="58" spans="2:5">
      <c r="B58" s="63" t="s">
        <v>235</v>
      </c>
      <c r="C58" s="60">
        <v>237.197981</v>
      </c>
      <c r="D58" s="60">
        <v>237.197981</v>
      </c>
      <c r="E58" s="53">
        <v>33.60510270999999</v>
      </c>
    </row>
    <row r="59" spans="2:5">
      <c r="B59" s="63" t="s">
        <v>236</v>
      </c>
      <c r="C59" s="60">
        <v>4056.1257740000001</v>
      </c>
      <c r="D59" s="60">
        <v>5072.1828939999996</v>
      </c>
      <c r="E59" s="53">
        <v>251.07922868999987</v>
      </c>
    </row>
    <row r="60" spans="2:5">
      <c r="B60" s="63" t="s">
        <v>237</v>
      </c>
      <c r="C60" s="60">
        <v>1853.410494</v>
      </c>
      <c r="D60" s="60">
        <v>1851.410494</v>
      </c>
      <c r="E60" s="53">
        <v>275.29238430000009</v>
      </c>
    </row>
    <row r="61" spans="2:5">
      <c r="B61" s="63" t="s">
        <v>238</v>
      </c>
      <c r="C61" s="60">
        <v>217.824029</v>
      </c>
      <c r="D61" s="60">
        <v>329.51951400000002</v>
      </c>
      <c r="E61" s="53">
        <v>32.553413720000002</v>
      </c>
    </row>
    <row r="62" spans="2:5">
      <c r="B62" s="63" t="s">
        <v>239</v>
      </c>
      <c r="C62" s="60">
        <v>364.75153699999998</v>
      </c>
      <c r="D62" s="60">
        <v>364.75153699999998</v>
      </c>
      <c r="E62" s="53">
        <v>117.34311742999999</v>
      </c>
    </row>
    <row r="63" spans="2:5">
      <c r="B63" s="63" t="s">
        <v>240</v>
      </c>
      <c r="C63" s="60">
        <v>2132.8254569999999</v>
      </c>
      <c r="D63" s="60">
        <v>2128.6610380000002</v>
      </c>
      <c r="E63" s="60">
        <v>453.86050041000044</v>
      </c>
    </row>
    <row r="64" spans="2:5">
      <c r="B64" s="63" t="s">
        <v>241</v>
      </c>
      <c r="C64" s="60">
        <v>432.35596199999998</v>
      </c>
      <c r="D64" s="60">
        <v>432.35596199999998</v>
      </c>
      <c r="E64" s="53">
        <v>256.80470497000005</v>
      </c>
    </row>
    <row r="65" spans="2:5">
      <c r="B65" s="62" t="s">
        <v>242</v>
      </c>
      <c r="C65" s="59">
        <f>SUM(C66:C68)</f>
        <v>47194.984104999996</v>
      </c>
      <c r="D65" s="59">
        <f>SUM(D66:D68)</f>
        <v>51748.284104999999</v>
      </c>
      <c r="E65" s="59">
        <f t="shared" ref="E65" si="6">SUM(E66:E68)</f>
        <v>11160.625421499997</v>
      </c>
    </row>
    <row r="66" spans="2:5">
      <c r="B66" s="63" t="s">
        <v>243</v>
      </c>
      <c r="C66" s="60">
        <v>21294.016092999998</v>
      </c>
      <c r="D66" s="60">
        <v>25464.416093</v>
      </c>
      <c r="E66" s="60">
        <v>3374.9061568699994</v>
      </c>
    </row>
    <row r="67" spans="2:5">
      <c r="B67" s="63" t="s">
        <v>244</v>
      </c>
      <c r="C67" s="60">
        <v>24454.683736999999</v>
      </c>
      <c r="D67" s="60">
        <v>24837.583737000001</v>
      </c>
      <c r="E67" s="60">
        <v>7785.7192646299982</v>
      </c>
    </row>
    <row r="68" spans="2:5">
      <c r="B68" s="63" t="s">
        <v>245</v>
      </c>
      <c r="C68" s="60">
        <v>1446.284275</v>
      </c>
      <c r="D68" s="60">
        <v>1446.284275</v>
      </c>
      <c r="E68" s="53">
        <v>0</v>
      </c>
    </row>
    <row r="69" spans="2:5">
      <c r="B69" s="62" t="s">
        <v>246</v>
      </c>
      <c r="C69" s="59">
        <f>SUM(C70:C72)</f>
        <v>184836.13</v>
      </c>
      <c r="D69" s="59">
        <f>SUM(D70:D72)</f>
        <v>157865.45428600002</v>
      </c>
      <c r="E69" s="59">
        <f t="shared" ref="E69" si="7">SUM(E70:E72)</f>
        <v>108530.54544678</v>
      </c>
    </row>
    <row r="70" spans="2:5">
      <c r="B70" s="63" t="s">
        <v>247</v>
      </c>
      <c r="C70" s="60">
        <v>84955.492129999999</v>
      </c>
      <c r="D70" s="60">
        <v>84955.492129999999</v>
      </c>
      <c r="E70" s="53">
        <v>52042.954280689992</v>
      </c>
    </row>
    <row r="71" spans="2:5">
      <c r="B71" s="63" t="s">
        <v>248</v>
      </c>
      <c r="C71" s="60">
        <v>98522.890142999997</v>
      </c>
      <c r="D71" s="60">
        <v>71552.214429</v>
      </c>
      <c r="E71" s="53">
        <v>55433.388065310013</v>
      </c>
    </row>
    <row r="72" spans="2:5">
      <c r="B72" s="63" t="s">
        <v>249</v>
      </c>
      <c r="C72" s="60">
        <v>1357.7477269999999</v>
      </c>
      <c r="D72" s="60">
        <v>1357.7477269999999</v>
      </c>
      <c r="E72" s="53">
        <v>1054.2031007799999</v>
      </c>
    </row>
    <row r="73" spans="2:5">
      <c r="B73" s="46" t="s">
        <v>39</v>
      </c>
      <c r="C73" s="40">
        <f>C74+C76</f>
        <v>146463.52179899998</v>
      </c>
      <c r="D73" s="40">
        <f>D74+D76</f>
        <v>97726.845522999996</v>
      </c>
      <c r="E73" s="40">
        <f>E74+E76</f>
        <v>61513.208939790034</v>
      </c>
    </row>
    <row r="74" spans="2:5">
      <c r="B74" s="62" t="s">
        <v>250</v>
      </c>
      <c r="C74" s="59">
        <f>C75</f>
        <v>23000</v>
      </c>
      <c r="D74" s="59">
        <f>D75</f>
        <v>11850.4</v>
      </c>
      <c r="E74" s="59">
        <f t="shared" ref="E74" si="8">E75</f>
        <v>1433.3199973400001</v>
      </c>
    </row>
    <row r="75" spans="2:5">
      <c r="B75" s="63" t="s">
        <v>251</v>
      </c>
      <c r="C75" s="60">
        <v>23000</v>
      </c>
      <c r="D75" s="60">
        <v>11850.4</v>
      </c>
      <c r="E75" s="53">
        <v>1433.3199973400001</v>
      </c>
    </row>
    <row r="76" spans="2:5">
      <c r="B76" s="62" t="s">
        <v>252</v>
      </c>
      <c r="C76" s="59">
        <f>C77</f>
        <v>123463.52179899999</v>
      </c>
      <c r="D76" s="59">
        <f>D77</f>
        <v>85876.445523000002</v>
      </c>
      <c r="E76" s="59">
        <f>E77</f>
        <v>60079.888942450038</v>
      </c>
    </row>
    <row r="77" spans="2:5">
      <c r="B77" s="63" t="s">
        <v>253</v>
      </c>
      <c r="C77" s="60">
        <v>123463.52179899999</v>
      </c>
      <c r="D77" s="60">
        <v>85876.445523000002</v>
      </c>
      <c r="E77" s="53">
        <v>60079.888942450038</v>
      </c>
    </row>
    <row r="78" spans="2:5">
      <c r="B78" s="58" t="s">
        <v>42</v>
      </c>
      <c r="C78" s="54">
        <f>C13+C73</f>
        <v>1037842.3227039999</v>
      </c>
      <c r="D78" s="54">
        <f>D13+D73</f>
        <v>1074317.1277113799</v>
      </c>
      <c r="E78" s="54">
        <f>E13+E73</f>
        <v>595498.56795068039</v>
      </c>
    </row>
    <row r="79" spans="2:5">
      <c r="B79" s="29" t="s">
        <v>23</v>
      </c>
      <c r="C79" s="29"/>
      <c r="D79" s="29"/>
      <c r="E79" s="29"/>
    </row>
    <row r="80" spans="2:5" ht="27.75" customHeight="1">
      <c r="B80" s="129" t="s">
        <v>321</v>
      </c>
      <c r="C80" s="129"/>
      <c r="D80" s="129"/>
      <c r="E80" s="129"/>
    </row>
    <row r="81" spans="2:5">
      <c r="B81" s="29" t="s">
        <v>43</v>
      </c>
      <c r="C81" s="29"/>
      <c r="D81" s="29"/>
      <c r="E81" s="29"/>
    </row>
    <row r="82" spans="2:5" ht="12.75" customHeight="1">
      <c r="C82" s="23"/>
      <c r="D82" s="23"/>
      <c r="E82" s="23"/>
    </row>
    <row r="83" spans="2:5" ht="23.25" customHeight="1">
      <c r="B83" s="22"/>
      <c r="C83" s="23"/>
      <c r="D83" s="23"/>
      <c r="E83" s="23"/>
    </row>
    <row r="84" spans="2:5">
      <c r="B84" s="22"/>
      <c r="C84" s="23"/>
      <c r="D84" s="23"/>
      <c r="E84" s="23"/>
    </row>
    <row r="85" spans="2:5">
      <c r="B85" s="22"/>
      <c r="C85" s="23"/>
      <c r="D85" s="23"/>
      <c r="E85" s="23"/>
    </row>
    <row r="86" spans="2:5">
      <c r="B86" s="22"/>
      <c r="C86" s="23"/>
      <c r="D86" s="23"/>
      <c r="E86" s="23"/>
    </row>
    <row r="87" spans="2:5">
      <c r="B87" s="22"/>
      <c r="C87" s="23"/>
      <c r="D87" s="23"/>
      <c r="E87" s="23"/>
    </row>
    <row r="88" spans="2:5">
      <c r="B88" s="22"/>
      <c r="C88" s="23"/>
      <c r="D88" s="23"/>
      <c r="E88" s="23"/>
    </row>
    <row r="89" spans="2:5">
      <c r="B89" s="22"/>
      <c r="C89" s="23"/>
      <c r="D89" s="23"/>
      <c r="E89" s="23"/>
    </row>
    <row r="90" spans="2:5">
      <c r="B90" s="22"/>
      <c r="C90" s="23"/>
      <c r="D90" s="23"/>
      <c r="E90" s="23"/>
    </row>
    <row r="91" spans="2:5">
      <c r="B91" s="22"/>
      <c r="C91" s="23"/>
      <c r="D91" s="23"/>
      <c r="E91" s="23"/>
    </row>
    <row r="92" spans="2:5">
      <c r="C92" s="23"/>
      <c r="D92" s="23"/>
      <c r="E92" s="23"/>
    </row>
    <row r="93" spans="2:5">
      <c r="B93" s="26"/>
      <c r="C93" s="23"/>
      <c r="D93" s="23"/>
      <c r="E93" s="23"/>
    </row>
    <row r="94" spans="2:5">
      <c r="B94" s="27"/>
      <c r="C94" s="23"/>
      <c r="D94" s="23"/>
      <c r="E94" s="23"/>
    </row>
    <row r="95" spans="2:5">
      <c r="C95" s="23"/>
      <c r="D95" s="23"/>
      <c r="E95" s="23"/>
    </row>
    <row r="96" spans="2:5">
      <c r="B96" s="22"/>
      <c r="C96" s="23"/>
      <c r="D96" s="23"/>
      <c r="E96" s="23"/>
    </row>
    <row r="97" spans="2:5">
      <c r="B97" s="22"/>
      <c r="C97" s="23"/>
      <c r="D97" s="23"/>
      <c r="E97" s="23"/>
    </row>
    <row r="98" spans="2:5">
      <c r="B98" s="22"/>
      <c r="C98" s="23"/>
      <c r="D98" s="23"/>
      <c r="E98" s="23"/>
    </row>
    <row r="99" spans="2:5">
      <c r="B99" s="22"/>
      <c r="C99" s="23"/>
      <c r="D99" s="23"/>
      <c r="E99" s="23"/>
    </row>
    <row r="100" spans="2:5">
      <c r="B100" s="22"/>
      <c r="C100" s="71"/>
      <c r="D100" s="71"/>
      <c r="E100" s="71"/>
    </row>
    <row r="101" spans="2:5">
      <c r="B101" s="71"/>
      <c r="C101" s="71"/>
      <c r="D101" s="71"/>
      <c r="E101" s="71"/>
    </row>
    <row r="102" spans="2:5">
      <c r="B102" s="71"/>
    </row>
  </sheetData>
  <mergeCells count="10">
    <mergeCell ref="A1:F1"/>
    <mergeCell ref="A2:F2"/>
    <mergeCell ref="A3:F3"/>
    <mergeCell ref="B11:B12"/>
    <mergeCell ref="B80:E80"/>
    <mergeCell ref="E11:E12"/>
    <mergeCell ref="A8:F8"/>
    <mergeCell ref="A5:F5"/>
    <mergeCell ref="A6:F6"/>
    <mergeCell ref="A7:F7"/>
  </mergeCells>
  <pageMargins left="0.7" right="0.7" top="0.75" bottom="0.75" header="0.3" footer="0.3"/>
  <pageSetup orientation="portrait" r:id="rId1"/>
  <ignoredErrors>
    <ignoredError sqref="C20 E30 E40 E49 E55 E65 E69 C73 E20 E76 C69 C65 C55 C49 C40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5"/>
  <sheetViews>
    <sheetView showGridLines="0" zoomScale="110" zoomScaleNormal="110" zoomScalePageLayoutView="99" workbookViewId="0">
      <selection activeCell="C20" sqref="C20:G20"/>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6.85546875" customWidth="1"/>
    <col min="8" max="8" width="4.42578125" customWidth="1"/>
    <col min="9" max="9" width="15.42578125" customWidth="1"/>
    <col min="10" max="10" width="23.5703125" customWidth="1"/>
    <col min="11" max="11" width="10.85546875" customWidth="1"/>
    <col min="12" max="12" width="10" customWidth="1"/>
    <col min="13" max="13" width="13.7109375" customWidth="1"/>
    <col min="14" max="14" width="12.28515625" customWidth="1"/>
  </cols>
  <sheetData>
    <row r="1" spans="1:16" ht="28.5" customHeight="1">
      <c r="A1" s="126" t="s">
        <v>0</v>
      </c>
      <c r="B1" s="126"/>
      <c r="C1" s="126"/>
      <c r="D1" s="126"/>
      <c r="E1" s="126"/>
      <c r="F1" s="126"/>
      <c r="G1" s="126"/>
      <c r="H1" s="126"/>
      <c r="I1" s="126"/>
      <c r="J1" s="16"/>
      <c r="K1" s="16"/>
      <c r="L1" s="16"/>
      <c r="M1" s="16"/>
      <c r="N1" s="16"/>
      <c r="O1" s="16"/>
      <c r="P1" s="16"/>
    </row>
    <row r="2" spans="1:16" ht="21" customHeight="1">
      <c r="A2" s="134" t="s">
        <v>1</v>
      </c>
      <c r="B2" s="134"/>
      <c r="C2" s="134"/>
      <c r="D2" s="134"/>
      <c r="E2" s="134"/>
      <c r="F2" s="134"/>
      <c r="G2" s="134"/>
      <c r="H2" s="134"/>
      <c r="I2" s="134"/>
      <c r="J2" s="15"/>
      <c r="K2" s="15"/>
      <c r="L2" s="15"/>
      <c r="M2" s="15"/>
      <c r="N2" s="15"/>
      <c r="O2" s="15"/>
      <c r="P2" s="15"/>
    </row>
    <row r="3" spans="1:16" ht="15.75" customHeight="1">
      <c r="A3" s="136" t="s">
        <v>2</v>
      </c>
      <c r="B3" s="136"/>
      <c r="C3" s="136"/>
      <c r="D3" s="136"/>
      <c r="E3" s="136"/>
      <c r="F3" s="136"/>
      <c r="G3" s="136"/>
      <c r="H3" s="136"/>
      <c r="I3" s="136"/>
      <c r="J3" s="14"/>
      <c r="K3" s="14"/>
      <c r="L3" s="14"/>
      <c r="M3" s="88"/>
      <c r="N3" s="88"/>
      <c r="O3" s="88"/>
      <c r="P3" s="88"/>
    </row>
    <row r="4" spans="1:16" ht="15.75">
      <c r="L4" s="3"/>
      <c r="M4" s="3"/>
    </row>
    <row r="5" spans="1:16" ht="18.75" customHeight="1">
      <c r="A5" s="135" t="s">
        <v>254</v>
      </c>
      <c r="B5" s="135"/>
      <c r="C5" s="135"/>
      <c r="D5" s="135"/>
      <c r="E5" s="135"/>
      <c r="F5" s="135"/>
      <c r="G5" s="135"/>
      <c r="H5" s="135"/>
      <c r="I5" s="135"/>
      <c r="J5" s="17"/>
      <c r="K5" s="17"/>
      <c r="L5" s="17"/>
      <c r="M5" s="17"/>
      <c r="N5" s="17"/>
      <c r="O5" s="17"/>
      <c r="P5" s="17"/>
    </row>
    <row r="6" spans="1:16" ht="18.75">
      <c r="A6" s="141" t="s">
        <v>323</v>
      </c>
      <c r="B6" s="141"/>
      <c r="C6" s="141"/>
      <c r="D6" s="141"/>
      <c r="E6" s="141"/>
      <c r="F6" s="141"/>
      <c r="G6" s="141"/>
      <c r="H6" s="141"/>
      <c r="I6" s="141"/>
      <c r="J6" s="18"/>
      <c r="K6" s="18"/>
      <c r="L6" s="18"/>
      <c r="M6" s="18"/>
      <c r="N6" s="18"/>
      <c r="O6" s="18"/>
      <c r="P6" s="18"/>
    </row>
    <row r="7" spans="1:16" ht="15.75">
      <c r="A7" s="138" t="s">
        <v>5</v>
      </c>
      <c r="B7" s="138"/>
      <c r="C7" s="138"/>
      <c r="D7" s="138"/>
      <c r="E7" s="138"/>
      <c r="F7" s="138"/>
      <c r="G7" s="138"/>
      <c r="H7" s="138"/>
      <c r="I7" s="138"/>
      <c r="J7" s="19"/>
      <c r="K7" s="19"/>
      <c r="L7" s="19"/>
      <c r="M7" s="19"/>
      <c r="N7" s="19"/>
      <c r="O7" s="19"/>
      <c r="P7" s="19"/>
    </row>
    <row r="9" spans="1:16" ht="15" customHeight="1">
      <c r="B9" s="143"/>
      <c r="C9" s="143"/>
      <c r="D9" s="143"/>
      <c r="E9" s="143"/>
      <c r="F9" s="143"/>
      <c r="G9" s="143"/>
      <c r="H9" s="143"/>
      <c r="I9" s="143"/>
      <c r="J9" s="143"/>
      <c r="K9" s="143"/>
      <c r="L9" s="143"/>
    </row>
    <row r="10" spans="1:16" ht="34.5" customHeight="1">
      <c r="C10" s="87" t="s">
        <v>255</v>
      </c>
      <c r="D10" s="87" t="s">
        <v>256</v>
      </c>
      <c r="E10" s="87" t="s">
        <v>257</v>
      </c>
      <c r="F10" s="87" t="s">
        <v>258</v>
      </c>
      <c r="G10" s="87" t="s">
        <v>259</v>
      </c>
    </row>
    <row r="11" spans="1:16">
      <c r="C11" s="76" t="s">
        <v>260</v>
      </c>
      <c r="D11" s="7">
        <v>522.79975809000007</v>
      </c>
      <c r="E11" s="7">
        <v>3308.6109999999999</v>
      </c>
      <c r="F11" s="7">
        <v>0</v>
      </c>
      <c r="G11" s="76">
        <f>SUM(D11:F11)</f>
        <v>3831.4107580899999</v>
      </c>
      <c r="I11" s="78"/>
      <c r="J11" s="114"/>
    </row>
    <row r="12" spans="1:16">
      <c r="C12" s="76" t="s">
        <v>261</v>
      </c>
      <c r="D12" s="7">
        <v>498.16886562999997</v>
      </c>
      <c r="E12" s="7">
        <v>3575.8490499999998</v>
      </c>
      <c r="F12" s="7">
        <v>0</v>
      </c>
      <c r="G12" s="76">
        <f t="shared" ref="G12:G16" si="0">SUM(D12:F12)</f>
        <v>4074.0179156299996</v>
      </c>
      <c r="I12" s="78"/>
      <c r="J12" s="114"/>
    </row>
    <row r="13" spans="1:16">
      <c r="C13" s="76" t="s">
        <v>262</v>
      </c>
      <c r="D13" s="7">
        <v>415.57300847000005</v>
      </c>
      <c r="E13" s="7">
        <v>3239.2811000000002</v>
      </c>
      <c r="F13" s="7">
        <v>0</v>
      </c>
      <c r="G13" s="76">
        <f t="shared" si="0"/>
        <v>3654.85410847</v>
      </c>
      <c r="I13" s="78"/>
      <c r="J13" s="114"/>
    </row>
    <row r="14" spans="1:16">
      <c r="C14" s="76" t="s">
        <v>263</v>
      </c>
      <c r="D14" s="7">
        <v>335.10256556999997</v>
      </c>
      <c r="E14" s="7">
        <v>2698.6876000000002</v>
      </c>
      <c r="F14" s="7">
        <v>0</v>
      </c>
      <c r="G14" s="76">
        <f t="shared" si="0"/>
        <v>3033.7901655700002</v>
      </c>
      <c r="I14" s="78"/>
      <c r="J14" s="114"/>
    </row>
    <row r="15" spans="1:16">
      <c r="C15" s="76" t="s">
        <v>264</v>
      </c>
      <c r="D15" s="7">
        <v>41.54819827</v>
      </c>
      <c r="E15" s="7">
        <v>0</v>
      </c>
      <c r="F15" s="7">
        <v>2228.9683500000001</v>
      </c>
      <c r="G15" s="76">
        <f t="shared" si="0"/>
        <v>2270.5165482699999</v>
      </c>
      <c r="I15" s="78"/>
      <c r="J15" s="114"/>
    </row>
    <row r="16" spans="1:16">
      <c r="C16" s="76" t="s">
        <v>265</v>
      </c>
      <c r="D16" s="7">
        <v>37.93269849</v>
      </c>
      <c r="E16" s="7">
        <v>0</v>
      </c>
      <c r="F16" s="7">
        <v>2224.5831499999999</v>
      </c>
      <c r="G16" s="76">
        <f t="shared" si="0"/>
        <v>2262.5158484899998</v>
      </c>
      <c r="I16" s="78"/>
      <c r="J16" s="114"/>
    </row>
    <row r="17" spans="3:10">
      <c r="C17" s="76" t="s">
        <v>318</v>
      </c>
      <c r="D17" s="7">
        <v>30.4920717</v>
      </c>
      <c r="E17" s="7">
        <v>0</v>
      </c>
      <c r="F17" s="7">
        <v>0</v>
      </c>
      <c r="G17" s="76">
        <f>SUM(D17:F17)</f>
        <v>30.4920717</v>
      </c>
      <c r="I17" s="78"/>
      <c r="J17" s="114"/>
    </row>
    <row r="18" spans="3:10">
      <c r="C18" s="76" t="s">
        <v>314</v>
      </c>
      <c r="D18" s="7">
        <v>0</v>
      </c>
      <c r="E18" s="7">
        <v>0</v>
      </c>
      <c r="F18" s="7">
        <v>4429.8180499999999</v>
      </c>
      <c r="G18" s="76">
        <f>SUM(D18:F18)</f>
        <v>4429.8180499999999</v>
      </c>
    </row>
    <row r="19" spans="3:10">
      <c r="C19" s="86" t="s">
        <v>267</v>
      </c>
      <c r="D19" s="77">
        <f>SUM(D11:D18)</f>
        <v>1881.6171662200002</v>
      </c>
      <c r="E19" s="77">
        <f>SUM(E11:E18)</f>
        <v>12822.428749999999</v>
      </c>
      <c r="F19" s="77">
        <f>SUM(F11:F18)</f>
        <v>8883.3695499999994</v>
      </c>
      <c r="G19" s="77">
        <f>SUM(G11:G18)</f>
        <v>23587.415466219994</v>
      </c>
    </row>
    <row r="20" spans="3:10" s="20" customFormat="1">
      <c r="C20" s="127" t="s">
        <v>43</v>
      </c>
      <c r="D20" s="127"/>
      <c r="E20" s="127"/>
      <c r="F20" s="127"/>
      <c r="G20" s="127"/>
    </row>
    <row r="21" spans="3:10" s="20" customFormat="1" ht="15.75" customHeight="1">
      <c r="C21" s="127" t="s">
        <v>268</v>
      </c>
      <c r="D21" s="127"/>
      <c r="E21" s="127"/>
      <c r="F21" s="127"/>
      <c r="G21" s="127"/>
    </row>
    <row r="22" spans="3:10" s="108" customFormat="1" ht="15.75" customHeight="1">
      <c r="C22" s="127" t="s">
        <v>319</v>
      </c>
      <c r="D22" s="127"/>
      <c r="E22" s="127"/>
      <c r="F22" s="127"/>
      <c r="G22" s="127"/>
    </row>
    <row r="23" spans="3:10">
      <c r="C23" s="144" t="s">
        <v>324</v>
      </c>
      <c r="D23" s="144"/>
      <c r="E23" s="144"/>
      <c r="F23" s="99"/>
    </row>
    <row r="26" spans="3:10" ht="15" customHeight="1"/>
    <row r="27" spans="3:10" ht="15" customHeight="1"/>
    <row r="28" spans="3:10" ht="15" customHeight="1">
      <c r="D28" s="28"/>
    </row>
    <row r="32" spans="3:10" ht="15" customHeight="1"/>
    <row r="35" spans="9:9">
      <c r="I35" s="27"/>
    </row>
  </sheetData>
  <mergeCells count="11">
    <mergeCell ref="B9:L9"/>
    <mergeCell ref="C23:E23"/>
    <mergeCell ref="A1:I1"/>
    <mergeCell ref="A2:I2"/>
    <mergeCell ref="A3:I3"/>
    <mergeCell ref="A5:I5"/>
    <mergeCell ref="A6:I6"/>
    <mergeCell ref="A7:I7"/>
    <mergeCell ref="C20:G20"/>
    <mergeCell ref="C21:G21"/>
    <mergeCell ref="C22:G22"/>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102"/>
  <sheetViews>
    <sheetView showGridLines="0" zoomScaleNormal="100" zoomScalePageLayoutView="99" workbookViewId="0">
      <selection activeCell="G21" sqref="G21"/>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 min="13" max="13" width="14.140625" bestFit="1" customWidth="1"/>
  </cols>
  <sheetData>
    <row r="1" spans="1:11" ht="28.5" customHeight="1">
      <c r="A1" s="126" t="s">
        <v>0</v>
      </c>
      <c r="B1" s="126"/>
      <c r="C1" s="126"/>
      <c r="D1" s="126"/>
      <c r="E1" s="126"/>
      <c r="F1" s="126"/>
      <c r="G1" s="126"/>
      <c r="H1" s="126"/>
      <c r="I1" s="126"/>
      <c r="J1" s="126"/>
      <c r="K1" s="126"/>
    </row>
    <row r="2" spans="1:11" ht="21" customHeight="1">
      <c r="A2" s="134" t="s">
        <v>1</v>
      </c>
      <c r="B2" s="134"/>
      <c r="C2" s="134"/>
      <c r="D2" s="134"/>
      <c r="E2" s="134"/>
      <c r="F2" s="134"/>
      <c r="G2" s="134"/>
      <c r="H2" s="134"/>
      <c r="I2" s="134"/>
      <c r="J2" s="134"/>
      <c r="K2" s="134"/>
    </row>
    <row r="3" spans="1:11" ht="15.75" customHeight="1">
      <c r="A3" s="136" t="s">
        <v>2</v>
      </c>
      <c r="B3" s="136"/>
      <c r="C3" s="136"/>
      <c r="D3" s="136"/>
      <c r="E3" s="136"/>
      <c r="F3" s="136"/>
      <c r="G3" s="136"/>
      <c r="H3" s="136"/>
      <c r="I3" s="136"/>
      <c r="J3" s="136"/>
      <c r="K3" s="136"/>
    </row>
    <row r="4" spans="1:11" ht="15.75">
      <c r="G4" s="3"/>
      <c r="H4" s="3"/>
    </row>
    <row r="5" spans="1:11" ht="18.75" customHeight="1">
      <c r="A5" s="135" t="s">
        <v>269</v>
      </c>
      <c r="B5" s="135"/>
      <c r="C5" s="135"/>
      <c r="D5" s="135"/>
      <c r="E5" s="135"/>
      <c r="F5" s="135"/>
      <c r="G5" s="135"/>
      <c r="H5" s="135"/>
      <c r="I5" s="135"/>
      <c r="J5" s="135"/>
      <c r="K5" s="135"/>
    </row>
    <row r="6" spans="1:11" ht="18" customHeight="1">
      <c r="A6" s="132" t="s">
        <v>270</v>
      </c>
      <c r="B6" s="132"/>
      <c r="C6" s="132"/>
      <c r="D6" s="132"/>
      <c r="E6" s="132"/>
      <c r="F6" s="132"/>
      <c r="G6" s="132"/>
      <c r="H6" s="132"/>
      <c r="I6" s="132"/>
      <c r="J6" s="132"/>
      <c r="K6" s="132"/>
    </row>
    <row r="7" spans="1:11" ht="18.75">
      <c r="A7" s="141" t="s">
        <v>322</v>
      </c>
      <c r="B7" s="141"/>
      <c r="C7" s="141"/>
      <c r="D7" s="141"/>
      <c r="E7" s="141"/>
      <c r="F7" s="141"/>
      <c r="G7" s="141"/>
      <c r="H7" s="141"/>
      <c r="I7" s="141"/>
      <c r="J7" s="141"/>
      <c r="K7" s="141"/>
    </row>
    <row r="8" spans="1:11" ht="15.75">
      <c r="A8" s="138" t="s">
        <v>5</v>
      </c>
      <c r="B8" s="138"/>
      <c r="C8" s="138"/>
      <c r="D8" s="138"/>
      <c r="E8" s="138"/>
      <c r="F8" s="138"/>
      <c r="G8" s="138"/>
      <c r="H8" s="138"/>
      <c r="I8" s="138"/>
      <c r="J8" s="138"/>
      <c r="K8" s="138"/>
    </row>
    <row r="10" spans="1:11" ht="15" customHeight="1">
      <c r="B10" s="145" t="s">
        <v>271</v>
      </c>
      <c r="C10" s="146" t="s">
        <v>255</v>
      </c>
      <c r="D10" s="146"/>
      <c r="E10" s="146"/>
      <c r="F10" s="146"/>
      <c r="G10" s="146"/>
      <c r="H10" s="146"/>
      <c r="I10" s="146"/>
      <c r="J10" s="146"/>
      <c r="K10" s="146" t="s">
        <v>259</v>
      </c>
    </row>
    <row r="11" spans="1:11">
      <c r="B11" s="145"/>
      <c r="C11" s="104" t="s">
        <v>260</v>
      </c>
      <c r="D11" s="104" t="s">
        <v>261</v>
      </c>
      <c r="E11" s="104" t="s">
        <v>262</v>
      </c>
      <c r="F11" s="104" t="s">
        <v>263</v>
      </c>
      <c r="G11" s="104" t="s">
        <v>264</v>
      </c>
      <c r="H11" s="104" t="s">
        <v>265</v>
      </c>
      <c r="I11" s="104" t="s">
        <v>266</v>
      </c>
      <c r="J11" s="104" t="s">
        <v>314</v>
      </c>
      <c r="K11" s="146"/>
    </row>
    <row r="12" spans="1:11">
      <c r="B12" s="95" t="s">
        <v>272</v>
      </c>
      <c r="C12" s="90">
        <f>C13+C22+C25+C34+C37+C41+C44+C50+C53+C56+C59+C66+C62</f>
        <v>3942.0423978499998</v>
      </c>
      <c r="D12" s="90">
        <f t="shared" ref="D12:I12" si="0">D13+D22+D25+D34+D37+D41+D44+D50+D53+D56+D59+D66+D62</f>
        <v>8379.0799710200008</v>
      </c>
      <c r="E12" s="90">
        <f t="shared" si="0"/>
        <v>3976.5399559699999</v>
      </c>
      <c r="F12" s="90">
        <f t="shared" si="0"/>
        <v>11683.334468759997</v>
      </c>
      <c r="G12" s="90">
        <f t="shared" si="0"/>
        <v>8205.917875359999</v>
      </c>
      <c r="H12" s="90">
        <f t="shared" si="0"/>
        <v>3091.5459696499997</v>
      </c>
      <c r="I12" s="90">
        <f t="shared" si="0"/>
        <v>5171.7065843199998</v>
      </c>
      <c r="J12" s="90">
        <f>J13+J22+J25+J34+J37+J41+J44+J50+J53+J56+J59+J66+J62</f>
        <v>11881.788085100001</v>
      </c>
      <c r="K12" s="90">
        <f t="shared" ref="K12:K19" si="1">SUM(C12:J12)</f>
        <v>56331.955308029988</v>
      </c>
    </row>
    <row r="13" spans="1:11">
      <c r="B13" s="4" t="s">
        <v>49</v>
      </c>
      <c r="C13" s="5">
        <v>3308.6109999999999</v>
      </c>
      <c r="D13" s="106">
        <v>3575.8490499999998</v>
      </c>
      <c r="E13" s="106">
        <v>3239.4274409999998</v>
      </c>
      <c r="F13" s="106">
        <v>2698.745066</v>
      </c>
      <c r="G13" s="106">
        <v>2229.1105695000001</v>
      </c>
      <c r="H13" s="106">
        <v>2225.3841299999999</v>
      </c>
      <c r="I13" s="106">
        <v>8.8263999999999995E-2</v>
      </c>
      <c r="J13" s="106">
        <v>4429.8180499999999</v>
      </c>
      <c r="K13" s="5">
        <f>SUM(C13:J13)</f>
        <v>21707.033570500003</v>
      </c>
    </row>
    <row r="14" spans="1:11">
      <c r="B14" s="47" t="s">
        <v>273</v>
      </c>
      <c r="C14" s="91">
        <v>0</v>
      </c>
      <c r="D14" s="91">
        <v>0</v>
      </c>
      <c r="E14" s="91">
        <v>0</v>
      </c>
      <c r="F14" s="91">
        <v>5.7466000000000003E-2</v>
      </c>
      <c r="G14" s="91">
        <v>0.1422195</v>
      </c>
      <c r="H14" s="91">
        <v>0</v>
      </c>
      <c r="I14" s="91">
        <v>1.4160000000000001E-2</v>
      </c>
      <c r="J14" s="91">
        <v>0</v>
      </c>
      <c r="K14" s="84">
        <f>SUM(C14:J14)</f>
        <v>0.21384550000000002</v>
      </c>
    </row>
    <row r="15" spans="1:11">
      <c r="B15" s="85" t="s">
        <v>274</v>
      </c>
      <c r="C15" s="89">
        <v>0</v>
      </c>
      <c r="D15" s="89">
        <v>0</v>
      </c>
      <c r="E15" s="89">
        <v>0</v>
      </c>
      <c r="F15" s="89">
        <v>5.7466000000000003E-2</v>
      </c>
      <c r="G15" s="89">
        <v>0.1422195</v>
      </c>
      <c r="H15" s="89">
        <v>0</v>
      </c>
      <c r="I15" s="89">
        <v>1.4160000000000001E-2</v>
      </c>
      <c r="J15" s="89">
        <v>0</v>
      </c>
      <c r="K15" s="8">
        <f>SUM(C15:J15)</f>
        <v>0.21384550000000002</v>
      </c>
    </row>
    <row r="16" spans="1:11">
      <c r="B16" s="83" t="s">
        <v>275</v>
      </c>
      <c r="C16" s="6">
        <v>3308.6109999999999</v>
      </c>
      <c r="D16" s="6">
        <v>3575.8490499999998</v>
      </c>
      <c r="E16" s="6">
        <v>3239.2811000000002</v>
      </c>
      <c r="F16" s="6">
        <v>2698.6876000000002</v>
      </c>
      <c r="G16" s="6">
        <v>2228.9683500000001</v>
      </c>
      <c r="H16" s="6">
        <v>2224.5831499999999</v>
      </c>
      <c r="I16" s="6">
        <v>7.4104000000000003E-2</v>
      </c>
      <c r="J16" s="6">
        <v>4429.8180499999999</v>
      </c>
      <c r="K16" s="84">
        <f t="shared" si="1"/>
        <v>21705.872403999994</v>
      </c>
    </row>
    <row r="17" spans="2:13">
      <c r="B17" s="85" t="s">
        <v>274</v>
      </c>
      <c r="C17" s="7">
        <v>3308.6109999999999</v>
      </c>
      <c r="D17" s="7">
        <v>3575.8490499999998</v>
      </c>
      <c r="E17" s="7">
        <v>3239.2811000000002</v>
      </c>
      <c r="F17" s="7">
        <v>2698.6876000000002</v>
      </c>
      <c r="G17" s="7">
        <v>2228.9683500000001</v>
      </c>
      <c r="H17" s="7">
        <v>2224.5831499999999</v>
      </c>
      <c r="I17" s="7">
        <v>7.4104000000000003E-2</v>
      </c>
      <c r="J17" s="7">
        <v>2224.6145000000001</v>
      </c>
      <c r="K17" s="8">
        <f t="shared" si="1"/>
        <v>19500.668853999996</v>
      </c>
      <c r="M17" s="7"/>
    </row>
    <row r="18" spans="2:13" s="105" customFormat="1">
      <c r="B18" s="85" t="s">
        <v>317</v>
      </c>
      <c r="C18" s="7">
        <v>0</v>
      </c>
      <c r="D18" s="7">
        <v>0</v>
      </c>
      <c r="E18" s="7">
        <v>0</v>
      </c>
      <c r="F18" s="7">
        <v>0</v>
      </c>
      <c r="G18" s="7">
        <v>0</v>
      </c>
      <c r="H18" s="7">
        <v>0</v>
      </c>
      <c r="I18" s="7">
        <v>0</v>
      </c>
      <c r="J18" s="7">
        <v>2205.2035500000002</v>
      </c>
      <c r="K18" s="8">
        <f t="shared" si="1"/>
        <v>2205.2035500000002</v>
      </c>
    </row>
    <row r="19" spans="2:13">
      <c r="B19" s="47" t="s">
        <v>276</v>
      </c>
      <c r="C19" s="91">
        <v>0</v>
      </c>
      <c r="D19" s="91">
        <v>0</v>
      </c>
      <c r="E19" s="91">
        <v>0.146341</v>
      </c>
      <c r="F19" s="91">
        <v>0</v>
      </c>
      <c r="G19" s="91">
        <v>0</v>
      </c>
      <c r="H19" s="91">
        <v>0.80098000000000003</v>
      </c>
      <c r="I19" s="91">
        <v>0</v>
      </c>
      <c r="J19" s="91">
        <v>0</v>
      </c>
      <c r="K19" s="84">
        <f t="shared" si="1"/>
        <v>0.94732100000000008</v>
      </c>
      <c r="M19" s="101"/>
    </row>
    <row r="20" spans="2:13">
      <c r="B20" s="85" t="s">
        <v>274</v>
      </c>
      <c r="C20" s="89">
        <v>0</v>
      </c>
      <c r="D20" s="89">
        <v>0</v>
      </c>
      <c r="E20" s="89">
        <v>8.1361000000000003E-2</v>
      </c>
      <c r="F20" s="89">
        <v>0</v>
      </c>
      <c r="G20" s="89">
        <v>0</v>
      </c>
      <c r="H20" s="89">
        <v>0.67259999999999998</v>
      </c>
      <c r="I20" s="89">
        <v>0</v>
      </c>
      <c r="J20" s="89">
        <v>0</v>
      </c>
      <c r="K20" s="8">
        <f>SUM(C20:J20)</f>
        <v>0.75396099999999999</v>
      </c>
    </row>
    <row r="21" spans="2:13">
      <c r="B21" s="85" t="s">
        <v>277</v>
      </c>
      <c r="C21" s="89">
        <v>0</v>
      </c>
      <c r="D21" s="89">
        <v>0</v>
      </c>
      <c r="E21" s="89">
        <v>6.4979999999999996E-2</v>
      </c>
      <c r="F21" s="89">
        <v>0</v>
      </c>
      <c r="G21" s="89">
        <v>0</v>
      </c>
      <c r="H21" s="89">
        <v>0.12837999999999999</v>
      </c>
      <c r="I21" s="89">
        <v>0</v>
      </c>
      <c r="J21" s="89">
        <v>0</v>
      </c>
      <c r="K21" s="8">
        <f t="shared" ref="K21:K69" si="2">SUM(C21:J21)</f>
        <v>0.19335999999999998</v>
      </c>
    </row>
    <row r="22" spans="2:13">
      <c r="B22" s="4" t="s">
        <v>50</v>
      </c>
      <c r="C22" s="5">
        <v>0</v>
      </c>
      <c r="D22" s="5">
        <v>0</v>
      </c>
      <c r="E22" s="5">
        <v>9.6995999999999999E-2</v>
      </c>
      <c r="F22" s="5">
        <v>0</v>
      </c>
      <c r="G22" s="5">
        <v>0</v>
      </c>
      <c r="H22" s="5">
        <v>0</v>
      </c>
      <c r="I22" s="5">
        <v>0.12841350000000001</v>
      </c>
      <c r="J22" s="5">
        <v>0</v>
      </c>
      <c r="K22" s="5">
        <f t="shared" si="2"/>
        <v>0.22540950000000001</v>
      </c>
    </row>
    <row r="23" spans="2:13">
      <c r="B23" s="83" t="s">
        <v>278</v>
      </c>
      <c r="C23" s="6">
        <v>0</v>
      </c>
      <c r="D23" s="6">
        <v>0</v>
      </c>
      <c r="E23" s="6">
        <v>9.6995999999999999E-2</v>
      </c>
      <c r="F23" s="6">
        <v>0</v>
      </c>
      <c r="G23" s="6">
        <v>0</v>
      </c>
      <c r="H23" s="6">
        <v>0</v>
      </c>
      <c r="I23" s="6">
        <v>0.12841350000000001</v>
      </c>
      <c r="J23" s="6">
        <v>0</v>
      </c>
      <c r="K23" s="84">
        <f t="shared" si="2"/>
        <v>0.22540950000000001</v>
      </c>
    </row>
    <row r="24" spans="2:13">
      <c r="B24" s="48" t="s">
        <v>274</v>
      </c>
      <c r="C24" s="89">
        <v>0</v>
      </c>
      <c r="D24" s="89">
        <v>0</v>
      </c>
      <c r="E24" s="89">
        <v>9.6995999999999999E-2</v>
      </c>
      <c r="F24" s="89">
        <v>0</v>
      </c>
      <c r="G24" s="89">
        <v>0</v>
      </c>
      <c r="H24" s="89">
        <v>0</v>
      </c>
      <c r="I24" s="89">
        <v>0.12841350000000001</v>
      </c>
      <c r="J24" s="89">
        <v>0</v>
      </c>
      <c r="K24" s="8">
        <f>SUM(C24:J24)</f>
        <v>0.22540950000000001</v>
      </c>
    </row>
    <row r="25" spans="2:13">
      <c r="B25" s="4" t="s">
        <v>51</v>
      </c>
      <c r="C25" s="5">
        <v>0</v>
      </c>
      <c r="D25" s="5">
        <v>139.1807</v>
      </c>
      <c r="E25" s="5">
        <v>69.651799999999994</v>
      </c>
      <c r="F25" s="5">
        <v>0</v>
      </c>
      <c r="G25" s="5">
        <v>0</v>
      </c>
      <c r="H25" s="5">
        <v>53.118099999999998</v>
      </c>
      <c r="I25" s="5">
        <v>16.2302</v>
      </c>
      <c r="J25" s="5">
        <v>0</v>
      </c>
      <c r="K25" s="5">
        <f t="shared" si="2"/>
        <v>278.18080000000003</v>
      </c>
    </row>
    <row r="26" spans="2:13">
      <c r="B26" s="83" t="s">
        <v>279</v>
      </c>
      <c r="C26" s="6">
        <v>0</v>
      </c>
      <c r="D26" s="6">
        <v>37.740900000000003</v>
      </c>
      <c r="E26" s="6">
        <v>18.898</v>
      </c>
      <c r="F26" s="6">
        <v>0</v>
      </c>
      <c r="G26" s="6">
        <v>0</v>
      </c>
      <c r="H26" s="6">
        <v>16.0261</v>
      </c>
      <c r="I26" s="6">
        <v>2.8410000000000002</v>
      </c>
      <c r="J26" s="6">
        <v>0</v>
      </c>
      <c r="K26" s="84">
        <f t="shared" si="2"/>
        <v>75.506</v>
      </c>
    </row>
    <row r="27" spans="2:13">
      <c r="B27" s="48" t="s">
        <v>274</v>
      </c>
      <c r="C27" s="89">
        <v>0</v>
      </c>
      <c r="D27" s="89">
        <v>37.740900000000003</v>
      </c>
      <c r="E27" s="89">
        <v>18.898</v>
      </c>
      <c r="F27" s="89">
        <v>0</v>
      </c>
      <c r="G27" s="89">
        <v>0</v>
      </c>
      <c r="H27" s="89">
        <v>16.0261</v>
      </c>
      <c r="I27" s="89">
        <v>2.8410000000000002</v>
      </c>
      <c r="J27" s="89">
        <v>0</v>
      </c>
      <c r="K27" s="84">
        <f t="shared" si="2"/>
        <v>75.506</v>
      </c>
    </row>
    <row r="28" spans="2:13">
      <c r="B28" s="47" t="s">
        <v>280</v>
      </c>
      <c r="C28" s="91">
        <v>0</v>
      </c>
      <c r="D28" s="91">
        <v>62.189599999999999</v>
      </c>
      <c r="E28" s="91">
        <v>31.096800000000002</v>
      </c>
      <c r="F28" s="91">
        <v>0</v>
      </c>
      <c r="G28" s="91">
        <v>0</v>
      </c>
      <c r="H28" s="91">
        <v>31.093699999999998</v>
      </c>
      <c r="I28" s="91">
        <v>0</v>
      </c>
      <c r="J28" s="91">
        <v>0</v>
      </c>
      <c r="K28" s="8">
        <f t="shared" si="2"/>
        <v>124.3801</v>
      </c>
    </row>
    <row r="29" spans="2:13">
      <c r="B29" s="48" t="s">
        <v>274</v>
      </c>
      <c r="C29" s="89">
        <v>0</v>
      </c>
      <c r="D29" s="89">
        <v>62.189599999999999</v>
      </c>
      <c r="E29" s="89">
        <v>31.096800000000002</v>
      </c>
      <c r="F29" s="89">
        <v>0</v>
      </c>
      <c r="G29" s="89">
        <v>0</v>
      </c>
      <c r="H29" s="89">
        <v>31.093699999999998</v>
      </c>
      <c r="I29" s="89">
        <v>0</v>
      </c>
      <c r="J29" s="89">
        <v>0</v>
      </c>
      <c r="K29" s="76">
        <f t="shared" si="2"/>
        <v>124.3801</v>
      </c>
    </row>
    <row r="30" spans="2:13">
      <c r="B30" s="47" t="s">
        <v>281</v>
      </c>
      <c r="C30" s="91">
        <v>0</v>
      </c>
      <c r="D30" s="91">
        <v>11.974600000000001</v>
      </c>
      <c r="E30" s="91">
        <v>5.9873000000000003</v>
      </c>
      <c r="F30" s="91">
        <v>0</v>
      </c>
      <c r="G30" s="91">
        <v>0</v>
      </c>
      <c r="H30" s="91">
        <v>5.9983000000000004</v>
      </c>
      <c r="I30" s="91">
        <v>0</v>
      </c>
      <c r="J30" s="91">
        <v>0</v>
      </c>
      <c r="K30" s="84">
        <f t="shared" si="2"/>
        <v>23.9602</v>
      </c>
    </row>
    <row r="31" spans="2:13">
      <c r="B31" s="48" t="s">
        <v>274</v>
      </c>
      <c r="C31" s="89">
        <v>0</v>
      </c>
      <c r="D31" s="89">
        <v>11.974600000000001</v>
      </c>
      <c r="E31" s="89">
        <v>5.9873000000000003</v>
      </c>
      <c r="F31" s="89">
        <v>0</v>
      </c>
      <c r="G31" s="89">
        <v>0</v>
      </c>
      <c r="H31" s="89">
        <v>5.9983000000000004</v>
      </c>
      <c r="I31" s="89">
        <v>0</v>
      </c>
      <c r="J31" s="89">
        <v>0</v>
      </c>
      <c r="K31" s="8">
        <f t="shared" si="2"/>
        <v>23.9602</v>
      </c>
    </row>
    <row r="32" spans="2:13">
      <c r="B32" s="47" t="s">
        <v>282</v>
      </c>
      <c r="C32" s="91">
        <v>0</v>
      </c>
      <c r="D32" s="91">
        <v>27.275600000000001</v>
      </c>
      <c r="E32" s="91">
        <v>13.669700000000001</v>
      </c>
      <c r="F32" s="91">
        <v>0</v>
      </c>
      <c r="G32" s="91">
        <v>0</v>
      </c>
      <c r="H32" s="91">
        <v>0</v>
      </c>
      <c r="I32" s="91">
        <v>13.389200000000001</v>
      </c>
      <c r="J32" s="91">
        <v>0</v>
      </c>
      <c r="K32" s="76">
        <f t="shared" si="2"/>
        <v>54.334500000000006</v>
      </c>
    </row>
    <row r="33" spans="2:11">
      <c r="B33" s="48" t="s">
        <v>274</v>
      </c>
      <c r="C33" s="89">
        <v>0</v>
      </c>
      <c r="D33" s="89">
        <v>27.275600000000001</v>
      </c>
      <c r="E33" s="89">
        <v>13.669700000000001</v>
      </c>
      <c r="F33" s="89">
        <v>0</v>
      </c>
      <c r="G33" s="89">
        <v>0</v>
      </c>
      <c r="H33" s="89">
        <v>0</v>
      </c>
      <c r="I33" s="89">
        <v>13.389200000000001</v>
      </c>
      <c r="J33" s="89">
        <v>0</v>
      </c>
      <c r="K33" s="8">
        <f t="shared" si="2"/>
        <v>54.334500000000006</v>
      </c>
    </row>
    <row r="34" spans="2:11">
      <c r="B34" s="4" t="s">
        <v>52</v>
      </c>
      <c r="C34" s="5">
        <v>0</v>
      </c>
      <c r="D34" s="5">
        <v>0</v>
      </c>
      <c r="E34" s="5">
        <v>0</v>
      </c>
      <c r="F34" s="5">
        <v>0.38585999999999998</v>
      </c>
      <c r="G34" s="5">
        <v>0</v>
      </c>
      <c r="H34" s="5">
        <v>0</v>
      </c>
      <c r="I34" s="5">
        <v>0</v>
      </c>
      <c r="J34" s="5">
        <v>0</v>
      </c>
      <c r="K34" s="5">
        <f t="shared" si="2"/>
        <v>0.38585999999999998</v>
      </c>
    </row>
    <row r="35" spans="2:11">
      <c r="B35" s="83" t="s">
        <v>283</v>
      </c>
      <c r="C35" s="6">
        <v>0</v>
      </c>
      <c r="D35" s="6">
        <v>0</v>
      </c>
      <c r="E35" s="6">
        <v>0</v>
      </c>
      <c r="F35" s="6">
        <v>0.38585999999999998</v>
      </c>
      <c r="G35" s="6">
        <v>0</v>
      </c>
      <c r="H35" s="6">
        <v>0</v>
      </c>
      <c r="I35" s="6">
        <v>0</v>
      </c>
      <c r="J35" s="6">
        <v>0</v>
      </c>
      <c r="K35" s="84">
        <f t="shared" si="2"/>
        <v>0.38585999999999998</v>
      </c>
    </row>
    <row r="36" spans="2:11">
      <c r="B36" s="48" t="s">
        <v>284</v>
      </c>
      <c r="C36" s="89">
        <v>0</v>
      </c>
      <c r="D36" s="89">
        <v>0</v>
      </c>
      <c r="E36" s="89">
        <v>0</v>
      </c>
      <c r="F36" s="89">
        <v>0.38585999999999998</v>
      </c>
      <c r="G36" s="89">
        <v>0</v>
      </c>
      <c r="H36" s="89">
        <v>0</v>
      </c>
      <c r="I36" s="89">
        <v>0</v>
      </c>
      <c r="J36" s="89">
        <v>0</v>
      </c>
      <c r="K36" s="8">
        <f t="shared" si="2"/>
        <v>0.38585999999999998</v>
      </c>
    </row>
    <row r="37" spans="2:11">
      <c r="B37" s="4" t="s">
        <v>53</v>
      </c>
      <c r="C37" s="5">
        <v>0</v>
      </c>
      <c r="D37" s="5">
        <v>0</v>
      </c>
      <c r="E37" s="5">
        <v>0</v>
      </c>
      <c r="F37" s="5">
        <v>0</v>
      </c>
      <c r="G37" s="5">
        <v>0.20152999999999999</v>
      </c>
      <c r="H37" s="5">
        <v>0</v>
      </c>
      <c r="I37" s="5">
        <v>0</v>
      </c>
      <c r="J37" s="5">
        <v>0.17257500000000001</v>
      </c>
      <c r="K37" s="5">
        <f t="shared" si="2"/>
        <v>0.37410500000000002</v>
      </c>
    </row>
    <row r="38" spans="2:11">
      <c r="B38" s="83" t="s">
        <v>285</v>
      </c>
      <c r="C38" s="6">
        <v>0</v>
      </c>
      <c r="D38" s="6">
        <v>0</v>
      </c>
      <c r="E38" s="6">
        <v>0</v>
      </c>
      <c r="F38" s="6">
        <v>0</v>
      </c>
      <c r="G38" s="6">
        <v>0.20152999999999999</v>
      </c>
      <c r="H38" s="6">
        <v>0</v>
      </c>
      <c r="I38" s="6">
        <v>0</v>
      </c>
      <c r="J38" s="6">
        <v>0.17257500000000001</v>
      </c>
      <c r="K38" s="84">
        <f t="shared" si="2"/>
        <v>0.37410500000000002</v>
      </c>
    </row>
    <row r="39" spans="2:11">
      <c r="B39" s="48" t="s">
        <v>274</v>
      </c>
      <c r="C39" s="89">
        <v>0</v>
      </c>
      <c r="D39" s="89">
        <v>0</v>
      </c>
      <c r="E39" s="89">
        <v>0</v>
      </c>
      <c r="F39" s="89">
        <v>0</v>
      </c>
      <c r="G39" s="89">
        <v>0.15753</v>
      </c>
      <c r="H39" s="89">
        <v>0</v>
      </c>
      <c r="I39" s="89">
        <v>0</v>
      </c>
      <c r="J39" s="89">
        <v>0.17257500000000001</v>
      </c>
      <c r="K39" s="8">
        <f t="shared" si="2"/>
        <v>0.33010499999999998</v>
      </c>
    </row>
    <row r="40" spans="2:11">
      <c r="B40" s="48" t="s">
        <v>286</v>
      </c>
      <c r="C40" s="89">
        <v>0</v>
      </c>
      <c r="D40" s="89">
        <v>0</v>
      </c>
      <c r="E40" s="89">
        <v>0</v>
      </c>
      <c r="F40" s="89">
        <v>0</v>
      </c>
      <c r="G40" s="89">
        <v>4.3999999999999997E-2</v>
      </c>
      <c r="H40" s="89">
        <v>0</v>
      </c>
      <c r="I40" s="89">
        <v>0</v>
      </c>
      <c r="J40" s="89">
        <v>0</v>
      </c>
      <c r="K40" s="8">
        <f t="shared" si="2"/>
        <v>4.3999999999999997E-2</v>
      </c>
    </row>
    <row r="41" spans="2:11">
      <c r="B41" s="4" t="s">
        <v>54</v>
      </c>
      <c r="C41" s="5">
        <v>0</v>
      </c>
      <c r="D41" s="5">
        <v>2.3434200000000001</v>
      </c>
      <c r="E41" s="5">
        <v>2.33435506</v>
      </c>
      <c r="F41" s="5">
        <v>0</v>
      </c>
      <c r="G41" s="5">
        <v>0.19470000000000001</v>
      </c>
      <c r="H41" s="5">
        <v>0.3775</v>
      </c>
      <c r="I41" s="5">
        <v>6.3985970000000003E-2</v>
      </c>
      <c r="J41" s="5">
        <v>0</v>
      </c>
      <c r="K41" s="5">
        <f t="shared" si="2"/>
        <v>5.3139610300000006</v>
      </c>
    </row>
    <row r="42" spans="2:11">
      <c r="B42" s="83" t="s">
        <v>287</v>
      </c>
      <c r="C42" s="6">
        <v>0</v>
      </c>
      <c r="D42" s="6">
        <v>2.3434200000000001</v>
      </c>
      <c r="E42" s="6">
        <v>2.33435506</v>
      </c>
      <c r="F42" s="6">
        <v>0</v>
      </c>
      <c r="G42" s="6">
        <v>0.19470000000000001</v>
      </c>
      <c r="H42" s="6">
        <v>0.3775</v>
      </c>
      <c r="I42" s="6">
        <v>6.3985970000000003E-2</v>
      </c>
      <c r="J42" s="6">
        <v>0</v>
      </c>
      <c r="K42" s="84">
        <f t="shared" si="2"/>
        <v>5.3139610300000006</v>
      </c>
    </row>
    <row r="43" spans="2:11">
      <c r="B43" s="48" t="s">
        <v>274</v>
      </c>
      <c r="C43" s="89">
        <v>0</v>
      </c>
      <c r="D43" s="89">
        <v>2.3434200000000001</v>
      </c>
      <c r="E43" s="89">
        <v>2.33435506</v>
      </c>
      <c r="F43" s="89">
        <v>0</v>
      </c>
      <c r="G43" s="89">
        <v>0.19470000000000001</v>
      </c>
      <c r="H43" s="89">
        <v>0.3775</v>
      </c>
      <c r="I43" s="89">
        <v>6.3985970000000003E-2</v>
      </c>
      <c r="J43" s="89">
        <v>0</v>
      </c>
      <c r="K43" s="8">
        <f t="shared" si="2"/>
        <v>5.3139610300000006</v>
      </c>
    </row>
    <row r="44" spans="2:11">
      <c r="B44" s="4" t="s">
        <v>55</v>
      </c>
      <c r="C44" s="5">
        <v>110.63163975999998</v>
      </c>
      <c r="D44" s="5">
        <v>4163.5379353900007</v>
      </c>
      <c r="E44" s="5">
        <v>249.32785343999998</v>
      </c>
      <c r="F44" s="5">
        <v>8648.6950471899981</v>
      </c>
      <c r="G44" s="5">
        <v>1314.83452779</v>
      </c>
      <c r="H44" s="5">
        <v>774.69755115999999</v>
      </c>
      <c r="I44" s="5">
        <v>5124.5725491499998</v>
      </c>
      <c r="J44" s="106">
        <v>1989.1653221000001</v>
      </c>
      <c r="K44" s="5">
        <f t="shared" si="2"/>
        <v>22375.46242598</v>
      </c>
    </row>
    <row r="45" spans="2:11">
      <c r="B45" s="83" t="s">
        <v>288</v>
      </c>
      <c r="C45" s="6">
        <v>110.63163975999998</v>
      </c>
      <c r="D45" s="6">
        <v>4163.5379353900007</v>
      </c>
      <c r="E45" s="6">
        <v>249.32785343999998</v>
      </c>
      <c r="F45" s="6">
        <v>8648.6950471899981</v>
      </c>
      <c r="G45" s="6">
        <v>1314.83452779</v>
      </c>
      <c r="H45" s="6">
        <v>774.69755115999999</v>
      </c>
      <c r="I45" s="6">
        <v>5124.5725491499998</v>
      </c>
      <c r="J45" s="107">
        <v>1989.1653221000001</v>
      </c>
      <c r="K45" s="84">
        <f t="shared" si="2"/>
        <v>22375.46242598</v>
      </c>
    </row>
    <row r="46" spans="2:11">
      <c r="B46" s="48" t="s">
        <v>274</v>
      </c>
      <c r="C46" s="89">
        <v>110.63163975999998</v>
      </c>
      <c r="D46" s="89">
        <v>4163.5379353900007</v>
      </c>
      <c r="E46" s="89">
        <v>238.26785344000001</v>
      </c>
      <c r="F46" s="89">
        <v>8648.6950471899981</v>
      </c>
      <c r="G46" s="89">
        <v>1314.83452779</v>
      </c>
      <c r="H46" s="89">
        <v>774.69755115999999</v>
      </c>
      <c r="I46" s="89">
        <v>5124.5725491499998</v>
      </c>
      <c r="J46" s="112">
        <v>634.83706734000009</v>
      </c>
      <c r="K46" s="8">
        <f t="shared" si="2"/>
        <v>21010.074171219996</v>
      </c>
    </row>
    <row r="47" spans="2:11">
      <c r="B47" s="48" t="s">
        <v>289</v>
      </c>
      <c r="C47" s="89">
        <v>0</v>
      </c>
      <c r="D47" s="89">
        <v>0</v>
      </c>
      <c r="E47" s="89">
        <v>11.06</v>
      </c>
      <c r="F47" s="89">
        <v>0</v>
      </c>
      <c r="G47" s="89">
        <v>0</v>
      </c>
      <c r="H47" s="89">
        <v>0</v>
      </c>
      <c r="I47" s="89">
        <v>0</v>
      </c>
      <c r="J47" s="112">
        <v>0</v>
      </c>
      <c r="K47" s="8">
        <f t="shared" si="2"/>
        <v>11.06</v>
      </c>
    </row>
    <row r="48" spans="2:11">
      <c r="B48" s="48" t="s">
        <v>316</v>
      </c>
      <c r="C48" s="89">
        <v>0</v>
      </c>
      <c r="D48" s="89">
        <v>0</v>
      </c>
      <c r="E48" s="89">
        <v>0</v>
      </c>
      <c r="F48" s="89">
        <v>0</v>
      </c>
      <c r="G48" s="89">
        <v>0</v>
      </c>
      <c r="H48" s="89">
        <v>0</v>
      </c>
      <c r="I48" s="89">
        <v>0</v>
      </c>
      <c r="J48" s="112">
        <v>128.80000000000001</v>
      </c>
      <c r="K48" s="8">
        <f t="shared" si="2"/>
        <v>128.80000000000001</v>
      </c>
    </row>
    <row r="49" spans="2:31" s="105" customFormat="1">
      <c r="B49" s="48" t="s">
        <v>325</v>
      </c>
      <c r="C49" s="112">
        <v>0</v>
      </c>
      <c r="D49" s="112">
        <v>0</v>
      </c>
      <c r="E49" s="112">
        <v>0</v>
      </c>
      <c r="F49" s="112">
        <v>0</v>
      </c>
      <c r="G49" s="112">
        <v>0</v>
      </c>
      <c r="H49" s="112">
        <v>0</v>
      </c>
      <c r="I49" s="112">
        <v>0</v>
      </c>
      <c r="J49" s="112">
        <v>1225.52825476</v>
      </c>
      <c r="K49" s="8">
        <f t="shared" si="2"/>
        <v>1225.52825476</v>
      </c>
    </row>
    <row r="50" spans="2:31">
      <c r="B50" s="4" t="s">
        <v>59</v>
      </c>
      <c r="C50" s="5">
        <v>0</v>
      </c>
      <c r="D50" s="5">
        <v>0</v>
      </c>
      <c r="E50" s="5">
        <v>0</v>
      </c>
      <c r="F50" s="5">
        <v>0.39</v>
      </c>
      <c r="G50" s="5">
        <v>0</v>
      </c>
      <c r="H50" s="5">
        <v>0</v>
      </c>
      <c r="I50" s="5">
        <v>0.13109999999999999</v>
      </c>
      <c r="J50" s="5">
        <v>0</v>
      </c>
      <c r="K50" s="5">
        <f t="shared" si="2"/>
        <v>0.52110000000000001</v>
      </c>
      <c r="AA50" s="85"/>
      <c r="AB50" s="7"/>
      <c r="AC50" s="7"/>
      <c r="AD50" s="7"/>
      <c r="AE50" s="8"/>
    </row>
    <row r="51" spans="2:31">
      <c r="B51" s="83" t="s">
        <v>290</v>
      </c>
      <c r="C51" s="6">
        <v>0</v>
      </c>
      <c r="D51" s="6">
        <v>0</v>
      </c>
      <c r="E51" s="6">
        <v>0</v>
      </c>
      <c r="F51" s="6">
        <v>0.39</v>
      </c>
      <c r="G51" s="6">
        <v>0</v>
      </c>
      <c r="H51" s="6">
        <v>0</v>
      </c>
      <c r="I51" s="6">
        <v>0.13109999999999999</v>
      </c>
      <c r="J51" s="6">
        <v>0</v>
      </c>
      <c r="K51" s="84">
        <f t="shared" si="2"/>
        <v>0.52110000000000001</v>
      </c>
      <c r="AA51" s="85"/>
      <c r="AB51" s="7"/>
      <c r="AC51" s="7"/>
      <c r="AD51" s="7"/>
      <c r="AE51" s="8"/>
    </row>
    <row r="52" spans="2:31">
      <c r="B52" s="48" t="s">
        <v>274</v>
      </c>
      <c r="C52" s="89">
        <v>0</v>
      </c>
      <c r="D52" s="89">
        <v>0</v>
      </c>
      <c r="E52" s="89">
        <v>0</v>
      </c>
      <c r="F52" s="89">
        <v>0.39</v>
      </c>
      <c r="G52" s="89">
        <v>0</v>
      </c>
      <c r="H52" s="89">
        <v>0</v>
      </c>
      <c r="I52" s="89">
        <v>0.13109999999999999</v>
      </c>
      <c r="J52" s="89">
        <v>0</v>
      </c>
      <c r="K52" s="8">
        <f t="shared" si="2"/>
        <v>0.52110000000000001</v>
      </c>
      <c r="AA52" s="85"/>
      <c r="AB52" s="7"/>
      <c r="AC52" s="7"/>
      <c r="AD52" s="7"/>
      <c r="AE52" s="8"/>
    </row>
    <row r="53" spans="2:31">
      <c r="B53" s="4" t="s">
        <v>64</v>
      </c>
      <c r="C53" s="5">
        <v>0</v>
      </c>
      <c r="D53" s="5">
        <v>0</v>
      </c>
      <c r="E53" s="5">
        <v>6.7141999999999993E-2</v>
      </c>
      <c r="F53" s="5">
        <v>0</v>
      </c>
      <c r="G53" s="5">
        <v>0</v>
      </c>
      <c r="H53" s="5">
        <v>0</v>
      </c>
      <c r="I53" s="5">
        <v>0</v>
      </c>
      <c r="J53" s="5">
        <v>0</v>
      </c>
      <c r="K53" s="5">
        <f t="shared" si="2"/>
        <v>6.7141999999999993E-2</v>
      </c>
      <c r="AA53" s="85"/>
      <c r="AB53" s="7"/>
      <c r="AC53" s="7"/>
      <c r="AD53" s="7"/>
      <c r="AE53" s="8"/>
    </row>
    <row r="54" spans="2:31">
      <c r="B54" s="83" t="s">
        <v>291</v>
      </c>
      <c r="C54" s="89">
        <v>0</v>
      </c>
      <c r="D54" s="89">
        <v>0</v>
      </c>
      <c r="E54" s="89">
        <v>6.7141999999999993E-2</v>
      </c>
      <c r="F54" s="89">
        <v>0</v>
      </c>
      <c r="G54" s="89">
        <v>0</v>
      </c>
      <c r="H54" s="89">
        <v>0</v>
      </c>
      <c r="I54" s="89">
        <v>0</v>
      </c>
      <c r="J54" s="89">
        <v>0</v>
      </c>
      <c r="K54" s="8">
        <f t="shared" si="2"/>
        <v>6.7141999999999993E-2</v>
      </c>
      <c r="AA54" s="85"/>
      <c r="AB54" s="7"/>
      <c r="AC54" s="7"/>
      <c r="AD54" s="7"/>
      <c r="AE54" s="8"/>
    </row>
    <row r="55" spans="2:31">
      <c r="B55" s="48" t="s">
        <v>274</v>
      </c>
      <c r="C55" s="89">
        <v>0</v>
      </c>
      <c r="D55" s="89">
        <v>0</v>
      </c>
      <c r="E55" s="89">
        <v>6.7141999999999993E-2</v>
      </c>
      <c r="F55" s="89">
        <v>0</v>
      </c>
      <c r="G55" s="89">
        <v>0</v>
      </c>
      <c r="H55" s="89">
        <v>0</v>
      </c>
      <c r="I55" s="89">
        <v>0</v>
      </c>
      <c r="J55" s="89">
        <v>0</v>
      </c>
      <c r="K55" s="8">
        <f t="shared" si="2"/>
        <v>6.7141999999999993E-2</v>
      </c>
      <c r="AA55" s="85"/>
      <c r="AB55" s="7"/>
      <c r="AC55" s="7"/>
      <c r="AD55" s="7"/>
      <c r="AE55" s="8"/>
    </row>
    <row r="56" spans="2:31">
      <c r="B56" s="4" t="s">
        <v>68</v>
      </c>
      <c r="C56" s="5">
        <v>0</v>
      </c>
      <c r="D56" s="5">
        <v>0</v>
      </c>
      <c r="E56" s="5">
        <v>0</v>
      </c>
      <c r="F56" s="5">
        <v>0</v>
      </c>
      <c r="G56" s="5">
        <v>0</v>
      </c>
      <c r="H56" s="5">
        <v>0</v>
      </c>
      <c r="I56" s="5">
        <v>0</v>
      </c>
      <c r="J56" s="5">
        <v>0</v>
      </c>
      <c r="K56" s="5">
        <f t="shared" si="2"/>
        <v>0</v>
      </c>
      <c r="AA56" s="85"/>
      <c r="AB56" s="7"/>
      <c r="AC56" s="7"/>
      <c r="AD56" s="7"/>
      <c r="AE56" s="8"/>
    </row>
    <row r="57" spans="2:31">
      <c r="B57" s="83" t="s">
        <v>292</v>
      </c>
      <c r="C57" s="6">
        <v>0</v>
      </c>
      <c r="D57" s="6">
        <v>0</v>
      </c>
      <c r="E57" s="6">
        <v>0</v>
      </c>
      <c r="F57" s="6">
        <v>0</v>
      </c>
      <c r="G57" s="6">
        <v>0</v>
      </c>
      <c r="H57" s="6">
        <v>0</v>
      </c>
      <c r="I57" s="6">
        <v>0</v>
      </c>
      <c r="J57" s="6">
        <v>0</v>
      </c>
      <c r="K57" s="8">
        <f t="shared" si="2"/>
        <v>0</v>
      </c>
      <c r="AA57" s="85"/>
      <c r="AB57" s="7"/>
      <c r="AC57" s="7"/>
      <c r="AD57" s="7"/>
      <c r="AE57" s="8"/>
    </row>
    <row r="58" spans="2:31">
      <c r="B58" s="48" t="s">
        <v>274</v>
      </c>
      <c r="C58" s="89">
        <v>0</v>
      </c>
      <c r="D58" s="89">
        <v>0</v>
      </c>
      <c r="E58" s="89">
        <v>0</v>
      </c>
      <c r="F58" s="89">
        <v>0</v>
      </c>
      <c r="G58" s="89">
        <v>0</v>
      </c>
      <c r="H58" s="89">
        <v>0</v>
      </c>
      <c r="I58" s="89">
        <v>0</v>
      </c>
      <c r="J58" s="89">
        <v>0</v>
      </c>
      <c r="K58" s="8">
        <f t="shared" si="2"/>
        <v>0</v>
      </c>
      <c r="AA58" s="85"/>
      <c r="AB58" s="7"/>
      <c r="AC58" s="7"/>
      <c r="AD58" s="7"/>
      <c r="AE58" s="8"/>
    </row>
    <row r="59" spans="2:31">
      <c r="B59" s="4" t="s">
        <v>69</v>
      </c>
      <c r="C59" s="5">
        <v>0</v>
      </c>
      <c r="D59" s="5">
        <v>0</v>
      </c>
      <c r="E59" s="5">
        <v>6.1359999999999998E-2</v>
      </c>
      <c r="F59" s="5">
        <v>0</v>
      </c>
      <c r="G59" s="5">
        <v>2.8349799999999998E-2</v>
      </c>
      <c r="H59" s="5">
        <v>0</v>
      </c>
      <c r="I59" s="5">
        <v>0</v>
      </c>
      <c r="J59" s="5">
        <v>0</v>
      </c>
      <c r="K59" s="5">
        <f t="shared" si="2"/>
        <v>8.9709799999999992E-2</v>
      </c>
      <c r="AA59" s="85"/>
      <c r="AB59" s="7"/>
      <c r="AC59" s="7"/>
      <c r="AD59" s="7"/>
      <c r="AE59" s="8"/>
    </row>
    <row r="60" spans="2:31">
      <c r="B60" s="83" t="s">
        <v>293</v>
      </c>
      <c r="C60" s="6">
        <v>0</v>
      </c>
      <c r="D60" s="6">
        <v>0</v>
      </c>
      <c r="E60" s="6">
        <v>6.1359999999999998E-2</v>
      </c>
      <c r="F60" s="6">
        <v>0</v>
      </c>
      <c r="G60" s="6">
        <v>2.8349799999999998E-2</v>
      </c>
      <c r="H60" s="6">
        <v>0</v>
      </c>
      <c r="I60" s="6">
        <v>0</v>
      </c>
      <c r="J60" s="6">
        <v>0</v>
      </c>
      <c r="K60" s="84">
        <f t="shared" si="2"/>
        <v>8.9709799999999992E-2</v>
      </c>
      <c r="AA60" s="85"/>
      <c r="AB60" s="7"/>
      <c r="AC60" s="7"/>
      <c r="AD60" s="7"/>
      <c r="AE60" s="8"/>
    </row>
    <row r="61" spans="2:31">
      <c r="B61" s="48" t="s">
        <v>274</v>
      </c>
      <c r="C61" s="89">
        <v>0</v>
      </c>
      <c r="D61" s="89">
        <v>0</v>
      </c>
      <c r="E61" s="89">
        <v>6.1359999999999998E-2</v>
      </c>
      <c r="F61" s="89">
        <v>0</v>
      </c>
      <c r="G61" s="89">
        <v>2.8349799999999998E-2</v>
      </c>
      <c r="H61" s="89">
        <v>0</v>
      </c>
      <c r="I61" s="89">
        <v>0</v>
      </c>
      <c r="J61" s="89">
        <v>0</v>
      </c>
      <c r="K61" s="8">
        <f t="shared" si="2"/>
        <v>8.9709799999999992E-2</v>
      </c>
      <c r="AA61" s="85"/>
      <c r="AB61" s="7"/>
      <c r="AC61" s="7"/>
      <c r="AD61" s="7"/>
      <c r="AE61" s="8"/>
    </row>
    <row r="62" spans="2:31">
      <c r="B62" s="4" t="s">
        <v>70</v>
      </c>
      <c r="C62" s="106">
        <v>0</v>
      </c>
      <c r="D62" s="106">
        <v>0</v>
      </c>
      <c r="E62" s="106">
        <v>0</v>
      </c>
      <c r="F62" s="106">
        <v>1.593E-2</v>
      </c>
      <c r="G62" s="106">
        <v>0</v>
      </c>
      <c r="H62" s="106">
        <v>3.5990000000000001E-2</v>
      </c>
      <c r="I62" s="106">
        <v>0</v>
      </c>
      <c r="J62" s="106">
        <v>0</v>
      </c>
      <c r="K62" s="106">
        <f t="shared" si="2"/>
        <v>5.1920000000000001E-2</v>
      </c>
      <c r="AA62" s="85"/>
      <c r="AB62" s="7"/>
      <c r="AC62" s="7"/>
      <c r="AD62" s="7"/>
      <c r="AE62" s="8"/>
    </row>
    <row r="63" spans="2:31">
      <c r="B63" s="83" t="s">
        <v>294</v>
      </c>
      <c r="C63" s="102">
        <v>0</v>
      </c>
      <c r="D63" s="102">
        <v>0</v>
      </c>
      <c r="E63" s="107">
        <v>0</v>
      </c>
      <c r="F63" s="107">
        <v>1.593E-2</v>
      </c>
      <c r="G63" s="107">
        <v>0</v>
      </c>
      <c r="H63" s="107">
        <v>3.5990000000000001E-2</v>
      </c>
      <c r="I63" s="107">
        <v>0</v>
      </c>
      <c r="J63" s="107">
        <v>0</v>
      </c>
      <c r="K63" s="84">
        <f t="shared" si="2"/>
        <v>5.1920000000000001E-2</v>
      </c>
    </row>
    <row r="64" spans="2:31">
      <c r="B64" s="48" t="s">
        <v>274</v>
      </c>
      <c r="C64" s="101">
        <v>0</v>
      </c>
      <c r="D64" s="101">
        <v>0</v>
      </c>
      <c r="E64" s="112">
        <v>0</v>
      </c>
      <c r="F64" s="112">
        <v>0</v>
      </c>
      <c r="G64" s="112">
        <v>0</v>
      </c>
      <c r="H64" s="112">
        <v>0</v>
      </c>
      <c r="I64" s="112">
        <v>0</v>
      </c>
      <c r="J64" s="112">
        <v>0</v>
      </c>
      <c r="K64" s="8">
        <f t="shared" si="2"/>
        <v>0</v>
      </c>
    </row>
    <row r="65" spans="2:12">
      <c r="B65" s="48" t="s">
        <v>295</v>
      </c>
      <c r="C65" s="101">
        <v>0</v>
      </c>
      <c r="D65" s="101">
        <v>0</v>
      </c>
      <c r="E65" s="107">
        <v>0</v>
      </c>
      <c r="F65" s="107">
        <v>1.593E-2</v>
      </c>
      <c r="G65" s="107">
        <v>0</v>
      </c>
      <c r="H65" s="107">
        <v>3.5990000000000001E-2</v>
      </c>
      <c r="I65" s="107">
        <v>0</v>
      </c>
      <c r="J65" s="107">
        <v>0</v>
      </c>
      <c r="K65" s="8">
        <f t="shared" si="2"/>
        <v>5.1920000000000001E-2</v>
      </c>
    </row>
    <row r="66" spans="2:12">
      <c r="B66" s="4" t="s">
        <v>72</v>
      </c>
      <c r="C66" s="5">
        <v>522.79975809000007</v>
      </c>
      <c r="D66" s="5">
        <v>498.16886562999997</v>
      </c>
      <c r="E66" s="5">
        <v>415.57300847000005</v>
      </c>
      <c r="F66" s="5">
        <v>335.10256556999997</v>
      </c>
      <c r="G66" s="5">
        <v>4661.5481982700003</v>
      </c>
      <c r="H66" s="5">
        <v>37.93269849</v>
      </c>
      <c r="I66" s="5">
        <v>30.4920717</v>
      </c>
      <c r="J66" s="5">
        <v>5462.6321379999999</v>
      </c>
      <c r="K66" s="5">
        <f t="shared" si="2"/>
        <v>11964.24930422</v>
      </c>
    </row>
    <row r="67" spans="2:12" ht="15" customHeight="1">
      <c r="B67" s="83" t="s">
        <v>296</v>
      </c>
      <c r="C67" s="6">
        <v>522.79975809000007</v>
      </c>
      <c r="D67" s="6">
        <v>498.16886562999997</v>
      </c>
      <c r="E67" s="6">
        <v>415.57300847000005</v>
      </c>
      <c r="F67" s="6">
        <v>335.10256556999997</v>
      </c>
      <c r="G67" s="6">
        <v>4661.5481982700003</v>
      </c>
      <c r="H67" s="6">
        <v>37.93269849</v>
      </c>
      <c r="I67" s="6">
        <v>30.4920717</v>
      </c>
      <c r="J67" s="6">
        <v>5462.6321379999999</v>
      </c>
      <c r="K67" s="84">
        <f t="shared" si="2"/>
        <v>11964.24930422</v>
      </c>
    </row>
    <row r="68" spans="2:12" ht="15" customHeight="1">
      <c r="B68" s="100" t="s">
        <v>315</v>
      </c>
      <c r="C68" s="89">
        <v>522.79975809000007</v>
      </c>
      <c r="D68" s="89">
        <v>498.16886562999997</v>
      </c>
      <c r="E68" s="89">
        <v>415.57300847000005</v>
      </c>
      <c r="F68" s="89">
        <v>335.10256556999997</v>
      </c>
      <c r="G68" s="89">
        <v>4661.5481982700003</v>
      </c>
      <c r="H68" s="89">
        <v>37.93269849</v>
      </c>
      <c r="I68" s="89">
        <v>30.4920717</v>
      </c>
      <c r="J68" s="7">
        <v>0</v>
      </c>
      <c r="K68" s="89">
        <f t="shared" si="2"/>
        <v>6501.6171662200013</v>
      </c>
    </row>
    <row r="69" spans="2:12" ht="15" customHeight="1">
      <c r="B69" s="48" t="s">
        <v>274</v>
      </c>
      <c r="C69" s="89">
        <v>0</v>
      </c>
      <c r="D69" s="89">
        <v>0</v>
      </c>
      <c r="E69" s="89">
        <v>0</v>
      </c>
      <c r="F69" s="89">
        <v>0</v>
      </c>
      <c r="G69" s="89">
        <v>0</v>
      </c>
      <c r="H69" s="89">
        <v>0</v>
      </c>
      <c r="I69" s="89">
        <v>0</v>
      </c>
      <c r="J69" s="89">
        <v>5462.6321379999999</v>
      </c>
      <c r="K69" s="8">
        <f t="shared" si="2"/>
        <v>5462.6321379999999</v>
      </c>
    </row>
    <row r="70" spans="2:12" ht="15" customHeight="1">
      <c r="B70" s="95" t="s">
        <v>297</v>
      </c>
      <c r="C70" s="90">
        <f>C71+C74+C77+C80+C83+C86+C90+C93</f>
        <v>0</v>
      </c>
      <c r="D70" s="113">
        <f>D71+D74+D77+D80+D83+D86+D90+D93</f>
        <v>460.92253399999998</v>
      </c>
      <c r="E70" s="113">
        <f t="shared" ref="E70:J70" si="3">E71+E74+E77+E80+E83+E86+E90+E93</f>
        <v>882.49360996999997</v>
      </c>
      <c r="F70" s="113">
        <f t="shared" si="3"/>
        <v>21.896359250000003</v>
      </c>
      <c r="G70" s="113">
        <f t="shared" si="3"/>
        <v>2.1128323199999999</v>
      </c>
      <c r="H70" s="113">
        <f t="shared" si="3"/>
        <v>1.1329965699999998</v>
      </c>
      <c r="I70" s="113">
        <f t="shared" si="3"/>
        <v>3.78936297</v>
      </c>
      <c r="J70" s="113">
        <f t="shared" si="3"/>
        <v>2.6151416800000002</v>
      </c>
      <c r="K70" s="113">
        <f>K71+K74+K77+K80+K83+K86+K90+K93</f>
        <v>1374.9628367599996</v>
      </c>
    </row>
    <row r="71" spans="2:12">
      <c r="B71" s="4" t="s">
        <v>298</v>
      </c>
      <c r="C71" s="5">
        <v>0</v>
      </c>
      <c r="D71" s="5">
        <v>0</v>
      </c>
      <c r="E71" s="5">
        <v>0</v>
      </c>
      <c r="F71" s="5">
        <v>0</v>
      </c>
      <c r="G71" s="5">
        <v>0</v>
      </c>
      <c r="H71" s="106">
        <v>2.10925E-2</v>
      </c>
      <c r="I71" s="5">
        <v>0</v>
      </c>
      <c r="J71" s="106">
        <v>0.13300000000000001</v>
      </c>
      <c r="K71" s="106">
        <f>SUM(C71:J71)</f>
        <v>0.15409250000000002</v>
      </c>
      <c r="L71" s="110"/>
    </row>
    <row r="72" spans="2:12">
      <c r="B72" s="83" t="s">
        <v>299</v>
      </c>
      <c r="C72" s="6">
        <v>0</v>
      </c>
      <c r="D72" s="6">
        <v>0</v>
      </c>
      <c r="E72" s="6">
        <v>0</v>
      </c>
      <c r="F72" s="6">
        <v>0</v>
      </c>
      <c r="G72" s="6">
        <v>0</v>
      </c>
      <c r="H72" s="107">
        <v>2.10925E-2</v>
      </c>
      <c r="I72" s="6">
        <v>0</v>
      </c>
      <c r="J72" s="107">
        <v>0.13300000000000001</v>
      </c>
      <c r="K72" s="84">
        <f>SUM(C72:J72)</f>
        <v>0.15409250000000002</v>
      </c>
    </row>
    <row r="73" spans="2:12">
      <c r="B73" s="48" t="s">
        <v>274</v>
      </c>
      <c r="C73" s="89">
        <v>0</v>
      </c>
      <c r="D73" s="89">
        <v>0</v>
      </c>
      <c r="E73" s="89">
        <v>0</v>
      </c>
      <c r="F73" s="89">
        <v>0</v>
      </c>
      <c r="G73" s="89">
        <v>0</v>
      </c>
      <c r="H73" s="112">
        <v>2.10925E-2</v>
      </c>
      <c r="I73" s="89">
        <v>0</v>
      </c>
      <c r="J73" s="112">
        <v>0.13300000000000001</v>
      </c>
      <c r="K73" s="7">
        <f>SUM(C73:J73)</f>
        <v>0.15409250000000002</v>
      </c>
    </row>
    <row r="74" spans="2:12">
      <c r="B74" s="4" t="s">
        <v>300</v>
      </c>
      <c r="C74" s="5">
        <v>0</v>
      </c>
      <c r="D74" s="5">
        <v>0</v>
      </c>
      <c r="E74" s="5">
        <v>0</v>
      </c>
      <c r="F74" s="5">
        <v>0</v>
      </c>
      <c r="G74" s="5">
        <v>0</v>
      </c>
      <c r="H74" s="5">
        <v>0</v>
      </c>
      <c r="I74" s="5">
        <v>0.16480145000000002</v>
      </c>
      <c r="J74" s="5">
        <v>0.17227999999999999</v>
      </c>
      <c r="K74" s="5">
        <f t="shared" ref="K74:K92" si="4">SUM(C74:J74)</f>
        <v>0.33708145</v>
      </c>
    </row>
    <row r="75" spans="2:12">
      <c r="B75" s="83" t="s">
        <v>301</v>
      </c>
      <c r="C75" s="6">
        <v>0</v>
      </c>
      <c r="D75" s="6">
        <v>0</v>
      </c>
      <c r="E75" s="6">
        <v>0</v>
      </c>
      <c r="F75" s="6">
        <v>0</v>
      </c>
      <c r="G75" s="6">
        <v>0</v>
      </c>
      <c r="H75" s="6">
        <v>0</v>
      </c>
      <c r="I75" s="6">
        <v>0.16480145000000002</v>
      </c>
      <c r="J75" s="6">
        <v>0.17227999999999999</v>
      </c>
      <c r="K75" s="84">
        <f t="shared" si="4"/>
        <v>0.33708145</v>
      </c>
    </row>
    <row r="76" spans="2:12">
      <c r="B76" s="48" t="s">
        <v>302</v>
      </c>
      <c r="C76" s="89">
        <v>0</v>
      </c>
      <c r="D76" s="89">
        <v>0</v>
      </c>
      <c r="E76" s="89">
        <v>0</v>
      </c>
      <c r="F76" s="89">
        <v>0</v>
      </c>
      <c r="G76" s="89">
        <v>0</v>
      </c>
      <c r="H76" s="89">
        <v>0</v>
      </c>
      <c r="I76" s="89">
        <v>0.16480145000000002</v>
      </c>
      <c r="J76" s="89">
        <v>0.17227999999999999</v>
      </c>
      <c r="K76" s="7">
        <f t="shared" si="4"/>
        <v>0.33708145</v>
      </c>
    </row>
    <row r="77" spans="2:12">
      <c r="B77" s="4" t="s">
        <v>303</v>
      </c>
      <c r="C77" s="5">
        <v>0</v>
      </c>
      <c r="D77" s="5">
        <v>0</v>
      </c>
      <c r="E77" s="5">
        <v>0</v>
      </c>
      <c r="F77" s="5">
        <v>0.09</v>
      </c>
      <c r="G77" s="5">
        <v>0</v>
      </c>
      <c r="H77" s="5">
        <v>0</v>
      </c>
      <c r="I77" s="5">
        <v>0</v>
      </c>
      <c r="J77" s="5">
        <v>0</v>
      </c>
      <c r="K77" s="5">
        <f t="shared" si="4"/>
        <v>0.09</v>
      </c>
    </row>
    <row r="78" spans="2:12">
      <c r="B78" s="83" t="s">
        <v>304</v>
      </c>
      <c r="C78" s="6">
        <v>0</v>
      </c>
      <c r="D78" s="6">
        <v>0</v>
      </c>
      <c r="E78" s="6">
        <v>0</v>
      </c>
      <c r="F78" s="6">
        <v>0.09</v>
      </c>
      <c r="G78" s="6">
        <v>0</v>
      </c>
      <c r="H78" s="6">
        <v>0</v>
      </c>
      <c r="I78" s="6">
        <v>0</v>
      </c>
      <c r="J78" s="6">
        <v>0</v>
      </c>
      <c r="K78" s="84">
        <f t="shared" si="4"/>
        <v>0.09</v>
      </c>
    </row>
    <row r="79" spans="2:12">
      <c r="B79" s="48" t="s">
        <v>274</v>
      </c>
      <c r="C79" s="89">
        <v>0</v>
      </c>
      <c r="D79" s="89">
        <v>0</v>
      </c>
      <c r="E79" s="89">
        <v>0</v>
      </c>
      <c r="F79" s="89">
        <v>0.09</v>
      </c>
      <c r="G79" s="89">
        <v>0</v>
      </c>
      <c r="H79" s="89">
        <v>0</v>
      </c>
      <c r="I79" s="89">
        <v>0</v>
      </c>
      <c r="J79" s="89">
        <v>0</v>
      </c>
      <c r="K79" s="7">
        <f t="shared" si="4"/>
        <v>0.09</v>
      </c>
    </row>
    <row r="80" spans="2:12">
      <c r="B80" s="4" t="s">
        <v>305</v>
      </c>
      <c r="C80" s="5">
        <v>0</v>
      </c>
      <c r="D80" s="5">
        <v>0</v>
      </c>
      <c r="E80" s="5">
        <v>0.21618997000000001</v>
      </c>
      <c r="F80" s="5">
        <v>0</v>
      </c>
      <c r="G80" s="5">
        <v>0</v>
      </c>
      <c r="H80" s="5">
        <v>0</v>
      </c>
      <c r="I80" s="5">
        <v>4.1300000000000003E-2</v>
      </c>
      <c r="J80" s="5">
        <v>0</v>
      </c>
      <c r="K80" s="5">
        <f t="shared" si="4"/>
        <v>0.25748997000000001</v>
      </c>
    </row>
    <row r="81" spans="2:11">
      <c r="B81" s="83" t="s">
        <v>306</v>
      </c>
      <c r="C81" s="6">
        <v>0</v>
      </c>
      <c r="D81" s="6">
        <v>0</v>
      </c>
      <c r="E81" s="6">
        <v>0.21618997000000001</v>
      </c>
      <c r="F81" s="6">
        <v>0</v>
      </c>
      <c r="G81" s="6">
        <v>0</v>
      </c>
      <c r="H81" s="6">
        <v>0</v>
      </c>
      <c r="I81" s="6">
        <v>4.1300000000000003E-2</v>
      </c>
      <c r="J81" s="6">
        <v>0</v>
      </c>
      <c r="K81" s="84">
        <f t="shared" si="4"/>
        <v>0.25748997000000001</v>
      </c>
    </row>
    <row r="82" spans="2:11">
      <c r="B82" s="48" t="s">
        <v>274</v>
      </c>
      <c r="C82" s="89">
        <v>0</v>
      </c>
      <c r="D82" s="89">
        <v>0</v>
      </c>
      <c r="E82" s="89">
        <v>0.21618997000000001</v>
      </c>
      <c r="F82" s="89">
        <v>0</v>
      </c>
      <c r="G82" s="89">
        <v>0</v>
      </c>
      <c r="H82" s="89">
        <v>0</v>
      </c>
      <c r="I82" s="89">
        <v>4.1300000000000003E-2</v>
      </c>
      <c r="J82" s="89">
        <v>0</v>
      </c>
      <c r="K82" s="7">
        <f t="shared" si="4"/>
        <v>0.25748997000000001</v>
      </c>
    </row>
    <row r="83" spans="2:11">
      <c r="B83" s="4" t="s">
        <v>307</v>
      </c>
      <c r="C83" s="5">
        <v>0</v>
      </c>
      <c r="D83" s="5">
        <v>0</v>
      </c>
      <c r="E83" s="5">
        <v>0</v>
      </c>
      <c r="F83" s="5">
        <v>0</v>
      </c>
      <c r="G83" s="5">
        <v>0.10481939999999999</v>
      </c>
      <c r="H83" s="5">
        <v>0</v>
      </c>
      <c r="I83" s="5">
        <v>0</v>
      </c>
      <c r="J83" s="5">
        <v>0</v>
      </c>
      <c r="K83" s="5">
        <f t="shared" si="4"/>
        <v>0.10481939999999999</v>
      </c>
    </row>
    <row r="84" spans="2:11">
      <c r="B84" s="83" t="s">
        <v>308</v>
      </c>
      <c r="C84" s="6">
        <v>0</v>
      </c>
      <c r="D84" s="6">
        <v>0</v>
      </c>
      <c r="E84" s="6">
        <v>0</v>
      </c>
      <c r="F84" s="6">
        <v>0</v>
      </c>
      <c r="G84" s="6">
        <v>0.10481939999999999</v>
      </c>
      <c r="H84" s="6">
        <v>0</v>
      </c>
      <c r="I84" s="6">
        <v>0</v>
      </c>
      <c r="J84" s="6">
        <v>0</v>
      </c>
      <c r="K84" s="84">
        <f t="shared" si="4"/>
        <v>0.10481939999999999</v>
      </c>
    </row>
    <row r="85" spans="2:11">
      <c r="B85" s="48" t="s">
        <v>274</v>
      </c>
      <c r="C85" s="89">
        <v>0</v>
      </c>
      <c r="D85" s="89">
        <v>0</v>
      </c>
      <c r="E85" s="89">
        <v>0</v>
      </c>
      <c r="F85" s="89">
        <v>0</v>
      </c>
      <c r="G85" s="89">
        <v>0.10481939999999999</v>
      </c>
      <c r="H85" s="89">
        <v>0</v>
      </c>
      <c r="I85" s="89">
        <v>0</v>
      </c>
      <c r="J85" s="89">
        <v>0</v>
      </c>
      <c r="K85" s="7">
        <f t="shared" si="4"/>
        <v>0.10481939999999999</v>
      </c>
    </row>
    <row r="86" spans="2:11">
      <c r="B86" s="4" t="s">
        <v>309</v>
      </c>
      <c r="C86" s="5">
        <v>0</v>
      </c>
      <c r="D86" s="5">
        <v>460.92253399999998</v>
      </c>
      <c r="E86" s="5">
        <v>882.19159999999999</v>
      </c>
      <c r="F86" s="5">
        <v>21.721334250000002</v>
      </c>
      <c r="G86" s="5">
        <v>1.99993292</v>
      </c>
      <c r="H86" s="5">
        <v>1.0817040699999998</v>
      </c>
      <c r="I86" s="5">
        <v>3.5554615200000002</v>
      </c>
      <c r="J86" s="106">
        <v>2.21326168</v>
      </c>
      <c r="K86" s="5">
        <f t="shared" si="4"/>
        <v>1373.6858284399998</v>
      </c>
    </row>
    <row r="87" spans="2:11">
      <c r="B87" s="83" t="s">
        <v>310</v>
      </c>
      <c r="C87" s="6">
        <v>0</v>
      </c>
      <c r="D87" s="6">
        <v>460.92253399999998</v>
      </c>
      <c r="E87" s="6">
        <v>882.19159999999999</v>
      </c>
      <c r="F87" s="6">
        <v>21.721334250000002</v>
      </c>
      <c r="G87" s="6">
        <v>1.99993292</v>
      </c>
      <c r="H87" s="6">
        <v>1.0817040699999998</v>
      </c>
      <c r="I87" s="6">
        <v>3.5554615200000002</v>
      </c>
      <c r="J87" s="107">
        <v>2.21326168</v>
      </c>
      <c r="K87" s="84">
        <f t="shared" si="4"/>
        <v>1373.6858284399998</v>
      </c>
    </row>
    <row r="88" spans="2:11">
      <c r="B88" s="48" t="s">
        <v>274</v>
      </c>
      <c r="C88" s="89">
        <v>0</v>
      </c>
      <c r="D88" s="89">
        <v>460.74560000000002</v>
      </c>
      <c r="E88" s="89">
        <v>881.14160000000004</v>
      </c>
      <c r="F88" s="89">
        <v>15.071999999999999</v>
      </c>
      <c r="G88" s="89">
        <v>0</v>
      </c>
      <c r="H88" s="89">
        <v>0</v>
      </c>
      <c r="I88" s="89">
        <v>0</v>
      </c>
      <c r="J88" s="89">
        <v>0</v>
      </c>
      <c r="K88" s="7">
        <f t="shared" si="4"/>
        <v>1356.9592</v>
      </c>
    </row>
    <row r="89" spans="2:11">
      <c r="B89" s="48" t="s">
        <v>311</v>
      </c>
      <c r="C89" s="89">
        <v>0</v>
      </c>
      <c r="D89" s="89">
        <v>0.17693400000000001</v>
      </c>
      <c r="E89" s="89">
        <v>1.05</v>
      </c>
      <c r="F89" s="89">
        <v>6.6493342499999999</v>
      </c>
      <c r="G89" s="89">
        <v>1.99993292</v>
      </c>
      <c r="H89" s="89">
        <v>1.0817040699999998</v>
      </c>
      <c r="I89" s="89">
        <v>3.5554615200000002</v>
      </c>
      <c r="J89" s="89">
        <v>2.21326168</v>
      </c>
      <c r="K89" s="7">
        <f t="shared" si="4"/>
        <v>16.726628439999999</v>
      </c>
    </row>
    <row r="90" spans="2:11">
      <c r="B90" s="4" t="s">
        <v>312</v>
      </c>
      <c r="C90" s="5">
        <v>0</v>
      </c>
      <c r="D90" s="5">
        <v>0</v>
      </c>
      <c r="E90" s="5">
        <v>8.5819999999999994E-2</v>
      </c>
      <c r="F90" s="5">
        <v>8.5025000000000003E-2</v>
      </c>
      <c r="G90" s="5">
        <v>8.0800000000000004E-3</v>
      </c>
      <c r="H90" s="5">
        <v>3.0200000000000001E-2</v>
      </c>
      <c r="I90" s="5">
        <v>2.7799999999999998E-2</v>
      </c>
      <c r="J90" s="5">
        <v>5.5999999999999999E-3</v>
      </c>
      <c r="K90" s="5">
        <f t="shared" si="4"/>
        <v>0.24252499999999999</v>
      </c>
    </row>
    <row r="91" spans="2:11">
      <c r="B91" s="83" t="s">
        <v>313</v>
      </c>
      <c r="C91" s="6">
        <v>0</v>
      </c>
      <c r="D91" s="6">
        <v>0</v>
      </c>
      <c r="E91" s="6">
        <v>8.5819999999999994E-2</v>
      </c>
      <c r="F91" s="6">
        <v>8.5025000000000003E-2</v>
      </c>
      <c r="G91" s="6">
        <v>8.0800000000000004E-3</v>
      </c>
      <c r="H91" s="6">
        <v>3.0200000000000001E-2</v>
      </c>
      <c r="I91" s="6">
        <v>2.7799999999999998E-2</v>
      </c>
      <c r="J91" s="6">
        <v>5.5999999999999999E-3</v>
      </c>
      <c r="K91" s="84">
        <f t="shared" si="4"/>
        <v>0.24252499999999999</v>
      </c>
    </row>
    <row r="92" spans="2:11">
      <c r="B92" s="48" t="s">
        <v>274</v>
      </c>
      <c r="C92" s="89">
        <v>0</v>
      </c>
      <c r="D92" s="89">
        <v>0</v>
      </c>
      <c r="E92" s="89">
        <v>8.5819999999999994E-2</v>
      </c>
      <c r="F92" s="89">
        <v>8.5025000000000003E-2</v>
      </c>
      <c r="G92" s="89">
        <v>8.0800000000000004E-3</v>
      </c>
      <c r="H92" s="89">
        <v>3.0200000000000001E-2</v>
      </c>
      <c r="I92" s="89">
        <v>2.7799999999999998E-2</v>
      </c>
      <c r="J92" s="89">
        <v>5.5999999999999999E-3</v>
      </c>
      <c r="K92" s="7">
        <f t="shared" si="4"/>
        <v>0.24252499999999999</v>
      </c>
    </row>
    <row r="93" spans="2:11" s="105" customFormat="1">
      <c r="B93" s="4" t="s">
        <v>326</v>
      </c>
      <c r="C93" s="106">
        <v>0</v>
      </c>
      <c r="D93" s="106">
        <v>0</v>
      </c>
      <c r="E93" s="106">
        <v>0</v>
      </c>
      <c r="F93" s="106">
        <v>0</v>
      </c>
      <c r="G93" s="106">
        <v>0</v>
      </c>
      <c r="H93" s="106">
        <v>0</v>
      </c>
      <c r="I93" s="106">
        <v>0</v>
      </c>
      <c r="J93" s="106">
        <v>9.0999999999999998E-2</v>
      </c>
      <c r="K93" s="106">
        <f t="shared" ref="K93:K95" si="5">SUM(C93:J93)</f>
        <v>9.0999999999999998E-2</v>
      </c>
    </row>
    <row r="94" spans="2:11" s="105" customFormat="1">
      <c r="B94" s="83" t="s">
        <v>327</v>
      </c>
      <c r="C94" s="107">
        <v>0</v>
      </c>
      <c r="D94" s="107">
        <v>0</v>
      </c>
      <c r="E94" s="107">
        <v>0</v>
      </c>
      <c r="F94" s="107">
        <v>0</v>
      </c>
      <c r="G94" s="107">
        <v>0</v>
      </c>
      <c r="H94" s="107">
        <v>0</v>
      </c>
      <c r="I94" s="107">
        <v>0</v>
      </c>
      <c r="J94" s="107">
        <v>9.0999999999999998E-2</v>
      </c>
      <c r="K94" s="84">
        <f t="shared" si="5"/>
        <v>9.0999999999999998E-2</v>
      </c>
    </row>
    <row r="95" spans="2:11" s="105" customFormat="1">
      <c r="B95" s="48" t="s">
        <v>328</v>
      </c>
      <c r="C95" s="112">
        <v>0</v>
      </c>
      <c r="D95" s="112">
        <v>0</v>
      </c>
      <c r="E95" s="112">
        <v>0</v>
      </c>
      <c r="F95" s="112">
        <v>0</v>
      </c>
      <c r="G95" s="112">
        <v>0</v>
      </c>
      <c r="H95" s="112">
        <v>0</v>
      </c>
      <c r="I95" s="112">
        <v>0</v>
      </c>
      <c r="J95" s="112">
        <v>9.0999999999999998E-2</v>
      </c>
      <c r="K95" s="7">
        <f t="shared" si="5"/>
        <v>9.0999999999999998E-2</v>
      </c>
    </row>
    <row r="96" spans="2:11">
      <c r="B96" s="9" t="s">
        <v>267</v>
      </c>
      <c r="C96" s="10">
        <f>C12+C70</f>
        <v>3942.0423978499998</v>
      </c>
      <c r="D96" s="10">
        <f t="shared" ref="D96:J96" si="6">D12+D70</f>
        <v>8840.0025050200002</v>
      </c>
      <c r="E96" s="10">
        <f t="shared" si="6"/>
        <v>4859.0335659399998</v>
      </c>
      <c r="F96" s="10">
        <f t="shared" si="6"/>
        <v>11705.230828009997</v>
      </c>
      <c r="G96" s="10">
        <f t="shared" si="6"/>
        <v>8208.0307076799982</v>
      </c>
      <c r="H96" s="10">
        <f t="shared" si="6"/>
        <v>3092.6789662199999</v>
      </c>
      <c r="I96" s="10">
        <f t="shared" si="6"/>
        <v>5175.49594729</v>
      </c>
      <c r="J96" s="111">
        <f t="shared" si="6"/>
        <v>11884.403226780001</v>
      </c>
      <c r="K96" s="111">
        <f>K12+K70</f>
        <v>57706.91814478999</v>
      </c>
    </row>
    <row r="97" spans="2:10">
      <c r="B97" s="103" t="s">
        <v>43</v>
      </c>
    </row>
    <row r="98" spans="2:10">
      <c r="B98" s="127" t="s">
        <v>268</v>
      </c>
      <c r="C98" s="127"/>
      <c r="D98" s="127"/>
      <c r="E98" s="127"/>
      <c r="F98" s="127"/>
      <c r="G98" s="127"/>
      <c r="H98" s="127"/>
    </row>
    <row r="99" spans="2:10">
      <c r="B99" s="103" t="s">
        <v>324</v>
      </c>
    </row>
    <row r="102" spans="2:10">
      <c r="C102" s="114"/>
      <c r="D102" s="114"/>
      <c r="E102" s="114"/>
      <c r="F102" s="114"/>
      <c r="G102" s="114"/>
      <c r="H102" s="114"/>
      <c r="I102" s="114"/>
      <c r="J102" s="114"/>
    </row>
  </sheetData>
  <mergeCells count="11">
    <mergeCell ref="B98:H98"/>
    <mergeCell ref="B10:B11"/>
    <mergeCell ref="C10:J10"/>
    <mergeCell ref="A1:K1"/>
    <mergeCell ref="A2:K2"/>
    <mergeCell ref="A3:K3"/>
    <mergeCell ref="K10:K11"/>
    <mergeCell ref="A5:K5"/>
    <mergeCell ref="A6:K6"/>
    <mergeCell ref="A7:K7"/>
    <mergeCell ref="A8:K8"/>
  </mergeCells>
  <pageMargins left="0.7" right="0.7" top="0.75" bottom="0.75" header="0.3" footer="0.3"/>
  <pageSetup orientation="landscape" horizontalDpi="4294967295" verticalDpi="4294967295" r:id="rId1"/>
  <ignoredErrors>
    <ignoredError sqref="K7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2021-09-02T18:06:46Z</dcterms:modified>
  <cp:category/>
  <cp:contentStatus/>
</cp:coreProperties>
</file>