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
    </mc:Choice>
  </mc:AlternateContent>
  <xr:revisionPtr revIDLastSave="13" documentId="8_{777A3FEB-CA43-43F6-88C0-18CC2860F7EC}" xr6:coauthVersionLast="46" xr6:coauthVersionMax="46" xr10:uidLastSave="{8FF9F16D-1C86-486B-8E8F-12B597B83436}"/>
  <bookViews>
    <workbookView xWindow="-120" yWindow="-120" windowWidth="29040" windowHeight="15840" xr2:uid="{00000000-000D-0000-FFFF-FFFF00000000}"/>
  </bookViews>
  <sheets>
    <sheet name="Fiscal Mes" sheetId="1" r:id="rId1"/>
    <sheet name="Económica" sheetId="3" r:id="rId2"/>
    <sheet name="Fiscal Inst" sheetId="4" r:id="rId3"/>
    <sheet name="Funcional" sheetId="29" r:id="rId4"/>
    <sheet name="Objetal" sheetId="27" r:id="rId5"/>
    <sheet name="Programas COVID" sheetId="45" r:id="rId6"/>
    <sheet name="Recursos COVID" sheetId="46"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6" hidden="1">[1]FLUJO!$B$7929:$C$7929</definedName>
    <definedName name="__123Graph_B" hidden="1">[1]FLUJO!$B$7929:$C$7929</definedName>
    <definedName name="__123Graph_C" localSheetId="6" hidden="1">[1]FLUJO!$B$7936:$C$7936</definedName>
    <definedName name="__123Graph_C" hidden="1">[1]FLUJO!$B$7936:$C$7936</definedName>
    <definedName name="__123Graph_D" localSheetId="6" hidden="1">[1]FLUJO!$B$7942:$C$7942</definedName>
    <definedName name="__123Graph_D" hidden="1">[1]FLUJO!$B$7942:$C$7942</definedName>
    <definedName name="__123Graph_X" localSheetId="6"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5">'Programas COVID'!$A$1:$K$11</definedName>
    <definedName name="_xlnm.Print_Area" localSheetId="6">'Recursos COVID'!$A$1:$G$19</definedName>
    <definedName name="Button_13">"CLAGA2000_Consolidado_2001_List"</definedName>
    <definedName name="FORMATO">#N/A</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46" l="1"/>
  <c r="F12" i="46"/>
  <c r="G71" i="46"/>
  <c r="G70" i="46"/>
  <c r="G69" i="46"/>
  <c r="G68" i="46"/>
  <c r="G67" i="46"/>
  <c r="G66" i="46"/>
  <c r="G65" i="46"/>
  <c r="G64" i="46"/>
  <c r="G63" i="46"/>
  <c r="G62" i="46"/>
  <c r="G61" i="46"/>
  <c r="G60" i="46"/>
  <c r="G59" i="46"/>
  <c r="G55" i="46" s="1"/>
  <c r="G58" i="46"/>
  <c r="G57" i="46"/>
  <c r="G56" i="46"/>
  <c r="F55" i="46"/>
  <c r="E55" i="46"/>
  <c r="D55" i="46"/>
  <c r="C55" i="46"/>
  <c r="G54" i="46"/>
  <c r="G53" i="46"/>
  <c r="G52" i="46"/>
  <c r="G51" i="46"/>
  <c r="G50" i="46"/>
  <c r="G49" i="46"/>
  <c r="G48" i="46"/>
  <c r="G47" i="46"/>
  <c r="G46" i="46"/>
  <c r="G45" i="46"/>
  <c r="G44" i="46"/>
  <c r="G43" i="46"/>
  <c r="G42" i="46"/>
  <c r="G41" i="46"/>
  <c r="G40" i="46"/>
  <c r="G39" i="46"/>
  <c r="G38" i="46"/>
  <c r="G37" i="46"/>
  <c r="G36" i="46"/>
  <c r="G35" i="46"/>
  <c r="G34" i="46"/>
  <c r="G33" i="46"/>
  <c r="G32" i="46"/>
  <c r="G31" i="46"/>
  <c r="G30" i="46"/>
  <c r="G29" i="46"/>
  <c r="G28" i="46"/>
  <c r="G27" i="46"/>
  <c r="G26" i="46"/>
  <c r="G25" i="46"/>
  <c r="G24" i="46"/>
  <c r="G12" i="46" s="1"/>
  <c r="G23" i="46"/>
  <c r="G22" i="46"/>
  <c r="G21" i="46"/>
  <c r="G20" i="46"/>
  <c r="G19" i="46"/>
  <c r="G18" i="46"/>
  <c r="G17" i="46"/>
  <c r="G16" i="46"/>
  <c r="G15" i="46"/>
  <c r="G13" i="46"/>
  <c r="E12" i="46"/>
  <c r="E72" i="46" s="1"/>
  <c r="D12" i="46"/>
  <c r="D72" i="46" s="1"/>
  <c r="C12" i="46"/>
  <c r="C72" i="46" s="1"/>
  <c r="F72" i="46" l="1"/>
  <c r="G72" i="46" s="1"/>
  <c r="E12" i="1"/>
  <c r="E15" i="45" l="1"/>
  <c r="D15" i="45"/>
  <c r="F15" i="45" s="1"/>
  <c r="F14" i="45"/>
  <c r="F13" i="45"/>
  <c r="F12" i="45"/>
  <c r="F11" i="45"/>
  <c r="D76" i="27" l="1"/>
  <c r="D115" i="29"/>
  <c r="D114" i="29" s="1"/>
  <c r="D113" i="29" s="1"/>
  <c r="D110" i="29"/>
  <c r="D14" i="3" l="1"/>
  <c r="D17" i="4"/>
  <c r="D42" i="4" l="1"/>
  <c r="D44" i="4"/>
  <c r="D46" i="4"/>
  <c r="D74" i="27"/>
  <c r="D73" i="27" s="1"/>
  <c r="D69" i="27"/>
  <c r="D65" i="27"/>
  <c r="D55" i="27"/>
  <c r="D49" i="27"/>
  <c r="D40" i="27"/>
  <c r="D30" i="27"/>
  <c r="D20" i="27"/>
  <c r="D45" i="29"/>
  <c r="D55" i="4"/>
  <c r="D52" i="4"/>
  <c r="D50" i="4"/>
  <c r="D48" i="4"/>
  <c r="C76" i="27" l="1"/>
  <c r="C57" i="4" l="1"/>
  <c r="C55" i="4"/>
  <c r="C54" i="4" l="1"/>
  <c r="E15" i="1"/>
  <c r="C115" i="29" l="1"/>
  <c r="C114" i="29" s="1"/>
  <c r="C113" i="29" s="1"/>
  <c r="C111" i="29" l="1"/>
  <c r="C110" i="29" s="1"/>
  <c r="C41" i="29"/>
  <c r="C43" i="29"/>
  <c r="C54" i="29"/>
  <c r="C56" i="29"/>
  <c r="D41" i="29"/>
  <c r="D43" i="29"/>
  <c r="D54" i="29"/>
  <c r="D56" i="29"/>
  <c r="C67" i="29" l="1"/>
  <c r="C23" i="29"/>
  <c r="C27" i="29"/>
  <c r="C48" i="29"/>
  <c r="C35" i="29"/>
  <c r="C101" i="29"/>
  <c r="D35" i="29"/>
  <c r="C20" i="29"/>
  <c r="C15" i="29"/>
  <c r="C58" i="29"/>
  <c r="C64" i="29"/>
  <c r="C81" i="29"/>
  <c r="C76" i="29"/>
  <c r="C71" i="29"/>
  <c r="C45" i="29"/>
  <c r="C38" i="29"/>
  <c r="C89" i="29"/>
  <c r="D64" i="29"/>
  <c r="D89" i="29"/>
  <c r="D20" i="29"/>
  <c r="D15" i="29"/>
  <c r="D101" i="29"/>
  <c r="D67" i="29"/>
  <c r="D48" i="29"/>
  <c r="D23" i="29"/>
  <c r="D81" i="29"/>
  <c r="D76" i="29"/>
  <c r="D71" i="29"/>
  <c r="D58" i="29"/>
  <c r="D38" i="29"/>
  <c r="D27" i="29"/>
  <c r="C63" i="29" l="1"/>
  <c r="C34" i="29"/>
  <c r="D63" i="29"/>
  <c r="D34" i="29"/>
  <c r="D70" i="29"/>
  <c r="D14" i="29"/>
  <c r="D13" i="29" l="1"/>
  <c r="D117" i="29" s="1"/>
  <c r="D15" i="1"/>
  <c r="D12" i="1"/>
  <c r="E24" i="1"/>
  <c r="D24" i="1"/>
  <c r="D23" i="1" l="1"/>
  <c r="E23" i="1"/>
  <c r="C74" i="27"/>
  <c r="C73" i="27" l="1"/>
  <c r="C49" i="27"/>
  <c r="C40" i="27"/>
  <c r="C14" i="27"/>
  <c r="C65" i="27"/>
  <c r="C30" i="27"/>
  <c r="C69" i="27"/>
  <c r="C55" i="27"/>
  <c r="C20" i="27"/>
  <c r="D22" i="1" l="1"/>
  <c r="D21" i="1"/>
  <c r="D20" i="1"/>
  <c r="D57" i="4" l="1"/>
  <c r="D54" i="4" s="1"/>
  <c r="D14" i="4"/>
  <c r="C42" i="4"/>
  <c r="C44" i="4"/>
  <c r="C46" i="4"/>
  <c r="C48" i="4"/>
  <c r="C50" i="4"/>
  <c r="C52" i="4"/>
  <c r="C29" i="3" l="1"/>
  <c r="C28" i="3" s="1"/>
  <c r="D21" i="3"/>
  <c r="D13" i="3" s="1"/>
  <c r="D29" i="3"/>
  <c r="D28" i="3" s="1"/>
  <c r="D13" i="4"/>
  <c r="D63" i="4" s="1"/>
  <c r="C14" i="4"/>
  <c r="C17" i="4"/>
  <c r="C21" i="3"/>
  <c r="C14" i="3"/>
  <c r="D14" i="27"/>
  <c r="E20" i="1"/>
  <c r="E22" i="1"/>
  <c r="E21" i="1"/>
  <c r="C13" i="3" l="1"/>
  <c r="C32" i="3" s="1"/>
  <c r="C13" i="4"/>
  <c r="D13" i="27"/>
  <c r="D78" i="27" s="1"/>
  <c r="D32" i="3"/>
  <c r="C13" i="27"/>
  <c r="C78" i="27" s="1"/>
  <c r="C63" i="4" l="1"/>
  <c r="C14" i="29"/>
  <c r="C70" i="29"/>
  <c r="C13" i="29" l="1"/>
  <c r="C117"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A08E455-A253-4AB3-94A5-F5F37CF42FAB}"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F49200C8-1D36-4927-850E-7B13B8C07A08}" odcFile="C:\Users\kpeguero\Documents\Mis archivos de origen de datos\172.16.71.11 DIGEPRES DM_DG_PRESUPUESTO.odc" keepAlive="1" name="172.16.71.11 DIGEPRES DM_DG_PRESUPUESTO1" description="Modelo de Datos de la Direccion General de Presupuesto" type="5" refreshedVersion="7" background="1">
    <dbPr connection="Provider=MSOLAP.8;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0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1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<sst xmlns="http://schemas.openxmlformats.org/spreadsheetml/2006/main" count="417" uniqueCount="313">
  <si>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</si>
  <si>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</si>
  <si>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</si>
  <si>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</si>
  <si>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</si>
  <si>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</si>
  <si>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</si>
  <si>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Ejecutado</t>
  </si>
  <si>
    <t>Total Ejecución</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</si>
  <si>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</si>
  <si>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</si>
  <si>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</si>
  <si>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</si>
  <si>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</si>
  <si>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</si>
  <si>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</si>
  <si>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0211 - MINISTERIO DE OBRAS PÚBLICAS Y COMUNICACIONES</t>
  </si>
  <si>
    <t>0214 - PROCURADURÍA GENERAL DE LA REPÚBLICA</t>
  </si>
  <si>
    <t>0216 - MINISTERIO DE CULTURA</t>
  </si>
  <si>
    <t>0217 - MINISTERIO DE LA JUVENTUD</t>
  </si>
  <si>
    <t>0219 - MINISTERIO DE EDUCACIÓN SUPERIOR CIENCIA Y TECNOLOGÍA</t>
  </si>
  <si>
    <t>0220 - MINISTERIO DE ECONOMÍA, PLANIFICACIÓN Y DESARROLLO</t>
  </si>
  <si>
    <t>0221 - MINISTERIO DE ADMINISTRACIÓN PÚBLICA</t>
  </si>
  <si>
    <t>0999 - ADMINISTRACION DE OBLIGACIONES DEL TESORO NACIONAL</t>
  </si>
  <si>
    <t>Total General</t>
  </si>
  <si>
    <t>2 - GASTOS</t>
  </si>
  <si>
    <t>3 - FINANCIAMIENTO</t>
  </si>
  <si>
    <t>2.1 - Gastos corrientes</t>
  </si>
  <si>
    <t>2.2 - Gastos de capital</t>
  </si>
  <si>
    <t>3.2 - Aplicaciones financieras</t>
  </si>
  <si>
    <t>2.1.2 - Gastos de consumo</t>
  </si>
  <si>
    <t>2.1.3 - Prestaciones de la seguridad social</t>
  </si>
  <si>
    <t>2.1.4 - Intereses de la deuda</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</si>
  <si>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</si>
  <si>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</si>
  <si>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</si>
  <si>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</si>
  <si>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</si>
  <si>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</si>
  <si>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</si>
  <si>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</si>
  <si>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</si>
  <si>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</si>
  <si>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</si>
  <si>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</si>
  <si>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</si>
  <si>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</si>
  <si>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</si>
  <si>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</si>
  <si>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</si>
  <si>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</si>
  <si>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</si>
  <si>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</si>
  <si>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</si>
  <si>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</si>
  <si>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</si>
  <si>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</si>
  <si>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0998 - ADMINISTRACION DE DEUDA PUBLICA Y ACTIVOS FINANCIEROS</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</si>
  <si>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</si>
  <si>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</si>
  <si>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</si>
  <si>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</si>
  <si>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</si>
  <si>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</si>
  <si>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</si>
  <si>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</si>
  <si>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</si>
  <si>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1 - INGRESOS</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</si>
  <si>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</si>
  <si>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</si>
  <si>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</si>
  <si>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</si>
  <si>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</si>
  <si>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</si>
  <si>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</si>
  <si>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</si>
  <si>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</si>
  <si>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</si>
  <si>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</si>
  <si>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</si>
  <si>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</si>
  <si>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</si>
  <si>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</si>
  <si>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</si>
  <si>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</si>
  <si>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</si>
  <si>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</si>
  <si>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</si>
  <si>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</si>
  <si>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</si>
  <si>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</si>
  <si>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</si>
  <si>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</si>
  <si>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</si>
  <si>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</si>
  <si>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</si>
  <si>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</si>
  <si>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</si>
  <si>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</si>
  <si>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</si>
  <si>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</si>
  <si>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</si>
  <si>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</si>
  <si>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</si>
  <si>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</si>
  <si>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</si>
  <si>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</si>
  <si>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</si>
  <si>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</si>
  <si>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</si>
  <si>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</si>
  <si>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</si>
  <si>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</si>
  <si>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</si>
  <si>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</si>
  <si>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</si>
  <si>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</si>
  <si>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</si>
  <si>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</si>
  <si>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</si>
  <si>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</si>
  <si>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</si>
  <si>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</si>
  <si>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</si>
  <si>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</si>
  <si>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</si>
  <si>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</si>
  <si>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</si>
  <si>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</si>
  <si>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Cifras preliminares</t>
  </si>
  <si>
    <t>1.1 - Ingresos Corrientes</t>
  </si>
  <si>
    <t>1.2 - Ingresos de capital</t>
  </si>
  <si>
    <t>0.0 - N/A</t>
  </si>
  <si>
    <t>3.1 - Fuentes financieras</t>
  </si>
  <si>
    <t>1 - SERVICIOS  GENERALES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</si>
  <si>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</si>
  <si>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</si>
  <si>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</si>
  <si>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</si>
  <si>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</si>
  <si>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</si>
  <si>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</si>
  <si>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</si>
  <si>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</si>
  <si>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</si>
  <si>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</si>
  <si>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</si>
  <si>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</si>
  <si>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</si>
  <si>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</si>
  <si>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</si>
  <si>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</si>
  <si>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</si>
  <si>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</si>
  <si>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</si>
  <si>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</si>
  <si>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</si>
  <si>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</si>
  <si>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</si>
  <si>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</si>
  <si>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</si>
  <si>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Pres. Aprobado</t>
  </si>
  <si>
    <t>Cuenta de Ahorro, Inversión y Financiamiento</t>
  </si>
  <si>
    <t xml:space="preserve">Clasificación Económica </t>
  </si>
  <si>
    <t>Gobierno Central</t>
  </si>
  <si>
    <t>RESULTADOS</t>
  </si>
  <si>
    <t>Ejecución del Gasto del Gobierno Central</t>
  </si>
  <si>
    <t>TOTAL GENERAL</t>
  </si>
  <si>
    <t>Clasificación Objetal</t>
  </si>
  <si>
    <t>Clasificación Funcional</t>
  </si>
  <si>
    <t xml:space="preserve">TOTAL GENERAL </t>
  </si>
  <si>
    <t>Resultado de la cuenta corriente (1.1-2.1)</t>
  </si>
  <si>
    <t>Resultado de la cuenta de capital (1.2-2.2)</t>
  </si>
  <si>
    <t>Resultado primario (1- (2 - 2.1.4))</t>
  </si>
  <si>
    <t>Resultado financiero (1- 2)</t>
  </si>
  <si>
    <t>DIRECCIÓN DE ESTUDIOS ECONÓMICOS Y SEGUIMIENTO FINANCIERO</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</si>
  <si>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</si>
  <si>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</si>
  <si>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</si>
  <si>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</si>
  <si>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</si>
  <si>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</si>
  <si>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</si>
  <si>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</si>
  <si>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</si>
  <si>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</si>
  <si>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</si>
  <si>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</si>
  <si>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</si>
  <si>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</si>
  <si>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</si>
  <si>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</si>
  <si>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</si>
  <si>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</si>
  <si>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</si>
  <si>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</si>
  <si>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</si>
  <si>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</si>
  <si>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</si>
  <si>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</si>
  <si>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</si>
  <si>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</si>
  <si>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</si>
  <si>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</si>
  <si>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</si>
  <si>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</si>
  <si>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</si>
  <si>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</si>
  <si>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</si>
  <si>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</si>
  <si>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</si>
  <si>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</si>
  <si>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</si>
  <si>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</si>
  <si>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</si>
  <si>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</si>
  <si>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</si>
  <si>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</si>
  <si>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</si>
  <si>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</si>
  <si>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</si>
  <si>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</si>
  <si>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</si>
  <si>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</si>
  <si>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</si>
  <si>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</si>
  <si>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</si>
  <si>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</si>
  <si>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</si>
  <si>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</si>
  <si>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</si>
  <si>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</si>
  <si>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</si>
  <si>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</si>
  <si>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</si>
  <si>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</si>
  <si>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</si>
  <si>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</si>
  <si>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</si>
  <si>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</si>
  <si>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</si>
  <si>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</si>
  <si>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</si>
  <si>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</si>
  <si>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</si>
  <si>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</si>
  <si>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</si>
  <si>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</si>
  <si>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</si>
  <si>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</si>
  <si>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Recursos Ejecutados Programas COVID-19</t>
  </si>
  <si>
    <t>Fondo de Asistencia Solidaria al Empleado (FASE)</t>
  </si>
  <si>
    <t>Quédate en Casa</t>
  </si>
  <si>
    <t>Enero</t>
  </si>
  <si>
    <t>FINANCIAMIENTO NETO</t>
  </si>
  <si>
    <t>Devengado</t>
  </si>
  <si>
    <t>Febrero</t>
  </si>
  <si>
    <t>0222 - MINISTERIO DE ENERGIA Y MINAS</t>
  </si>
  <si>
    <t>0405 - TRIBUNAL SUPERIOR  ELECTORAL ( TSE)</t>
  </si>
  <si>
    <t>2.6.2 - MOBILIARIO Y EQUIPO AUDIOVISUAL, RECREATIVO Y EDUCACIONAL</t>
  </si>
  <si>
    <t>2.4.6 - SUBVENCIONES</t>
  </si>
  <si>
    <t>02-GABINETE DE LA POLÍTICA SOCIAL</t>
  </si>
  <si>
    <t>0100-FONDO GENERAL</t>
  </si>
  <si>
    <t>Marzo</t>
  </si>
  <si>
    <t>06-MINISTERIO DE LA PRESIDENCIA</t>
  </si>
  <si>
    <t>7301-FORTALECIMIENTO DE CAPACIDADES DEL CENTRO DE OPERACIONES DE EMERGENCIAS PARA EL COVID-19</t>
  </si>
  <si>
    <t>0216-MINISTERIO DE CULTURA</t>
  </si>
  <si>
    <t>01-MINISTERIO DE CULTURA</t>
  </si>
  <si>
    <t>5183-UNIDAD DE ANÁLISIS FINANCIERO (UAF)</t>
  </si>
  <si>
    <t>01-UNIDAD DE ANÁLISIS FINANCIERO (UAF)</t>
  </si>
  <si>
    <t>2.1.5 - Subvenciones otorgadas a empresas</t>
  </si>
  <si>
    <t>5168-ARCHIVO GENERAL DE LA NACIÓN</t>
  </si>
  <si>
    <t>Ingresos y  fuentes financieras: Dirección General de Política y Legislación Tributaria, Ministerio de Hacienda</t>
  </si>
  <si>
    <t xml:space="preserve">Gastos y  aplicaciones financieras: Sistema de Información de la Gestión Financiera </t>
  </si>
  <si>
    <t>0201-PRESIDENCIA DE LA REPÚBLICA</t>
  </si>
  <si>
    <t>0202-MINISTERIO DE  INTERIOR Y POLICÍA</t>
  </si>
  <si>
    <t>0203-MINISTERIO DE DEFENSA</t>
  </si>
  <si>
    <t>01-MINISTERIO DE DEFENSA</t>
  </si>
  <si>
    <t>0206-MINISTERIO DE EDUCACIÓN</t>
  </si>
  <si>
    <t>0207-MINISTERIO DE SALUD PÚBLICA Y ASISTENCIA SOCIAL</t>
  </si>
  <si>
    <t>0221-MINISTERIO DE ADMINISTRACIÓN PÚBLICA</t>
  </si>
  <si>
    <t xml:space="preserve">Gobierno Central y Organismos Descentralizados y Autónomos No Financieros </t>
  </si>
  <si>
    <t>Abril</t>
  </si>
  <si>
    <t>GOBIERNO CENTRAL</t>
  </si>
  <si>
    <t>2092-RECURSOS DE CAPTACION DIRECTA DEL PROGRAMA ESCENCIALES (PROMESE CAL) DECRECTO 308-97</t>
  </si>
  <si>
    <t>9995-VENTAS DE SERVICIOS</t>
  </si>
  <si>
    <t>01-MINISTERIO ADMINISTRATIVO DE LA PRESIDENCIA</t>
  </si>
  <si>
    <t>02-POLICIA NACIONAL</t>
  </si>
  <si>
    <t>02-EJERCITO DE LA  REPUBLICA DOMINICANA</t>
  </si>
  <si>
    <t>03-ARMADA DE LA REPUBLICA DOMINICANA</t>
  </si>
  <si>
    <t>04-FUERZA AEREA DE LA REPUBLICA DOMINICANA</t>
  </si>
  <si>
    <t>01-MINISTERIO DE EDUCACION</t>
  </si>
  <si>
    <t>01-MINISTERIO DE SALUD PUBLICA Y ASISTENCIA SOCIAL</t>
  </si>
  <si>
    <t>01-MINISTERIO DE ADMINISTRACION PUBLICA (MAP)</t>
  </si>
  <si>
    <t>0999-ADMINISTRACION DE OBLIGACIONES DEL TESORO NACIONAL</t>
  </si>
  <si>
    <t>01-ADM. DE OBLIGACIONES DEL TESORO</t>
  </si>
  <si>
    <t>ORGANISMOS DESCENTRALIZADOS Y AUTONOMOS NO FINANCIEROS</t>
  </si>
  <si>
    <t>5167-OFICINA NACIONAL DE DEFENSA PUBLICA</t>
  </si>
  <si>
    <t>01-OFICINA NACIONAL DE DEFENSA PUBLICA</t>
  </si>
  <si>
    <t>01-ARCHIVO GENERAL DE LA NACION</t>
  </si>
  <si>
    <t>5180-DIRECCION CENTRAL DEL SERVICIO NACIONAL DE SALUD</t>
  </si>
  <si>
    <t>01-DIRECCION CENTRAL DEL SERVICIO NACIONAL DE SALUD</t>
  </si>
  <si>
    <t>Ejecución 1ro de enero - 23 de abril 2021*</t>
  </si>
  <si>
    <t>* Fecha de imputación al 23 de abril y fecha de registro al 26 de abril. La fecha de imputación representa los gastos o ingresos en el momento de su ejecución, mientras que la fecha de registro representa el momento de su registro en el sistema, en la medida que se van regularizando los pagos.</t>
  </si>
  <si>
    <t>Ejecución 1ro de enero - 23 de abril 2021</t>
  </si>
  <si>
    <t>Ejecución Gastos: Por fecha de imputación al 23 de abril y fecha de registro al 26 de abril.</t>
  </si>
  <si>
    <t>0211-MINISTERIO DE OBRAS PÚBLICAS Y COMUNICACIONES</t>
  </si>
  <si>
    <t>01-MINISTERIO DE OBRAS PUBLICAS Y COMUNICACIONES</t>
  </si>
  <si>
    <t>0222-MINISTERIO DE ENERGIA Y MINAS</t>
  </si>
  <si>
    <t>01-MINISTERIO DE ENERGIA Y MINAS</t>
  </si>
  <si>
    <t>1974-FOM. DE PROG. DE ENERG. ALT. Y AHOR. DE ENERG.</t>
  </si>
  <si>
    <t>5102-CENTRO DE EXPORTACIONES E INVERSIONES DE LA REP. DOM.</t>
  </si>
  <si>
    <t>01-CENTRO DE EXPORTACION E INVERSION DE LA REPUBLICA DOMINICANA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</si>
</sst>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_);_(* \(#,##0.0\);_(* &quot;-&quot;??_);_(@_)"/>
    <numFmt numFmtId="165" formatCode="#,##0.0"/>
    <numFmt numFmtId="166" formatCode="0.0%"/>
    <numFmt numFmtId="167" formatCode="_(* #,##0.0_);_(* \(#,##0.0\);_(* &quot;-&quot;?_);_(@_)"/>
    <numFmt numFmtId="168" formatCode="#,##0.0_);\(#,##0.0\)"/>
  </numFmts>
  <fonts count="27"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xf numFmtId="0" fontId="12" fillId="0" borderId="0"/>
  </cellStyleXfs>
  <cellXfs count="145">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18" fillId="0" borderId="1" xfId="5"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165" fontId="17" fillId="3" borderId="0" xfId="0" applyNumberFormat="1" applyFont="1" applyFill="1" applyBorder="1" applyAlignment="1">
      <alignment vertical="center" wrapText="1"/>
    </xf>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7" fillId="4" borderId="0" xfId="1" applyNumberFormat="1" applyFont="1" applyFill="1" applyBorder="1" applyAlignment="1">
      <alignment horizontal="right"/>
    </xf>
    <xf numFmtId="43" fontId="0" fillId="2" borderId="0" xfId="1" applyFont="1" applyFill="1"/>
    <xf numFmtId="0" fontId="0" fillId="0" borderId="0" xfId="0" applyFill="1"/>
    <xf numFmtId="164" fontId="0" fillId="0" borderId="0" xfId="1" applyNumberFormat="1" applyFont="1"/>
    <xf numFmtId="0" fontId="6" fillId="2" borderId="0" xfId="0" applyFont="1" applyFill="1" applyBorder="1" applyAlignment="1">
      <alignment horizontal="left" indent="3"/>
    </xf>
    <xf numFmtId="0" fontId="10" fillId="0" borderId="0" xfId="0" applyFont="1" applyAlignment="1">
      <alignment horizontal="left" vertical="center" wrapText="1"/>
    </xf>
    <xf numFmtId="0" fontId="9" fillId="0" borderId="0" xfId="0" applyFont="1" applyAlignment="1">
      <alignment horizontal="left" vertical="top"/>
    </xf>
    <xf numFmtId="0" fontId="5" fillId="2" borderId="0" xfId="0" applyFont="1" applyFill="1" applyAlignment="1">
      <alignment vertical="center"/>
    </xf>
    <xf numFmtId="0" fontId="15" fillId="2" borderId="0" xfId="0" applyFont="1" applyFill="1" applyAlignment="1">
      <alignment vertical="center" wrapText="1"/>
    </xf>
    <xf numFmtId="164" fontId="6" fillId="0" borderId="0" xfId="0" applyNumberFormat="1" applyFont="1" applyBorder="1" applyAlignment="1">
      <alignment horizontal="right"/>
    </xf>
    <xf numFmtId="164" fontId="17" fillId="3" borderId="0" xfId="0" applyNumberFormat="1" applyFont="1" applyFill="1" applyBorder="1" applyAlignment="1">
      <alignment horizontal="right" vertical="center" wrapText="1"/>
    </xf>
    <xf numFmtId="0" fontId="18" fillId="0" borderId="0" xfId="5" applyFont="1" applyAlignment="1">
      <alignment horizontal="left" indent="1"/>
    </xf>
    <xf numFmtId="164" fontId="7" fillId="2" borderId="0" xfId="1" applyNumberFormat="1" applyFont="1" applyFill="1" applyBorder="1"/>
    <xf numFmtId="0" fontId="19" fillId="0" borderId="0" xfId="5" applyFont="1" applyAlignment="1">
      <alignment horizontal="left" indent="2"/>
    </xf>
    <xf numFmtId="164" fontId="7" fillId="2" borderId="0" xfId="0" applyNumberFormat="1" applyFont="1" applyFill="1"/>
    <xf numFmtId="164" fontId="6" fillId="2" borderId="0" xfId="0" applyNumberFormat="1" applyFont="1" applyFill="1"/>
    <xf numFmtId="0" fontId="5" fillId="2" borderId="0" xfId="0" applyFont="1" applyFill="1"/>
    <xf numFmtId="0" fontId="16" fillId="2" borderId="0" xfId="0" applyFont="1" applyFill="1"/>
    <xf numFmtId="0" fontId="2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7" fillId="4" borderId="0" xfId="0" applyFont="1" applyFill="1" applyAlignment="1">
      <alignment horizontal="left"/>
    </xf>
    <xf numFmtId="0" fontId="17" fillId="4" borderId="0" xfId="0" applyFont="1" applyFill="1" applyAlignment="1">
      <alignment horizontal="center" vertical="center" wrapText="1"/>
    </xf>
    <xf numFmtId="0" fontId="13" fillId="0" borderId="0" xfId="0" applyFont="1" applyAlignment="1">
      <alignment vertical="top" wrapText="1" readingOrder="1"/>
    </xf>
    <xf numFmtId="165" fontId="9" fillId="5" borderId="0" xfId="1" applyNumberFormat="1" applyFont="1" applyFill="1" applyBorder="1" applyAlignment="1">
      <alignment horizontal="left" vertical="center" wrapText="1"/>
    </xf>
    <xf numFmtId="164" fontId="18" fillId="5" borderId="0" xfId="1" applyNumberFormat="1" applyFont="1" applyFill="1" applyBorder="1" applyAlignment="1">
      <alignment horizontal="left"/>
    </xf>
    <xf numFmtId="0" fontId="10" fillId="0" borderId="0" xfId="0" applyFont="1" applyAlignment="1">
      <alignment horizontal="left" vertical="top" wrapText="1"/>
    </xf>
    <xf numFmtId="0" fontId="15" fillId="2" borderId="0" xfId="0" applyFont="1" applyFill="1" applyAlignment="1">
      <alignment horizontal="center" wrapText="1"/>
    </xf>
    <xf numFmtId="0" fontId="10" fillId="0" borderId="0" xfId="0" applyFont="1" applyAlignment="1">
      <alignment vertical="top"/>
    </xf>
    <xf numFmtId="167" fontId="0" fillId="0" borderId="0" xfId="0" applyNumberFormat="1"/>
    <xf numFmtId="0" fontId="17" fillId="3" borderId="0" xfId="0" applyFont="1" applyFill="1" applyAlignment="1">
      <alignment horizontal="center" vertical="center" wrapText="1"/>
    </xf>
    <xf numFmtId="168" fontId="12" fillId="0" borderId="0" xfId="8" applyNumberFormat="1"/>
    <xf numFmtId="0" fontId="2" fillId="0" borderId="0" xfId="0" applyNumberFormat="1" applyFont="1" applyFill="1" applyBorder="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Border="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0" fontId="15" fillId="2" borderId="0" xfId="0" applyFont="1" applyFill="1" applyAlignment="1">
      <alignment horizontal="center" wrapText="1"/>
    </xf>
    <xf numFmtId="0" fontId="13" fillId="0" borderId="0" xfId="0" applyNumberFormat="1" applyFont="1" applyFill="1" applyBorder="1" applyAlignment="1">
      <alignment horizontal="center" vertical="top" wrapText="1" readingOrder="1"/>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20" fillId="0" borderId="0" xfId="0" applyFont="1" applyAlignment="1">
      <alignment horizontal="left" vertical="top" wrapText="1"/>
    </xf>
    <xf numFmtId="0" fontId="10" fillId="0" borderId="0" xfId="0" applyFont="1" applyAlignment="1">
      <alignment horizontal="left" vertical="top"/>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3" fillId="0" borderId="0" xfId="0" applyFont="1" applyAlignment="1">
      <alignment horizontal="center" vertical="top" wrapText="1" readingOrder="1"/>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43" fontId="21" fillId="2" borderId="0" xfId="1" applyFont="1" applyFill="1" applyBorder="1" applyAlignment="1">
      <alignment horizontal="center" vertical="center" wrapText="1"/>
    </xf>
  </cellXfs>
  <cellStyles count="9">
    <cellStyle name="Millares" xfId="1" builtinId="3"/>
    <cellStyle name="Normal" xfId="0" builtinId="0"/>
    <cellStyle name="Normal 10 3" xfId="8" xr:uid="{F4156960-3711-4812-AD9F-9EB67AD8B3C3}"/>
    <cellStyle name="Normal 11 2" xfId="4" xr:uid="{00000000-0005-0000-0000-000002000000}"/>
    <cellStyle name="Normal 2" xfId="5" xr:uid="{00000000-0005-0000-0000-000003000000}"/>
    <cellStyle name="Normal 2 2" xfId="3" xr:uid="{00000000-0005-0000-0000-000004000000}"/>
    <cellStyle name="Normal 2 2 2" xfId="6" xr:uid="{00000000-0005-0000-0000-000005000000}"/>
    <cellStyle name="Normal 3" xfId="7" xr:uid="{00000000-0005-0000-0000-000006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1333500</xdr:colOff>
      <xdr:row>0</xdr:row>
      <xdr:rowOff>9526</xdr:rowOff>
    </xdr:from>
    <xdr:to>
      <xdr:col>5</xdr:col>
      <xdr:colOff>566307</xdr:colOff>
      <xdr:row>3</xdr:row>
      <xdr:rowOff>104776</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067675" y="9526"/>
          <a:ext cx="1842657" cy="914400"/>
        </a:xfrm>
        <a:prstGeom prst="rect">
          <a:avLst/>
        </a:prstGeom>
      </xdr:spPr>
    </xdr:pic>
    <xdr:clientData/>
  </xdr:twoCellAnchor>
  <xdr:twoCellAnchor editAs="oneCell">
    <xdr:from>
      <xdr:col>0</xdr:col>
      <xdr:colOff>371475</xdr:colOff>
      <xdr:row>0</xdr:row>
      <xdr:rowOff>66676</xdr:rowOff>
    </xdr:from>
    <xdr:to>
      <xdr:col>1</xdr:col>
      <xdr:colOff>1041792</xdr:colOff>
      <xdr:row>3</xdr:row>
      <xdr:rowOff>66676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371475" y="666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76200</xdr:colOff>
      <xdr:row>0</xdr:row>
      <xdr:rowOff>19051</xdr:rowOff>
    </xdr:from>
    <xdr:to>
      <xdr:col>5</xdr:col>
      <xdr:colOff>299896</xdr:colOff>
      <xdr:row>3</xdr:row>
      <xdr:rowOff>133351</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8429625" y="19051"/>
          <a:ext cx="1881046" cy="933450"/>
        </a:xfrm>
        <a:prstGeom prst="rect">
          <a:avLst/>
        </a:prstGeom>
      </xdr:spPr>
    </xdr:pic>
    <xdr:clientData/>
  </xdr:twoCellAnchor>
  <xdr:twoCellAnchor editAs="oneCell">
    <xdr:from>
      <xdr:col>0</xdr:col>
      <xdr:colOff>381000</xdr:colOff>
      <xdr:row>0</xdr:row>
      <xdr:rowOff>47626</xdr:rowOff>
    </xdr:from>
    <xdr:to>
      <xdr:col>1</xdr:col>
      <xdr:colOff>637395</xdr:colOff>
      <xdr:row>3</xdr:row>
      <xdr:rowOff>66676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381000" y="476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0</xdr:colOff>
      <xdr:row>0</xdr:row>
      <xdr:rowOff>76201</xdr:rowOff>
    </xdr:from>
    <xdr:to>
      <xdr:col>4</xdr:col>
      <xdr:colOff>183285</xdr:colOff>
      <xdr:row>3</xdr:row>
      <xdr:rowOff>38100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1109395</xdr:colOff>
      <xdr:row>3</xdr:row>
      <xdr:rowOff>19050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1026259</xdr:colOff>
      <xdr:row>3</xdr:row>
      <xdr:rowOff>104776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3</xdr:col>
      <xdr:colOff>495641</xdr:colOff>
      <xdr:row>0</xdr:row>
      <xdr:rowOff>85726</xdr:rowOff>
    </xdr:from>
    <xdr:to>
      <xdr:col>4</xdr:col>
      <xdr:colOff>784422</xdr:colOff>
      <xdr:row>3</xdr:row>
      <xdr:rowOff>95250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8515691" y="857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57175" cy="1333500"/>
    <xdr:pic>
      <xdr:nvPicPr>
        <xdr:cNvPr id="2" name="Imagen 1">
          <a:extLst>
            <a:ext uri="{FF2B5EF4-FFF2-40B4-BE49-F238E27FC236}">
              <a16:creationId xmlns:a16="http://schemas.microsoft.com/office/drawing/2014/main" id="{948E22B9-0516-49D8-8DD5-EF234C59F649}"/>
            </a:ext>
          </a:extLst>
        </xdr:cNvPr>
        <xdr:cNvPicPr>
          <a:picLocks noChangeAspect="1"/>
        </xdr:cNvPicPr>
      </xdr:nvPicPr>
      <xdr:blipFill>
        <a:blip xmlns:r="http://schemas.openxmlformats.org/officeDocument/2006/relationships" r:embed="rId1"/>
        <a:stretch>
          <a:fillRect/>
        </a:stretch>
      </xdr:blipFill>
      <xdr:spPr>
        <a:xfrm>
          <a:off x="0" y="1"/>
          <a:ext cx="257175" cy="1333500"/>
        </a:xfrm>
        <a:prstGeom prst="rect">
          <a:avLst/>
        </a:prstGeom>
      </xdr:spPr>
    </xdr:pic>
    <xdr:clientData/>
  </xdr:oneCellAnchor>
  <xdr:oneCellAnchor>
    <xdr:from>
      <xdr:col>5</xdr:col>
      <xdr:colOff>1987061</xdr:colOff>
      <xdr:row>0</xdr:row>
      <xdr:rowOff>65453</xdr:rowOff>
    </xdr:from>
    <xdr:ext cx="1571956" cy="929178"/>
    <xdr:pic>
      <xdr:nvPicPr>
        <xdr:cNvPr id="3" name="Imagen 2">
          <a:extLst>
            <a:ext uri="{FF2B5EF4-FFF2-40B4-BE49-F238E27FC236}">
              <a16:creationId xmlns:a16="http://schemas.microsoft.com/office/drawing/2014/main" id="{BF52FA38-8762-4632-964E-0128DF0625D6}"/>
            </a:ext>
          </a:extLst>
        </xdr:cNvPr>
        <xdr:cNvPicPr>
          <a:picLocks noChangeAspect="1"/>
        </xdr:cNvPicPr>
      </xdr:nvPicPr>
      <xdr:blipFill>
        <a:blip xmlns:r="http://schemas.openxmlformats.org/officeDocument/2006/relationships" r:embed="rId2"/>
        <a:stretch>
          <a:fillRect/>
        </a:stretch>
      </xdr:blipFill>
      <xdr:spPr>
        <a:xfrm>
          <a:off x="7730636" y="65453"/>
          <a:ext cx="1571956" cy="929178"/>
        </a:xfrm>
        <a:prstGeom prst="rect">
          <a:avLst/>
        </a:prstGeom>
      </xdr:spPr>
    </xdr:pic>
    <xdr:clientData/>
  </xdr:oneCellAnchor>
  <xdr:oneCellAnchor>
    <xdr:from>
      <xdr:col>0</xdr:col>
      <xdr:colOff>266700</xdr:colOff>
      <xdr:row>0</xdr:row>
      <xdr:rowOff>50801</xdr:rowOff>
    </xdr:from>
    <xdr:ext cx="1561571" cy="825826"/>
    <xdr:pic>
      <xdr:nvPicPr>
        <xdr:cNvPr id="4" name="Imagen 1">
          <a:extLst>
            <a:ext uri="{FF2B5EF4-FFF2-40B4-BE49-F238E27FC236}">
              <a16:creationId xmlns:a16="http://schemas.microsoft.com/office/drawing/2014/main" id="{6F398445-A3E9-4530-99E3-9FB36A400A02}"/>
            </a:ext>
          </a:extLst>
        </xdr:cNvPr>
        <xdr:cNvPicPr>
          <a:picLocks noChangeAspect="1"/>
        </xdr:cNvPicPr>
      </xdr:nvPicPr>
      <xdr:blipFill>
        <a:blip xmlns:r="http://schemas.openxmlformats.org/officeDocument/2006/relationships" r:embed="rId3"/>
        <a:stretch>
          <a:fillRect/>
        </a:stretch>
      </xdr:blipFill>
      <xdr:spPr>
        <a:xfrm>
          <a:off x="266700" y="50801"/>
          <a:ext cx="1561571" cy="82582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1</xdr:rowOff>
    </xdr:from>
    <xdr:ext cx="354542" cy="1336675"/>
    <xdr:pic>
      <xdr:nvPicPr>
        <xdr:cNvPr id="2" name="Imagen 1">
          <a:extLst>
            <a:ext uri="{FF2B5EF4-FFF2-40B4-BE49-F238E27FC236}">
              <a16:creationId xmlns:a16="http://schemas.microsoft.com/office/drawing/2014/main" id="{6FD677F1-F8B1-499B-B925-D5F1E8897957}"/>
            </a:ext>
          </a:extLst>
        </xdr:cNvPr>
        <xdr:cNvPicPr>
          <a:picLocks noChangeAspect="1"/>
        </xdr:cNvPicPr>
      </xdr:nvPicPr>
      <xdr:blipFill>
        <a:blip xmlns:r="http://schemas.openxmlformats.org/officeDocument/2006/relationships" r:embed="rId1"/>
        <a:stretch>
          <a:fillRect/>
        </a:stretch>
      </xdr:blipFill>
      <xdr:spPr>
        <a:xfrm>
          <a:off x="0" y="1"/>
          <a:ext cx="354542" cy="1336675"/>
        </a:xfrm>
        <a:prstGeom prst="rect">
          <a:avLst/>
        </a:prstGeom>
      </xdr:spPr>
    </xdr:pic>
    <xdr:clientData/>
  </xdr:oneCellAnchor>
  <xdr:oneCellAnchor>
    <xdr:from>
      <xdr:col>0</xdr:col>
      <xdr:colOff>382059</xdr:colOff>
      <xdr:row>0</xdr:row>
      <xdr:rowOff>101986</xdr:rowOff>
    </xdr:from>
    <xdr:ext cx="1753980" cy="787545"/>
    <xdr:pic>
      <xdr:nvPicPr>
        <xdr:cNvPr id="3" name="Imagen 2">
          <a:extLst>
            <a:ext uri="{FF2B5EF4-FFF2-40B4-BE49-F238E27FC236}">
              <a16:creationId xmlns:a16="http://schemas.microsoft.com/office/drawing/2014/main" id="{3CB779F0-86FB-44AF-8B7F-F96963025ECE}"/>
            </a:ext>
          </a:extLst>
        </xdr:cNvPr>
        <xdr:cNvPicPr>
          <a:picLocks noChangeAspect="1"/>
        </xdr:cNvPicPr>
      </xdr:nvPicPr>
      <xdr:blipFill>
        <a:blip xmlns:r="http://schemas.openxmlformats.org/officeDocument/2006/relationships" r:embed="rId2"/>
        <a:stretch>
          <a:fillRect/>
        </a:stretch>
      </xdr:blipFill>
      <xdr:spPr>
        <a:xfrm>
          <a:off x="353484" y="101986"/>
          <a:ext cx="1753980" cy="787545"/>
        </a:xfrm>
        <a:prstGeom prst="rect">
          <a:avLst/>
        </a:prstGeom>
      </xdr:spPr>
    </xdr:pic>
    <xdr:clientData/>
  </xdr:oneCellAnchor>
  <xdr:oneCellAnchor>
    <xdr:from>
      <xdr:col>6</xdr:col>
      <xdr:colOff>0</xdr:colOff>
      <xdr:row>0</xdr:row>
      <xdr:rowOff>47626</xdr:rowOff>
    </xdr:from>
    <xdr:ext cx="1668319" cy="870479"/>
    <xdr:pic>
      <xdr:nvPicPr>
        <xdr:cNvPr id="4" name="Imagen 3">
          <a:extLst>
            <a:ext uri="{FF2B5EF4-FFF2-40B4-BE49-F238E27FC236}">
              <a16:creationId xmlns:a16="http://schemas.microsoft.com/office/drawing/2014/main" id="{481F44B1-1F3B-4776-A7F2-F53A8E2F9DD3}"/>
            </a:ext>
          </a:extLst>
        </xdr:cNvPr>
        <xdr:cNvPicPr>
          <a:picLocks noChangeAspect="1"/>
        </xdr:cNvPicPr>
      </xdr:nvPicPr>
      <xdr:blipFill>
        <a:blip xmlns:r="http://schemas.openxmlformats.org/officeDocument/2006/relationships" r:embed="rId3"/>
        <a:stretch>
          <a:fillRect/>
        </a:stretch>
      </xdr:blipFill>
      <xdr:spPr>
        <a:xfrm>
          <a:off x="9944100" y="47626"/>
          <a:ext cx="1668319" cy="870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G23" sqref="G23"/>
    </sheetView>
  </sheetViews>
  <sheetFormatPr baseColWidth="10" defaultColWidth="11.42578125" defaultRowHeight="15" x14ac:dyDescent="0.25"/>
  <cols>
    <col min="1" max="1" width="12.42578125" customWidth="1"/>
    <col min="2" max="2" width="13" customWidth="1"/>
    <col min="3" max="3" width="34.42578125" customWidth="1"/>
    <col min="4" max="4" width="17" customWidth="1"/>
    <col min="5" max="5" width="20.7109375" customWidth="1"/>
    <col min="6" max="6" width="27" customWidth="1"/>
    <col min="7" max="7" width="15" customWidth="1"/>
    <col min="8" max="8" width="14.140625" bestFit="1" customWidth="1"/>
    <col min="9" max="9" width="15.140625" bestFit="1" customWidth="1"/>
  </cols>
  <sheetData>
    <row r="1" spans="1:13" ht="28.5" customHeight="1" x14ac:dyDescent="0.25">
      <c r="A1" s="120" t="s">
        <v>0</v>
      </c>
      <c r="B1" s="120"/>
      <c r="C1" s="120"/>
      <c r="D1" s="120"/>
      <c r="E1" s="120"/>
      <c r="F1" s="120"/>
      <c r="G1" s="17"/>
      <c r="H1" s="17"/>
      <c r="I1" s="17"/>
      <c r="J1" s="17"/>
      <c r="K1" s="1"/>
      <c r="L1" s="1"/>
      <c r="M1" s="2"/>
    </row>
    <row r="2" spans="1:13" ht="21" customHeight="1" x14ac:dyDescent="0.25">
      <c r="A2" s="128" t="s">
        <v>1</v>
      </c>
      <c r="B2" s="128"/>
      <c r="C2" s="128"/>
      <c r="D2" s="128"/>
      <c r="E2" s="128"/>
      <c r="F2" s="128"/>
      <c r="G2" s="16"/>
      <c r="H2" s="16"/>
      <c r="I2" s="16"/>
      <c r="K2" s="1"/>
      <c r="L2" s="1"/>
      <c r="M2" s="2"/>
    </row>
    <row r="3" spans="1:13" s="78" customFormat="1" ht="28.5" customHeight="1" x14ac:dyDescent="0.25">
      <c r="A3" s="127" t="s">
        <v>175</v>
      </c>
      <c r="B3" s="127"/>
      <c r="C3" s="127"/>
      <c r="D3" s="127"/>
      <c r="E3" s="127"/>
      <c r="F3" s="127"/>
      <c r="G3" s="77"/>
      <c r="H3" s="77"/>
      <c r="I3" s="77"/>
      <c r="J3" s="12"/>
      <c r="K3" s="12"/>
      <c r="L3" s="12"/>
      <c r="M3" s="12"/>
    </row>
    <row r="4" spans="1:13" ht="18.75" customHeight="1" x14ac:dyDescent="0.3">
      <c r="A4" s="126" t="s">
        <v>162</v>
      </c>
      <c r="B4" s="126"/>
      <c r="C4" s="126"/>
      <c r="D4" s="126"/>
      <c r="E4" s="126"/>
      <c r="F4" s="126"/>
      <c r="G4" s="96"/>
      <c r="H4" s="18"/>
      <c r="I4" s="18"/>
      <c r="J4" s="13"/>
      <c r="K4" s="13"/>
      <c r="L4" s="13"/>
      <c r="M4" s="13"/>
    </row>
    <row r="5" spans="1:13" ht="18.75" customHeight="1" x14ac:dyDescent="0.3">
      <c r="A5" s="126" t="s">
        <v>164</v>
      </c>
      <c r="B5" s="126"/>
      <c r="C5" s="126"/>
      <c r="D5" s="126"/>
      <c r="E5" s="126"/>
      <c r="F5" s="126"/>
      <c r="G5" s="96"/>
      <c r="H5" s="18"/>
      <c r="I5" s="18"/>
      <c r="J5" s="13"/>
      <c r="K5" s="13"/>
      <c r="L5" s="13"/>
      <c r="M5" s="13"/>
    </row>
    <row r="6" spans="1:13" ht="18.75" x14ac:dyDescent="0.3">
      <c r="A6" s="124" t="s">
        <v>302</v>
      </c>
      <c r="B6" s="124"/>
      <c r="C6" s="124"/>
      <c r="D6" s="124"/>
      <c r="E6" s="124"/>
      <c r="F6" s="124"/>
      <c r="G6" s="81"/>
      <c r="H6" s="46"/>
      <c r="I6" s="19"/>
      <c r="J6" s="14"/>
      <c r="K6" s="14"/>
      <c r="L6" s="14"/>
      <c r="M6" s="14"/>
    </row>
    <row r="7" spans="1:13" ht="15.75" x14ac:dyDescent="0.25">
      <c r="A7" s="125" t="s">
        <v>5</v>
      </c>
      <c r="B7" s="125"/>
      <c r="C7" s="125"/>
      <c r="D7" s="125"/>
      <c r="E7" s="125"/>
      <c r="F7" s="125"/>
      <c r="G7" s="95"/>
      <c r="H7" s="20"/>
      <c r="I7" s="20"/>
      <c r="K7" s="1"/>
      <c r="L7" s="1"/>
      <c r="M7" s="2"/>
    </row>
    <row r="8" spans="1:13" ht="15.75" x14ac:dyDescent="0.25">
      <c r="A8" s="79"/>
      <c r="B8" s="79"/>
      <c r="C8" s="79"/>
      <c r="D8" s="79"/>
      <c r="E8" s="79"/>
      <c r="F8" s="79"/>
      <c r="G8" s="79"/>
      <c r="H8" s="20"/>
      <c r="I8" s="20"/>
      <c r="K8" s="1"/>
      <c r="L8" s="1"/>
      <c r="M8" s="2"/>
    </row>
    <row r="9" spans="1:13" ht="15" customHeight="1" x14ac:dyDescent="0.25">
      <c r="C9" s="122" t="s">
        <v>2</v>
      </c>
      <c r="D9" s="122" t="s">
        <v>161</v>
      </c>
      <c r="E9" s="122" t="s">
        <v>255</v>
      </c>
    </row>
    <row r="10" spans="1:13" x14ac:dyDescent="0.25">
      <c r="C10" s="122"/>
      <c r="D10" s="122"/>
      <c r="E10" s="122"/>
    </row>
    <row r="11" spans="1:13" x14ac:dyDescent="0.25">
      <c r="C11" s="2"/>
      <c r="D11" s="2"/>
      <c r="E11" s="2"/>
    </row>
    <row r="12" spans="1:13" x14ac:dyDescent="0.25">
      <c r="B12" s="90"/>
      <c r="C12" s="40" t="s">
        <v>67</v>
      </c>
      <c r="D12" s="43">
        <f>SUM(D13:D14)</f>
        <v>746313.83555099997</v>
      </c>
      <c r="E12" s="56">
        <f>SUM(E13:E14)</f>
        <v>246393.01915020222</v>
      </c>
    </row>
    <row r="13" spans="1:13" x14ac:dyDescent="0.25">
      <c r="C13" s="41" t="s">
        <v>130</v>
      </c>
      <c r="D13" s="44">
        <v>657166.22935799998</v>
      </c>
      <c r="E13" s="44">
        <v>243741.53580842222</v>
      </c>
    </row>
    <row r="14" spans="1:13" x14ac:dyDescent="0.25">
      <c r="C14" s="41" t="s">
        <v>131</v>
      </c>
      <c r="D14" s="44">
        <v>89147.606193</v>
      </c>
      <c r="E14" s="44">
        <v>2651.48334178</v>
      </c>
      <c r="G14" s="44"/>
      <c r="I14" s="91"/>
    </row>
    <row r="15" spans="1:13" x14ac:dyDescent="0.25">
      <c r="C15" s="40" t="s">
        <v>25</v>
      </c>
      <c r="D15" s="43">
        <f>D16+D18</f>
        <v>891378.80090500007</v>
      </c>
      <c r="E15" s="43">
        <f>E16+E18</f>
        <v>238553.6283406007</v>
      </c>
    </row>
    <row r="16" spans="1:13" x14ac:dyDescent="0.25">
      <c r="C16" s="41" t="s">
        <v>27</v>
      </c>
      <c r="D16" s="44">
        <v>768220.84493400005</v>
      </c>
      <c r="E16" s="44">
        <v>226135.84907964073</v>
      </c>
      <c r="I16" s="25"/>
    </row>
    <row r="17" spans="3:9" x14ac:dyDescent="0.25">
      <c r="C17" s="42" t="s">
        <v>32</v>
      </c>
      <c r="D17" s="44">
        <v>184836.13</v>
      </c>
      <c r="E17" s="44">
        <v>38355.213075109998</v>
      </c>
      <c r="H17" s="119"/>
      <c r="I17" s="25"/>
    </row>
    <row r="18" spans="3:9" x14ac:dyDescent="0.25">
      <c r="C18" s="41" t="s">
        <v>28</v>
      </c>
      <c r="D18" s="44">
        <v>123157.955971</v>
      </c>
      <c r="E18" s="44">
        <v>12417.779260959984</v>
      </c>
    </row>
    <row r="19" spans="3:9" x14ac:dyDescent="0.25">
      <c r="C19" s="35" t="s">
        <v>165</v>
      </c>
      <c r="D19" s="35"/>
      <c r="E19" s="36"/>
    </row>
    <row r="20" spans="3:9" x14ac:dyDescent="0.25">
      <c r="C20" s="70" t="s">
        <v>171</v>
      </c>
      <c r="D20" s="8">
        <f>D13-D16</f>
        <v>-111054.61557600007</v>
      </c>
      <c r="E20" s="8">
        <f>E13-E16</f>
        <v>17605.686728781497</v>
      </c>
    </row>
    <row r="21" spans="3:9" x14ac:dyDescent="0.25">
      <c r="C21" s="70" t="s">
        <v>172</v>
      </c>
      <c r="D21" s="8">
        <f>D14-D18</f>
        <v>-34010.349778000003</v>
      </c>
      <c r="E21" s="8">
        <f>E14-E18</f>
        <v>-9766.2959191799837</v>
      </c>
    </row>
    <row r="22" spans="3:9" x14ac:dyDescent="0.25">
      <c r="C22" s="70" t="s">
        <v>174</v>
      </c>
      <c r="D22" s="8">
        <f>D12-D15</f>
        <v>-145064.9653540001</v>
      </c>
      <c r="E22" s="8">
        <f>E12-E15</f>
        <v>7839.3908096015221</v>
      </c>
    </row>
    <row r="23" spans="3:9" x14ac:dyDescent="0.25">
      <c r="C23" s="70" t="s">
        <v>173</v>
      </c>
      <c r="D23" s="8">
        <f>(D12-(D15-D17))</f>
        <v>39771.164645999903</v>
      </c>
      <c r="E23" s="8">
        <f>(E12-(E15-E17))</f>
        <v>46194.603884711512</v>
      </c>
    </row>
    <row r="24" spans="3:9" x14ac:dyDescent="0.25">
      <c r="C24" s="35" t="s">
        <v>254</v>
      </c>
      <c r="D24" s="75">
        <f>D26-D28</f>
        <v>145064.96535400001</v>
      </c>
      <c r="E24" s="98">
        <f t="shared" ref="E24" si="0">E26-E28</f>
        <v>140642.75734164001</v>
      </c>
    </row>
    <row r="25" spans="3:9" x14ac:dyDescent="0.25">
      <c r="C25" s="37"/>
      <c r="D25" s="37"/>
      <c r="E25" s="38"/>
    </row>
    <row r="26" spans="3:9" x14ac:dyDescent="0.25">
      <c r="C26" s="40" t="s">
        <v>133</v>
      </c>
      <c r="D26" s="43">
        <v>291528.48715300002</v>
      </c>
      <c r="E26" s="56">
        <v>157535.70000000001</v>
      </c>
    </row>
    <row r="27" spans="3:9" x14ac:dyDescent="0.25">
      <c r="C27" s="39"/>
      <c r="D27" s="45"/>
      <c r="E27" s="97"/>
      <c r="H27" s="26"/>
    </row>
    <row r="28" spans="3:9" x14ac:dyDescent="0.25">
      <c r="C28" s="40" t="s">
        <v>29</v>
      </c>
      <c r="D28" s="43">
        <v>146463.52179900001</v>
      </c>
      <c r="E28" s="56">
        <v>16892.942658359996</v>
      </c>
    </row>
    <row r="29" spans="3:9" x14ac:dyDescent="0.25">
      <c r="C29" s="32" t="s">
        <v>129</v>
      </c>
      <c r="D29" s="3"/>
      <c r="E29" s="3"/>
      <c r="F29" s="21"/>
    </row>
    <row r="30" spans="3:9" ht="31.5" customHeight="1" x14ac:dyDescent="0.25">
      <c r="C30" s="123" t="s">
        <v>303</v>
      </c>
      <c r="D30" s="123"/>
      <c r="E30" s="123"/>
      <c r="F30" s="21"/>
    </row>
    <row r="31" spans="3:9" x14ac:dyDescent="0.25">
      <c r="C31" s="123" t="s">
        <v>272</v>
      </c>
      <c r="D31" s="123"/>
      <c r="E31" s="123"/>
      <c r="F31" s="21"/>
    </row>
    <row r="32" spans="3:9" x14ac:dyDescent="0.25">
      <c r="C32" s="121" t="s">
        <v>273</v>
      </c>
      <c r="D32" s="121"/>
      <c r="E32" s="121"/>
      <c r="F32" s="21"/>
    </row>
    <row r="33" spans="3:3" x14ac:dyDescent="0.25">
      <c r="C33" s="32"/>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6"/>
  <sheetViews>
    <sheetView showGridLines="0" workbookViewId="0">
      <selection activeCell="F29" sqref="F29"/>
    </sheetView>
  </sheetViews>
  <sheetFormatPr baseColWidth="10" defaultColWidth="11.42578125" defaultRowHeight="15" x14ac:dyDescent="0.25"/>
  <cols>
    <col min="1" max="1" width="17.7109375" customWidth="1"/>
    <col min="2" max="2" width="53.85546875" customWidth="1"/>
    <col min="3" max="4" width="20.7109375" customWidth="1"/>
    <col min="5" max="5" width="18.42578125" customWidth="1"/>
    <col min="6" max="6" width="18.85546875" customWidth="1"/>
    <col min="9" max="9" width="18.85546875" bestFit="1" customWidth="1"/>
    <col min="10" max="11" width="20.42578125" bestFit="1" customWidth="1"/>
  </cols>
  <sheetData>
    <row r="1" spans="1:9" ht="28.5" customHeight="1" x14ac:dyDescent="0.25">
      <c r="A1" s="120" t="s">
        <v>0</v>
      </c>
      <c r="B1" s="120"/>
      <c r="C1" s="120"/>
      <c r="D1" s="120"/>
      <c r="E1" s="120"/>
      <c r="F1" s="17"/>
      <c r="G1" s="17"/>
    </row>
    <row r="2" spans="1:9" ht="21" customHeight="1" x14ac:dyDescent="0.25">
      <c r="A2" s="128" t="s">
        <v>1</v>
      </c>
      <c r="B2" s="128"/>
      <c r="C2" s="128"/>
      <c r="D2" s="128"/>
      <c r="E2" s="128"/>
      <c r="F2" s="16"/>
      <c r="G2" s="16"/>
    </row>
    <row r="3" spans="1:9" ht="15" customHeight="1" x14ac:dyDescent="0.25">
      <c r="A3" s="133" t="s">
        <v>175</v>
      </c>
      <c r="B3" s="133"/>
      <c r="C3" s="133"/>
      <c r="D3" s="133"/>
      <c r="E3" s="133"/>
      <c r="F3" s="15"/>
      <c r="G3" s="15"/>
    </row>
    <row r="5" spans="1:9" ht="18.75" customHeight="1" x14ac:dyDescent="0.3">
      <c r="A5" s="132" t="s">
        <v>166</v>
      </c>
      <c r="B5" s="132"/>
      <c r="C5" s="132"/>
      <c r="D5" s="132"/>
      <c r="E5" s="132"/>
      <c r="F5" s="18"/>
      <c r="G5" s="18"/>
    </row>
    <row r="6" spans="1:9" ht="18.75" customHeight="1" x14ac:dyDescent="0.3">
      <c r="A6" s="132" t="s">
        <v>163</v>
      </c>
      <c r="B6" s="132"/>
      <c r="C6" s="132"/>
      <c r="D6" s="132"/>
      <c r="E6" s="132"/>
      <c r="F6" s="18"/>
      <c r="G6" s="18"/>
    </row>
    <row r="7" spans="1:9" ht="18.75" x14ac:dyDescent="0.25">
      <c r="A7" s="124" t="s">
        <v>302</v>
      </c>
      <c r="B7" s="124"/>
      <c r="C7" s="124"/>
      <c r="D7" s="124"/>
      <c r="E7" s="124"/>
      <c r="F7" s="81"/>
      <c r="G7" s="81"/>
    </row>
    <row r="8" spans="1:9" ht="15.75" x14ac:dyDescent="0.25">
      <c r="A8" s="131" t="s">
        <v>5</v>
      </c>
      <c r="B8" s="131"/>
      <c r="C8" s="131"/>
      <c r="D8" s="131"/>
      <c r="E8" s="131"/>
      <c r="F8" s="20"/>
      <c r="G8" s="20"/>
    </row>
    <row r="11" spans="1:9" ht="15" customHeight="1" x14ac:dyDescent="0.25">
      <c r="B11" s="129" t="s">
        <v>2</v>
      </c>
      <c r="C11" s="130" t="s">
        <v>161</v>
      </c>
      <c r="D11" s="122" t="s">
        <v>255</v>
      </c>
    </row>
    <row r="12" spans="1:9" ht="15" customHeight="1" x14ac:dyDescent="0.25">
      <c r="B12" s="129"/>
      <c r="C12" s="130"/>
      <c r="D12" s="122"/>
      <c r="H12" s="26"/>
    </row>
    <row r="13" spans="1:9" x14ac:dyDescent="0.25">
      <c r="B13" s="49" t="s">
        <v>25</v>
      </c>
      <c r="C13" s="47">
        <f>+C14+C21</f>
        <v>891378.80090500007</v>
      </c>
      <c r="D13" s="47">
        <f>D14+D21</f>
        <v>238553.62834059991</v>
      </c>
    </row>
    <row r="14" spans="1:9" x14ac:dyDescent="0.25">
      <c r="B14" s="50" t="s">
        <v>27</v>
      </c>
      <c r="C14" s="76">
        <f>SUM(C15:C20)</f>
        <v>768220.84493400005</v>
      </c>
      <c r="D14" s="76">
        <f>SUM(D15:D20)</f>
        <v>226135.84907963991</v>
      </c>
    </row>
    <row r="15" spans="1:9" ht="12.75" customHeight="1" x14ac:dyDescent="0.25">
      <c r="B15" s="51" t="s">
        <v>30</v>
      </c>
      <c r="C15" s="48">
        <v>313475.53906699998</v>
      </c>
      <c r="D15" s="57">
        <v>97483.684405419961</v>
      </c>
      <c r="I15" s="26"/>
    </row>
    <row r="16" spans="1:9" x14ac:dyDescent="0.25">
      <c r="B16" s="51" t="s">
        <v>31</v>
      </c>
      <c r="C16" s="48">
        <v>45951.048903000003</v>
      </c>
      <c r="D16" s="57">
        <v>14136.640705040001</v>
      </c>
    </row>
    <row r="17" spans="2:18" x14ac:dyDescent="0.25">
      <c r="B17" s="51" t="s">
        <v>32</v>
      </c>
      <c r="C17" s="48">
        <v>184836.13</v>
      </c>
      <c r="D17" s="57">
        <v>38355.213075109998</v>
      </c>
    </row>
    <row r="18" spans="2:18" x14ac:dyDescent="0.25">
      <c r="B18" s="51" t="s">
        <v>270</v>
      </c>
      <c r="C18" s="48">
        <v>0</v>
      </c>
      <c r="D18" s="57">
        <v>244.12788751000002</v>
      </c>
    </row>
    <row r="19" spans="2:18" x14ac:dyDescent="0.25">
      <c r="B19" s="51" t="s">
        <v>33</v>
      </c>
      <c r="C19" s="48">
        <v>223692.31142300001</v>
      </c>
      <c r="D19" s="57">
        <v>75842.102606919958</v>
      </c>
      <c r="H19" s="91"/>
      <c r="I19" s="91"/>
      <c r="J19" s="91"/>
    </row>
    <row r="20" spans="2:18" x14ac:dyDescent="0.25">
      <c r="B20" s="51" t="s">
        <v>34</v>
      </c>
      <c r="C20" s="48">
        <v>265.815541</v>
      </c>
      <c r="D20" s="57">
        <v>74.080399639999982</v>
      </c>
      <c r="H20" s="91"/>
      <c r="I20" s="91"/>
      <c r="J20" s="91"/>
    </row>
    <row r="21" spans="2:18" x14ac:dyDescent="0.25">
      <c r="B21" s="50" t="s">
        <v>28</v>
      </c>
      <c r="C21" s="76">
        <f>SUM(C22:C27)</f>
        <v>123157.955971</v>
      </c>
      <c r="D21" s="76">
        <f>SUM(D22:D27)</f>
        <v>12417.779260959998</v>
      </c>
      <c r="H21" s="91"/>
      <c r="I21" s="91"/>
      <c r="J21" s="91"/>
    </row>
    <row r="22" spans="2:18" x14ac:dyDescent="0.25">
      <c r="B22" s="51" t="s">
        <v>35</v>
      </c>
      <c r="C22" s="48">
        <v>30479.010985000001</v>
      </c>
      <c r="D22" s="57">
        <v>2105.6748679000011</v>
      </c>
      <c r="H22" s="91"/>
      <c r="I22" s="91"/>
      <c r="J22" s="91"/>
    </row>
    <row r="23" spans="2:18" x14ac:dyDescent="0.25">
      <c r="B23" s="51" t="s">
        <v>36</v>
      </c>
      <c r="C23" s="48">
        <v>44127.092095</v>
      </c>
      <c r="D23" s="57">
        <v>4030.2360072499978</v>
      </c>
    </row>
    <row r="24" spans="2:18" x14ac:dyDescent="0.25">
      <c r="B24" s="51" t="s">
        <v>37</v>
      </c>
      <c r="C24" s="48">
        <v>15.70552</v>
      </c>
      <c r="D24" s="57">
        <v>0</v>
      </c>
    </row>
    <row r="25" spans="2:18" x14ac:dyDescent="0.25">
      <c r="B25" s="51" t="s">
        <v>38</v>
      </c>
      <c r="C25" s="48">
        <v>1196.1647559999999</v>
      </c>
      <c r="D25" s="57">
        <v>58.185778699999986</v>
      </c>
    </row>
    <row r="26" spans="2:18" x14ac:dyDescent="0.25">
      <c r="B26" s="51" t="s">
        <v>39</v>
      </c>
      <c r="C26" s="48">
        <v>45893.698340000003</v>
      </c>
      <c r="D26" s="57">
        <v>6223.6826071099995</v>
      </c>
    </row>
    <row r="27" spans="2:18" x14ac:dyDescent="0.25">
      <c r="B27" s="51" t="s">
        <v>40</v>
      </c>
      <c r="C27" s="48">
        <v>1446.284275</v>
      </c>
      <c r="D27" s="57">
        <v>0</v>
      </c>
    </row>
    <row r="28" spans="2:18" x14ac:dyDescent="0.25">
      <c r="B28" s="49" t="s">
        <v>26</v>
      </c>
      <c r="C28" s="47">
        <f>C29</f>
        <v>146463.52179899998</v>
      </c>
      <c r="D28" s="56">
        <f t="shared" ref="D28" si="0">D29</f>
        <v>16892.942658359996</v>
      </c>
    </row>
    <row r="29" spans="2:18" x14ac:dyDescent="0.25">
      <c r="B29" s="50" t="s">
        <v>29</v>
      </c>
      <c r="C29" s="76">
        <f>SUM(C30:C31)</f>
        <v>146463.52179899998</v>
      </c>
      <c r="D29" s="66">
        <f>SUM(D30:D31)</f>
        <v>16892.942658359996</v>
      </c>
    </row>
    <row r="30" spans="2:18" x14ac:dyDescent="0.25">
      <c r="B30" s="51" t="s">
        <v>41</v>
      </c>
      <c r="C30" s="48">
        <v>23000</v>
      </c>
      <c r="D30" s="57">
        <v>433.33333199999998</v>
      </c>
    </row>
    <row r="31" spans="2:18" x14ac:dyDescent="0.25">
      <c r="B31" s="52" t="s">
        <v>42</v>
      </c>
      <c r="C31" s="48">
        <v>123463.52179899999</v>
      </c>
      <c r="D31" s="57">
        <v>16459.609326359998</v>
      </c>
    </row>
    <row r="32" spans="2:18" ht="15" customHeight="1" x14ac:dyDescent="0.25">
      <c r="B32" s="63" t="s">
        <v>167</v>
      </c>
      <c r="C32" s="58">
        <f>C13+C28</f>
        <v>1037842.322704</v>
      </c>
      <c r="D32" s="58">
        <f>D13+D28</f>
        <v>255446.57099895991</v>
      </c>
      <c r="E32" s="22"/>
      <c r="F32" s="22"/>
      <c r="G32" s="22"/>
      <c r="H32" s="22"/>
      <c r="I32" s="22"/>
      <c r="J32" s="22"/>
      <c r="K32" s="22"/>
      <c r="L32" s="22"/>
      <c r="M32" s="22"/>
      <c r="N32" s="22"/>
      <c r="O32" s="22"/>
      <c r="P32" s="22"/>
      <c r="Q32" s="22"/>
      <c r="R32" s="22"/>
    </row>
    <row r="33" spans="2:19" ht="15" customHeight="1" x14ac:dyDescent="0.25">
      <c r="B33" s="32" t="s">
        <v>129</v>
      </c>
      <c r="C33" s="32"/>
      <c r="D33" s="31"/>
      <c r="E33" s="22"/>
      <c r="F33" s="22"/>
      <c r="G33" s="22"/>
      <c r="H33" s="22"/>
      <c r="I33" s="22"/>
      <c r="J33" s="22"/>
      <c r="K33" s="22"/>
      <c r="L33" s="22"/>
      <c r="M33" s="22"/>
      <c r="N33" s="22"/>
      <c r="O33" s="22"/>
      <c r="P33" s="22"/>
      <c r="Q33" s="22"/>
      <c r="R33" s="22"/>
    </row>
    <row r="34" spans="2:19" ht="22.5" customHeight="1" x14ac:dyDescent="0.25">
      <c r="B34" s="123" t="s">
        <v>303</v>
      </c>
      <c r="C34" s="123"/>
      <c r="D34" s="123"/>
      <c r="E34" s="22"/>
      <c r="F34" s="22"/>
      <c r="G34" s="22"/>
      <c r="H34" s="22"/>
      <c r="I34" s="22"/>
      <c r="J34" s="22"/>
      <c r="K34" s="22"/>
      <c r="L34" s="22"/>
      <c r="M34" s="22"/>
      <c r="N34" s="22"/>
      <c r="O34" s="22"/>
      <c r="P34" s="22"/>
      <c r="Q34" s="22"/>
      <c r="R34" s="22"/>
      <c r="S34" s="22"/>
    </row>
    <row r="35" spans="2:19" x14ac:dyDescent="0.25">
      <c r="B35" s="123" t="s">
        <v>3</v>
      </c>
      <c r="C35" s="123"/>
      <c r="D35" s="123"/>
      <c r="E35" s="22"/>
      <c r="F35" s="22"/>
      <c r="G35" s="22"/>
      <c r="H35" s="22"/>
      <c r="I35" s="22"/>
      <c r="J35" s="22"/>
      <c r="K35" s="22"/>
      <c r="L35" s="22"/>
      <c r="M35" s="22"/>
      <c r="N35" s="22"/>
      <c r="O35" s="22"/>
      <c r="P35" s="22"/>
      <c r="Q35" s="22"/>
      <c r="R35" s="22"/>
      <c r="S35" s="22"/>
    </row>
    <row r="36" spans="2:19" x14ac:dyDescent="0.25">
      <c r="B36" s="32"/>
      <c r="C36" s="32"/>
      <c r="D36" s="68"/>
      <c r="E36" s="22"/>
      <c r="F36" s="22"/>
      <c r="G36" s="22"/>
      <c r="H36" s="22"/>
      <c r="I36" s="22"/>
      <c r="J36" s="22"/>
      <c r="K36" s="22"/>
      <c r="L36" s="22"/>
      <c r="M36" s="22"/>
      <c r="N36" s="22"/>
      <c r="O36" s="22"/>
      <c r="P36" s="22"/>
      <c r="Q36" s="22"/>
      <c r="R36" s="22"/>
      <c r="S36" s="22"/>
    </row>
    <row r="37" spans="2:19" x14ac:dyDescent="0.25">
      <c r="C37" s="32"/>
      <c r="D37" s="31"/>
      <c r="E37" s="22"/>
    </row>
    <row r="38" spans="2:19" x14ac:dyDescent="0.25">
      <c r="E38" s="22"/>
    </row>
    <row r="46" spans="2:19" x14ac:dyDescent="0.25">
      <c r="B46" s="26"/>
    </row>
  </sheetData>
  <mergeCells count="12">
    <mergeCell ref="A5:E5"/>
    <mergeCell ref="A3:E3"/>
    <mergeCell ref="A2:E2"/>
    <mergeCell ref="A1:E1"/>
    <mergeCell ref="A7:E7"/>
    <mergeCell ref="A6:E6"/>
    <mergeCell ref="B35:D35"/>
    <mergeCell ref="B11:B12"/>
    <mergeCell ref="C11:C12"/>
    <mergeCell ref="A8:E8"/>
    <mergeCell ref="B34:D34"/>
    <mergeCell ref="D11:D12"/>
  </mergeCells>
  <pageMargins left="0.7" right="0.7" top="0.75" bottom="0.75" header="0.3" footer="0.3"/>
  <pageSetup orientation="portrait" horizontalDpi="4294967295" verticalDpi="4294967295" r:id="rId1"/>
  <ignoredErrors>
    <ignoredError sqref="D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7"/>
  <sheetViews>
    <sheetView showGridLines="0" zoomScaleNormal="100" workbookViewId="0">
      <selection activeCell="E59" sqref="E59"/>
    </sheetView>
  </sheetViews>
  <sheetFormatPr baseColWidth="10" defaultColWidth="11.42578125" defaultRowHeight="15" x14ac:dyDescent="0.25"/>
  <cols>
    <col min="1" max="1" width="24.7109375" customWidth="1"/>
    <col min="2" max="2" width="59" customWidth="1"/>
    <col min="3" max="3" width="20.7109375" customWidth="1"/>
    <col min="4" max="4" width="20.85546875" customWidth="1"/>
    <col min="5" max="5" width="24.85546875" customWidth="1"/>
    <col min="6" max="6" width="18.85546875" bestFit="1" customWidth="1"/>
  </cols>
  <sheetData>
    <row r="1" spans="1:9" ht="28.5" customHeight="1" x14ac:dyDescent="0.25">
      <c r="A1" s="120" t="s">
        <v>0</v>
      </c>
      <c r="B1" s="120"/>
      <c r="C1" s="120"/>
      <c r="D1" s="120"/>
      <c r="E1" s="120"/>
      <c r="F1" s="17"/>
      <c r="G1" s="17"/>
      <c r="H1" s="17"/>
      <c r="I1" s="17"/>
    </row>
    <row r="2" spans="1:9" ht="21" customHeight="1" x14ac:dyDescent="0.25">
      <c r="A2" s="128" t="s">
        <v>1</v>
      </c>
      <c r="B2" s="128"/>
      <c r="C2" s="128"/>
      <c r="D2" s="128"/>
      <c r="E2" s="128"/>
      <c r="F2" s="16"/>
      <c r="G2" s="16"/>
      <c r="H2" s="16"/>
      <c r="I2" s="16"/>
    </row>
    <row r="3" spans="1:9" ht="15" customHeight="1" x14ac:dyDescent="0.25">
      <c r="A3" s="133" t="s">
        <v>175</v>
      </c>
      <c r="B3" s="133"/>
      <c r="C3" s="133"/>
      <c r="D3" s="133"/>
      <c r="E3" s="133"/>
      <c r="F3" s="15"/>
      <c r="G3" s="15"/>
      <c r="H3" s="15"/>
      <c r="I3" s="15"/>
    </row>
    <row r="5" spans="1:9" ht="18.75" customHeight="1" x14ac:dyDescent="0.3">
      <c r="A5" s="132" t="s">
        <v>166</v>
      </c>
      <c r="B5" s="132"/>
      <c r="C5" s="132"/>
      <c r="D5" s="132"/>
      <c r="E5" s="132"/>
      <c r="F5" s="18"/>
      <c r="G5" s="18"/>
      <c r="H5" s="18"/>
      <c r="I5" s="18"/>
    </row>
    <row r="6" spans="1:9" ht="18.75" customHeight="1" x14ac:dyDescent="0.3">
      <c r="A6" s="132" t="s">
        <v>66</v>
      </c>
      <c r="B6" s="132"/>
      <c r="C6" s="132"/>
      <c r="D6" s="132"/>
      <c r="E6" s="132"/>
      <c r="F6" s="18"/>
      <c r="G6" s="18"/>
      <c r="H6" s="18"/>
      <c r="I6" s="18"/>
    </row>
    <row r="7" spans="1:9" ht="18.75" x14ac:dyDescent="0.3">
      <c r="A7" s="134" t="s">
        <v>302</v>
      </c>
      <c r="B7" s="134"/>
      <c r="C7" s="134"/>
      <c r="D7" s="134"/>
      <c r="E7" s="134"/>
      <c r="F7" s="19"/>
      <c r="G7" s="19"/>
      <c r="H7" s="19"/>
      <c r="I7" s="19"/>
    </row>
    <row r="8" spans="1:9" ht="15.75" x14ac:dyDescent="0.25">
      <c r="A8" s="131" t="s">
        <v>5</v>
      </c>
      <c r="B8" s="131"/>
      <c r="C8" s="131"/>
      <c r="D8" s="131"/>
      <c r="E8" s="131"/>
      <c r="F8" s="20"/>
      <c r="G8" s="20"/>
      <c r="H8" s="20"/>
      <c r="I8" s="20"/>
    </row>
    <row r="11" spans="1:9" ht="15" customHeight="1" x14ac:dyDescent="0.25">
      <c r="B11" s="129" t="s">
        <v>2</v>
      </c>
      <c r="C11" s="130" t="s">
        <v>161</v>
      </c>
      <c r="D11" s="130" t="s">
        <v>255</v>
      </c>
    </row>
    <row r="12" spans="1:9" x14ac:dyDescent="0.25">
      <c r="B12" s="129"/>
      <c r="C12" s="130"/>
      <c r="D12" s="130"/>
    </row>
    <row r="13" spans="1:9" x14ac:dyDescent="0.25">
      <c r="B13" s="53" t="s">
        <v>25</v>
      </c>
      <c r="C13" s="54">
        <f>C14+C17+C42+C44+C46+C48+C50+C52</f>
        <v>891378.80090499995</v>
      </c>
      <c r="D13" s="55">
        <f>D14+D17+D42+D44+D46+D48+D50+D52</f>
        <v>238553.62834060009</v>
      </c>
      <c r="E13" s="30"/>
    </row>
    <row r="14" spans="1:9" x14ac:dyDescent="0.25">
      <c r="B14" s="59" t="s">
        <v>58</v>
      </c>
      <c r="C14" s="56">
        <f>SUM(C15:C16)</f>
        <v>7818.7198360000002</v>
      </c>
      <c r="D14" s="56">
        <f>SUM(D15:D16)</f>
        <v>2606.2399006399974</v>
      </c>
      <c r="E14" s="30"/>
    </row>
    <row r="15" spans="1:9" x14ac:dyDescent="0.25">
      <c r="B15" s="60" t="s">
        <v>43</v>
      </c>
      <c r="C15" s="57">
        <v>2635.7791240000001</v>
      </c>
      <c r="D15" s="57">
        <v>878.59302400000001</v>
      </c>
    </row>
    <row r="16" spans="1:9" x14ac:dyDescent="0.25">
      <c r="B16" s="60" t="s">
        <v>44</v>
      </c>
      <c r="C16" s="57">
        <v>5182.9407119999996</v>
      </c>
      <c r="D16" s="57">
        <v>1727.6468766399973</v>
      </c>
    </row>
    <row r="17" spans="2:4" x14ac:dyDescent="0.25">
      <c r="B17" s="59" t="s">
        <v>59</v>
      </c>
      <c r="C17" s="56">
        <f>SUM(C18:C41)</f>
        <v>867394.59404</v>
      </c>
      <c r="D17" s="56">
        <f>SUM(D18:D41)</f>
        <v>230349.16833070008</v>
      </c>
    </row>
    <row r="18" spans="2:4" x14ac:dyDescent="0.25">
      <c r="B18" s="92" t="s">
        <v>9</v>
      </c>
      <c r="C18" s="57">
        <v>67976.353801000005</v>
      </c>
      <c r="D18" s="57">
        <v>23821.542331060009</v>
      </c>
    </row>
    <row r="19" spans="2:4" x14ac:dyDescent="0.25">
      <c r="B19" s="60" t="s">
        <v>10</v>
      </c>
      <c r="C19" s="57">
        <v>43276.034668</v>
      </c>
      <c r="D19" s="57">
        <v>11143.83843376</v>
      </c>
    </row>
    <row r="20" spans="2:4" x14ac:dyDescent="0.25">
      <c r="B20" s="60" t="s">
        <v>11</v>
      </c>
      <c r="C20" s="57">
        <v>33199.958316999997</v>
      </c>
      <c r="D20" s="57">
        <v>8517.8967841899994</v>
      </c>
    </row>
    <row r="21" spans="2:4" x14ac:dyDescent="0.25">
      <c r="B21" s="60" t="s">
        <v>12</v>
      </c>
      <c r="C21" s="57">
        <v>10207.45131</v>
      </c>
      <c r="D21" s="57">
        <v>1882.3507628900054</v>
      </c>
    </row>
    <row r="22" spans="2:4" x14ac:dyDescent="0.25">
      <c r="B22" s="60" t="s">
        <v>13</v>
      </c>
      <c r="C22" s="57">
        <v>21532.543437</v>
      </c>
      <c r="D22" s="57">
        <v>5416.0374364700137</v>
      </c>
    </row>
    <row r="23" spans="2:4" x14ac:dyDescent="0.25">
      <c r="B23" s="60" t="s">
        <v>14</v>
      </c>
      <c r="C23" s="57">
        <v>194510.2</v>
      </c>
      <c r="D23" s="57">
        <v>52720.748558820109</v>
      </c>
    </row>
    <row r="24" spans="2:4" x14ac:dyDescent="0.25">
      <c r="B24" s="60" t="s">
        <v>15</v>
      </c>
      <c r="C24" s="57">
        <v>107449.06131200001</v>
      </c>
      <c r="D24" s="57">
        <v>41091.604105469953</v>
      </c>
    </row>
    <row r="25" spans="2:4" x14ac:dyDescent="0.25">
      <c r="B25" s="61" t="s">
        <v>45</v>
      </c>
      <c r="C25" s="57">
        <v>2833.7266970000001</v>
      </c>
      <c r="D25" s="57">
        <v>536.23901371999978</v>
      </c>
    </row>
    <row r="26" spans="2:4" x14ac:dyDescent="0.25">
      <c r="B26" s="61" t="s">
        <v>46</v>
      </c>
      <c r="C26" s="57">
        <v>2031.641613</v>
      </c>
      <c r="D26" s="57">
        <v>518.23123848999944</v>
      </c>
    </row>
    <row r="27" spans="2:4" x14ac:dyDescent="0.25">
      <c r="B27" s="61" t="s">
        <v>47</v>
      </c>
      <c r="C27" s="57">
        <v>13835.081458000001</v>
      </c>
      <c r="D27" s="57">
        <v>3860.217809350002</v>
      </c>
    </row>
    <row r="28" spans="2:4" x14ac:dyDescent="0.25">
      <c r="B28" s="61" t="s">
        <v>16</v>
      </c>
      <c r="C28" s="57">
        <v>48788.599383000001</v>
      </c>
      <c r="D28" s="57">
        <v>6215.881082599999</v>
      </c>
    </row>
    <row r="29" spans="2:4" x14ac:dyDescent="0.25">
      <c r="B29" s="61" t="s">
        <v>48</v>
      </c>
      <c r="C29" s="57">
        <v>7108.3583760000001</v>
      </c>
      <c r="D29" s="57">
        <v>1515.0965565900042</v>
      </c>
    </row>
    <row r="30" spans="2:4" x14ac:dyDescent="0.25">
      <c r="B30" s="61" t="s">
        <v>49</v>
      </c>
      <c r="C30" s="57">
        <v>5989.2639559999998</v>
      </c>
      <c r="D30" s="57">
        <v>899.87743322999995</v>
      </c>
    </row>
    <row r="31" spans="2:4" x14ac:dyDescent="0.25">
      <c r="B31" s="61" t="s">
        <v>17</v>
      </c>
      <c r="C31" s="57">
        <v>7005.5593010000002</v>
      </c>
      <c r="D31" s="57">
        <v>2731.4122827300007</v>
      </c>
    </row>
    <row r="32" spans="2:4" x14ac:dyDescent="0.25">
      <c r="B32" s="61" t="s">
        <v>50</v>
      </c>
      <c r="C32" s="57">
        <v>1090.5878210000001</v>
      </c>
      <c r="D32" s="57">
        <v>284.69496157999993</v>
      </c>
    </row>
    <row r="33" spans="2:4" x14ac:dyDescent="0.25">
      <c r="B33" s="61" t="s">
        <v>18</v>
      </c>
      <c r="C33" s="57">
        <v>2587.8885329999998</v>
      </c>
      <c r="D33" s="57">
        <v>787.28780661000042</v>
      </c>
    </row>
    <row r="34" spans="2:4" x14ac:dyDescent="0.25">
      <c r="B34" s="61" t="s">
        <v>19</v>
      </c>
      <c r="C34" s="57">
        <v>660.71190899999999</v>
      </c>
      <c r="D34" s="57">
        <v>152.83098663999999</v>
      </c>
    </row>
    <row r="35" spans="2:4" x14ac:dyDescent="0.25">
      <c r="B35" s="61" t="s">
        <v>51</v>
      </c>
      <c r="C35" s="57">
        <v>12790.477309</v>
      </c>
      <c r="D35" s="57">
        <v>2097.0722918800043</v>
      </c>
    </row>
    <row r="36" spans="2:4" x14ac:dyDescent="0.25">
      <c r="B36" s="61" t="s">
        <v>20</v>
      </c>
      <c r="C36" s="57">
        <v>15363.014394</v>
      </c>
      <c r="D36" s="57">
        <v>4017.7238778999945</v>
      </c>
    </row>
    <row r="37" spans="2:4" x14ac:dyDescent="0.25">
      <c r="B37" s="61" t="s">
        <v>21</v>
      </c>
      <c r="C37" s="57">
        <v>2970.2999989999998</v>
      </c>
      <c r="D37" s="57">
        <v>544.30479916999946</v>
      </c>
    </row>
    <row r="38" spans="2:4" x14ac:dyDescent="0.25">
      <c r="B38" s="61" t="s">
        <v>22</v>
      </c>
      <c r="C38" s="57">
        <v>1014.0514899999999</v>
      </c>
      <c r="D38" s="57">
        <v>189.61802864999999</v>
      </c>
    </row>
    <row r="39" spans="2:4" x14ac:dyDescent="0.25">
      <c r="B39" s="61" t="s">
        <v>257</v>
      </c>
      <c r="C39" s="57">
        <v>1363.03433</v>
      </c>
      <c r="D39" s="57">
        <v>312.60463424999989</v>
      </c>
    </row>
    <row r="40" spans="2:4" x14ac:dyDescent="0.25">
      <c r="B40" s="61" t="s">
        <v>57</v>
      </c>
      <c r="C40" s="57">
        <v>184836.13</v>
      </c>
      <c r="D40" s="57">
        <v>38276.046408440001</v>
      </c>
    </row>
    <row r="41" spans="2:4" x14ac:dyDescent="0.25">
      <c r="B41" s="61" t="s">
        <v>23</v>
      </c>
      <c r="C41" s="57">
        <v>78974.564626000007</v>
      </c>
      <c r="D41" s="57">
        <v>22816.010706209996</v>
      </c>
    </row>
    <row r="42" spans="2:4" x14ac:dyDescent="0.25">
      <c r="B42" s="62" t="s">
        <v>60</v>
      </c>
      <c r="C42" s="56">
        <f>C43</f>
        <v>8737.8652129999991</v>
      </c>
      <c r="D42" s="56">
        <f t="shared" ref="D42" si="0">D43</f>
        <v>2907.4211149599992</v>
      </c>
    </row>
    <row r="43" spans="2:4" x14ac:dyDescent="0.25">
      <c r="B43" s="92" t="s">
        <v>52</v>
      </c>
      <c r="C43" s="57">
        <v>8737.8652129999991</v>
      </c>
      <c r="D43" s="57">
        <v>2907.4211149599992</v>
      </c>
    </row>
    <row r="44" spans="2:4" x14ac:dyDescent="0.25">
      <c r="B44" s="59" t="s">
        <v>61</v>
      </c>
      <c r="C44" s="56">
        <f>C45</f>
        <v>4511.2919570000004</v>
      </c>
      <c r="D44" s="56">
        <f t="shared" ref="D44" si="1">D45</f>
        <v>1713.8306495600004</v>
      </c>
    </row>
    <row r="45" spans="2:4" x14ac:dyDescent="0.25">
      <c r="B45" s="60" t="s">
        <v>53</v>
      </c>
      <c r="C45" s="57">
        <v>4511.2919570000004</v>
      </c>
      <c r="D45" s="57">
        <v>1713.8306495600004</v>
      </c>
    </row>
    <row r="46" spans="2:4" x14ac:dyDescent="0.25">
      <c r="B46" s="59" t="s">
        <v>62</v>
      </c>
      <c r="C46" s="56">
        <f>C47</f>
        <v>974.24808700000006</v>
      </c>
      <c r="D46" s="56">
        <f t="shared" ref="D46" si="2">D47</f>
        <v>320.27515245999956</v>
      </c>
    </row>
    <row r="47" spans="2:4" x14ac:dyDescent="0.25">
      <c r="B47" s="60" t="s">
        <v>54</v>
      </c>
      <c r="C47" s="57">
        <v>974.24808700000006</v>
      </c>
      <c r="D47" s="57">
        <v>320.27515245999956</v>
      </c>
    </row>
    <row r="48" spans="2:4" x14ac:dyDescent="0.25">
      <c r="B48" s="59" t="s">
        <v>63</v>
      </c>
      <c r="C48" s="56">
        <f>C49</f>
        <v>1175.371875</v>
      </c>
      <c r="D48" s="56">
        <f t="shared" ref="D48" si="3">D49</f>
        <v>391.79055600000004</v>
      </c>
    </row>
    <row r="49" spans="2:6" x14ac:dyDescent="0.25">
      <c r="B49" s="60" t="s">
        <v>55</v>
      </c>
      <c r="C49" s="57">
        <v>1175.371875</v>
      </c>
      <c r="D49" s="57">
        <v>391.79055600000004</v>
      </c>
    </row>
    <row r="50" spans="2:6" x14ac:dyDescent="0.25">
      <c r="B50" s="59" t="s">
        <v>64</v>
      </c>
      <c r="C50" s="56">
        <f>C51</f>
        <v>165.328228</v>
      </c>
      <c r="D50" s="56">
        <f t="shared" ref="D50" si="4">D51</f>
        <v>64.442080000000004</v>
      </c>
    </row>
    <row r="51" spans="2:6" x14ac:dyDescent="0.25">
      <c r="B51" s="60" t="s">
        <v>56</v>
      </c>
      <c r="C51" s="57">
        <v>165.328228</v>
      </c>
      <c r="D51" s="57">
        <v>64.442080000000004</v>
      </c>
    </row>
    <row r="52" spans="2:6" x14ac:dyDescent="0.25">
      <c r="B52" s="59" t="s">
        <v>65</v>
      </c>
      <c r="C52" s="56">
        <f>C53</f>
        <v>601.38166899999999</v>
      </c>
      <c r="D52" s="56">
        <f t="shared" ref="D52" si="5">D53</f>
        <v>200.46055627999965</v>
      </c>
    </row>
    <row r="53" spans="2:6" x14ac:dyDescent="0.25">
      <c r="B53" s="60" t="s">
        <v>258</v>
      </c>
      <c r="C53" s="57">
        <v>601.38166899999999</v>
      </c>
      <c r="D53" s="57">
        <v>200.46055627999965</v>
      </c>
    </row>
    <row r="54" spans="2:6" x14ac:dyDescent="0.25">
      <c r="B54" s="53" t="s">
        <v>26</v>
      </c>
      <c r="C54" s="55">
        <f>C55+C57</f>
        <v>146463.52179900001</v>
      </c>
      <c r="D54" s="55">
        <f>D55+D57</f>
        <v>16892.94265836</v>
      </c>
    </row>
    <row r="55" spans="2:6" x14ac:dyDescent="0.25">
      <c r="B55" s="59" t="s">
        <v>58</v>
      </c>
      <c r="C55" s="56">
        <f>C56</f>
        <v>0.38600000000000001</v>
      </c>
      <c r="D55" s="56">
        <f t="shared" ref="D55" si="6">D56</f>
        <v>0.38600000000000001</v>
      </c>
    </row>
    <row r="56" spans="2:6" x14ac:dyDescent="0.25">
      <c r="B56" s="60" t="s">
        <v>44</v>
      </c>
      <c r="C56" s="57">
        <v>0.38600000000000001</v>
      </c>
      <c r="D56" s="57">
        <v>0.38600000000000001</v>
      </c>
    </row>
    <row r="57" spans="2:6" x14ac:dyDescent="0.25">
      <c r="B57" s="59" t="s">
        <v>59</v>
      </c>
      <c r="C57" s="56">
        <f>SUM(C58:C62)</f>
        <v>146463.13579900001</v>
      </c>
      <c r="D57" s="56">
        <f>SUM(D58:D62)</f>
        <v>16892.556658360001</v>
      </c>
    </row>
    <row r="58" spans="2:6" x14ac:dyDescent="0.25">
      <c r="B58" s="60" t="s">
        <v>46</v>
      </c>
      <c r="C58" s="57">
        <v>2000</v>
      </c>
      <c r="D58" s="57">
        <v>0</v>
      </c>
    </row>
    <row r="59" spans="2:6" x14ac:dyDescent="0.25">
      <c r="B59" s="60" t="s">
        <v>47</v>
      </c>
      <c r="C59" s="57">
        <v>3204.35079</v>
      </c>
      <c r="D59" s="57">
        <v>333.33333199999998</v>
      </c>
    </row>
    <row r="60" spans="2:6" x14ac:dyDescent="0.25">
      <c r="B60" s="60" t="s">
        <v>16</v>
      </c>
      <c r="C60" s="57">
        <v>0.35</v>
      </c>
      <c r="D60" s="57">
        <v>266</v>
      </c>
    </row>
    <row r="61" spans="2:6" x14ac:dyDescent="0.25">
      <c r="B61" s="60" t="s">
        <v>57</v>
      </c>
      <c r="C61" s="57">
        <v>95430.2</v>
      </c>
      <c r="D61" s="57">
        <v>15703.736448289999</v>
      </c>
      <c r="E61" s="29"/>
    </row>
    <row r="62" spans="2:6" x14ac:dyDescent="0.25">
      <c r="B62" s="60" t="s">
        <v>23</v>
      </c>
      <c r="C62" s="57">
        <v>45828.235009000004</v>
      </c>
      <c r="D62" s="57">
        <v>589.4868780700001</v>
      </c>
      <c r="E62" s="29"/>
    </row>
    <row r="63" spans="2:6" x14ac:dyDescent="0.25">
      <c r="B63" s="63" t="s">
        <v>170</v>
      </c>
      <c r="C63" s="58">
        <f>C13+C54</f>
        <v>1037842.3227039999</v>
      </c>
      <c r="D63" s="58">
        <f>D13+D54</f>
        <v>255446.57099896009</v>
      </c>
      <c r="E63" s="144"/>
      <c r="F63" s="30"/>
    </row>
    <row r="64" spans="2:6" x14ac:dyDescent="0.25">
      <c r="B64" s="32" t="s">
        <v>129</v>
      </c>
      <c r="C64" s="32"/>
      <c r="D64" s="33"/>
    </row>
    <row r="65" spans="2:5" ht="22.5" customHeight="1" x14ac:dyDescent="0.25">
      <c r="B65" s="123" t="s">
        <v>303</v>
      </c>
      <c r="C65" s="123"/>
      <c r="D65" s="123"/>
    </row>
    <row r="66" spans="2:5" x14ac:dyDescent="0.25">
      <c r="B66" s="32" t="s">
        <v>3</v>
      </c>
      <c r="C66" s="93"/>
      <c r="D66" s="93"/>
    </row>
    <row r="67" spans="2:5" x14ac:dyDescent="0.25">
      <c r="B67" s="32"/>
      <c r="C67" s="32"/>
      <c r="D67" s="33"/>
    </row>
    <row r="68" spans="2:5" x14ac:dyDescent="0.25">
      <c r="C68" s="32"/>
      <c r="D68" s="34"/>
    </row>
    <row r="69" spans="2:5" x14ac:dyDescent="0.25">
      <c r="B69" s="94"/>
      <c r="C69" s="94"/>
      <c r="D69" s="94"/>
    </row>
    <row r="70" spans="2:5" x14ac:dyDescent="0.25">
      <c r="B70" s="94"/>
      <c r="C70" s="94"/>
      <c r="D70" s="94"/>
    </row>
    <row r="71" spans="2:5" x14ac:dyDescent="0.25">
      <c r="B71" s="94"/>
      <c r="C71" s="94"/>
      <c r="D71" s="94"/>
    </row>
    <row r="76" spans="2:5" x14ac:dyDescent="0.25">
      <c r="E76" s="27"/>
    </row>
    <row r="77" spans="2:5" x14ac:dyDescent="0.25">
      <c r="E77" s="28"/>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G129"/>
  <sheetViews>
    <sheetView showGridLines="0" zoomScaleNormal="100" workbookViewId="0">
      <selection activeCell="G22" sqref="G22"/>
    </sheetView>
  </sheetViews>
  <sheetFormatPr baseColWidth="10" defaultColWidth="11.42578125" defaultRowHeight="15" x14ac:dyDescent="0.25"/>
  <cols>
    <col min="1" max="1" width="15.5703125" customWidth="1"/>
    <col min="2" max="2" width="89.140625" customWidth="1"/>
    <col min="3" max="4" width="20.7109375" customWidth="1"/>
    <col min="6" max="6" width="13.140625" bestFit="1" customWidth="1"/>
  </cols>
  <sheetData>
    <row r="1" spans="1:6" ht="28.5" customHeight="1" x14ac:dyDescent="0.25">
      <c r="A1" s="120" t="s">
        <v>0</v>
      </c>
      <c r="B1" s="120"/>
      <c r="C1" s="120"/>
      <c r="D1" s="120"/>
      <c r="E1" s="120"/>
      <c r="F1" s="17"/>
    </row>
    <row r="2" spans="1:6" ht="21" customHeight="1" x14ac:dyDescent="0.25">
      <c r="A2" s="128" t="s">
        <v>1</v>
      </c>
      <c r="B2" s="128"/>
      <c r="C2" s="128"/>
      <c r="D2" s="128"/>
      <c r="E2" s="128"/>
      <c r="F2" s="16"/>
    </row>
    <row r="3" spans="1:6" ht="15" customHeight="1" x14ac:dyDescent="0.25">
      <c r="A3" s="133" t="s">
        <v>175</v>
      </c>
      <c r="B3" s="133"/>
      <c r="C3" s="133"/>
      <c r="D3" s="133"/>
      <c r="E3" s="133"/>
      <c r="F3" s="15"/>
    </row>
    <row r="5" spans="1:6" ht="18.75" customHeight="1" x14ac:dyDescent="0.3">
      <c r="A5" s="132" t="s">
        <v>166</v>
      </c>
      <c r="B5" s="132"/>
      <c r="C5" s="132"/>
      <c r="D5" s="132"/>
      <c r="E5" s="132"/>
      <c r="F5" s="18"/>
    </row>
    <row r="6" spans="1:6" ht="18.75" customHeight="1" x14ac:dyDescent="0.3">
      <c r="A6" s="132" t="s">
        <v>169</v>
      </c>
      <c r="B6" s="132"/>
      <c r="C6" s="132"/>
      <c r="D6" s="132"/>
      <c r="E6" s="132"/>
      <c r="F6" s="19"/>
    </row>
    <row r="7" spans="1:6" ht="18.75" x14ac:dyDescent="0.3">
      <c r="A7" s="135" t="s">
        <v>302</v>
      </c>
      <c r="B7" s="135"/>
      <c r="C7" s="135"/>
      <c r="D7" s="135"/>
      <c r="E7" s="135"/>
      <c r="F7" s="19"/>
    </row>
    <row r="8" spans="1:6" ht="15.75" x14ac:dyDescent="0.25">
      <c r="A8" s="131" t="s">
        <v>5</v>
      </c>
      <c r="B8" s="131"/>
      <c r="C8" s="131"/>
      <c r="D8" s="131"/>
      <c r="E8" s="131"/>
      <c r="F8" s="20"/>
    </row>
    <row r="11" spans="1:6" ht="15" customHeight="1" x14ac:dyDescent="0.25">
      <c r="B11" s="129" t="s">
        <v>2</v>
      </c>
      <c r="C11" s="130" t="s">
        <v>161</v>
      </c>
      <c r="D11" s="130" t="s">
        <v>255</v>
      </c>
    </row>
    <row r="12" spans="1:6" x14ac:dyDescent="0.25">
      <c r="B12" s="129"/>
      <c r="C12" s="130"/>
      <c r="D12" s="130"/>
    </row>
    <row r="13" spans="1:6" x14ac:dyDescent="0.25">
      <c r="B13" s="49" t="s">
        <v>25</v>
      </c>
      <c r="C13" s="43">
        <f>C14+C34+C63+C70+C110</f>
        <v>891378.80090500007</v>
      </c>
      <c r="D13" s="43">
        <f>D14+D34+D63+D70+D110</f>
        <v>238553.6283406</v>
      </c>
    </row>
    <row r="14" spans="1:6" s="21" customFormat="1" x14ac:dyDescent="0.25">
      <c r="B14" s="82" t="s">
        <v>134</v>
      </c>
      <c r="C14" s="64">
        <f>C15+C20+C23+C27</f>
        <v>153374.82924300001</v>
      </c>
      <c r="D14" s="64">
        <f t="shared" ref="D14" si="0">D15+D20+D23+D27</f>
        <v>39115.991184730054</v>
      </c>
    </row>
    <row r="15" spans="1:6" s="21" customFormat="1" x14ac:dyDescent="0.25">
      <c r="B15" s="50" t="s">
        <v>140</v>
      </c>
      <c r="C15" s="66">
        <f>SUM(C16:C19)</f>
        <v>74961.398519000009</v>
      </c>
      <c r="D15" s="66">
        <f>SUM(D16:D19)</f>
        <v>18285.244660200045</v>
      </c>
    </row>
    <row r="16" spans="1:6" s="21" customFormat="1" x14ac:dyDescent="0.25">
      <c r="B16" s="51" t="s">
        <v>176</v>
      </c>
      <c r="C16" s="57">
        <v>7127.8035559999998</v>
      </c>
      <c r="D16" s="57">
        <v>2375.9344789999991</v>
      </c>
    </row>
    <row r="17" spans="2:6" s="21" customFormat="1" x14ac:dyDescent="0.25">
      <c r="B17" s="51" t="s">
        <v>177</v>
      </c>
      <c r="C17" s="57">
        <v>41484.824016999999</v>
      </c>
      <c r="D17" s="57">
        <v>8864.18645836004</v>
      </c>
    </row>
    <row r="18" spans="2:6" s="21" customFormat="1" x14ac:dyDescent="0.25">
      <c r="B18" s="51" t="s">
        <v>178</v>
      </c>
      <c r="C18" s="57">
        <v>21236.097320000001</v>
      </c>
      <c r="D18" s="57">
        <v>5130.8325169999998</v>
      </c>
    </row>
    <row r="19" spans="2:6" s="21" customFormat="1" x14ac:dyDescent="0.25">
      <c r="B19" s="51" t="s">
        <v>179</v>
      </c>
      <c r="C19" s="57">
        <v>5112.6736259999998</v>
      </c>
      <c r="D19" s="57">
        <v>1914.2912058400059</v>
      </c>
    </row>
    <row r="20" spans="2:6" s="21" customFormat="1" x14ac:dyDescent="0.25">
      <c r="B20" s="50" t="s">
        <v>141</v>
      </c>
      <c r="C20" s="66">
        <f>SUM(C21:C22)</f>
        <v>10180.523553999999</v>
      </c>
      <c r="D20" s="66">
        <f>SUM(D21:D22)</f>
        <v>1891.1610597500023</v>
      </c>
    </row>
    <row r="21" spans="2:6" s="21" customFormat="1" x14ac:dyDescent="0.25">
      <c r="B21" s="51" t="s">
        <v>180</v>
      </c>
      <c r="C21" s="57">
        <v>3697.1493329999998</v>
      </c>
      <c r="D21" s="57">
        <v>625.42061615000011</v>
      </c>
    </row>
    <row r="22" spans="2:6" s="21" customFormat="1" x14ac:dyDescent="0.25">
      <c r="B22" s="51" t="s">
        <v>181</v>
      </c>
      <c r="C22" s="57">
        <v>6483.374221</v>
      </c>
      <c r="D22" s="57">
        <v>1265.7404436000022</v>
      </c>
      <c r="F22" s="89"/>
    </row>
    <row r="23" spans="2:6" s="21" customFormat="1" x14ac:dyDescent="0.25">
      <c r="B23" s="50" t="s">
        <v>142</v>
      </c>
      <c r="C23" s="66">
        <f>SUM(C24:C26)</f>
        <v>29730.961942999998</v>
      </c>
      <c r="D23" s="66">
        <f>SUM(D24:D26)</f>
        <v>6691.7545457800015</v>
      </c>
    </row>
    <row r="24" spans="2:6" s="21" customFormat="1" x14ac:dyDescent="0.25">
      <c r="B24" s="51" t="s">
        <v>182</v>
      </c>
      <c r="C24" s="57">
        <v>24850.58294</v>
      </c>
      <c r="D24" s="57">
        <v>6228.1275166500018</v>
      </c>
    </row>
    <row r="25" spans="2:6" s="21" customFormat="1" x14ac:dyDescent="0.25">
      <c r="B25" s="51" t="s">
        <v>183</v>
      </c>
      <c r="C25" s="57">
        <v>4818.8647979999996</v>
      </c>
      <c r="D25" s="57">
        <v>445.85940443999971</v>
      </c>
    </row>
    <row r="26" spans="2:6" s="21" customFormat="1" x14ac:dyDescent="0.25">
      <c r="B26" s="51" t="s">
        <v>184</v>
      </c>
      <c r="C26" s="57">
        <v>61.514204999999997</v>
      </c>
      <c r="D26" s="57">
        <v>17.767624689999995</v>
      </c>
    </row>
    <row r="27" spans="2:6" s="21" customFormat="1" x14ac:dyDescent="0.25">
      <c r="B27" s="50" t="s">
        <v>143</v>
      </c>
      <c r="C27" s="66">
        <f>SUM(C28:C33)</f>
        <v>38501.945226999997</v>
      </c>
      <c r="D27" s="66">
        <f>SUM(D28:D33)</f>
        <v>12247.830919000002</v>
      </c>
    </row>
    <row r="28" spans="2:6" s="21" customFormat="1" x14ac:dyDescent="0.25">
      <c r="B28" s="51" t="s">
        <v>185</v>
      </c>
      <c r="C28" s="57">
        <v>16814.267257</v>
      </c>
      <c r="D28" s="57">
        <v>4846.0450504200007</v>
      </c>
    </row>
    <row r="29" spans="2:6" s="21" customFormat="1" x14ac:dyDescent="0.25">
      <c r="B29" s="51" t="s">
        <v>186</v>
      </c>
      <c r="C29" s="57">
        <v>632.69422999999995</v>
      </c>
      <c r="D29" s="57">
        <v>193.55944281999993</v>
      </c>
    </row>
    <row r="30" spans="2:6" s="21" customFormat="1" x14ac:dyDescent="0.25">
      <c r="B30" s="51" t="s">
        <v>187</v>
      </c>
      <c r="C30" s="57">
        <v>14503.934375999999</v>
      </c>
      <c r="D30" s="57">
        <v>5002.8829635400016</v>
      </c>
    </row>
    <row r="31" spans="2:6" s="21" customFormat="1" x14ac:dyDescent="0.25">
      <c r="B31" s="51" t="s">
        <v>188</v>
      </c>
      <c r="C31" s="57">
        <v>1822.7063639999999</v>
      </c>
      <c r="D31" s="57">
        <v>732.40426694999996</v>
      </c>
    </row>
    <row r="32" spans="2:6" s="21" customFormat="1" x14ac:dyDescent="0.25">
      <c r="B32" s="51" t="s">
        <v>189</v>
      </c>
      <c r="C32" s="57">
        <v>1379.739928</v>
      </c>
      <c r="D32" s="57">
        <v>326.0569369599998</v>
      </c>
    </row>
    <row r="33" spans="2:4" s="21" customFormat="1" x14ac:dyDescent="0.25">
      <c r="B33" s="51" t="s">
        <v>190</v>
      </c>
      <c r="C33" s="57">
        <v>3348.6030719999999</v>
      </c>
      <c r="D33" s="57">
        <v>1146.8822583099998</v>
      </c>
    </row>
    <row r="34" spans="2:4" s="21" customFormat="1" x14ac:dyDescent="0.25">
      <c r="B34" s="82" t="s">
        <v>135</v>
      </c>
      <c r="C34" s="66">
        <f>C35+C38+C41+C43+C45+C48+C54+C56+C58</f>
        <v>129938.826397</v>
      </c>
      <c r="D34" s="66">
        <f t="shared" ref="D34" si="1">D35+D38+D41+D43+D45+D48+D54+D56+D58</f>
        <v>25827.696683809983</v>
      </c>
    </row>
    <row r="35" spans="2:4" s="21" customFormat="1" x14ac:dyDescent="0.25">
      <c r="B35" s="84" t="s">
        <v>144</v>
      </c>
      <c r="C35" s="66">
        <f>SUM(C36:C37)</f>
        <v>7878.6273500000007</v>
      </c>
      <c r="D35" s="66">
        <f t="shared" ref="D35" si="2">SUM(D36:D37)</f>
        <v>1809.3535416500047</v>
      </c>
    </row>
    <row r="36" spans="2:4" s="21" customFormat="1" x14ac:dyDescent="0.25">
      <c r="B36" s="52" t="s">
        <v>191</v>
      </c>
      <c r="C36" s="57">
        <v>6834.8547980000003</v>
      </c>
      <c r="D36" s="57">
        <v>1549.6262847100045</v>
      </c>
    </row>
    <row r="37" spans="2:4" x14ac:dyDescent="0.25">
      <c r="B37" s="52" t="s">
        <v>192</v>
      </c>
      <c r="C37" s="57">
        <v>1043.7725519999999</v>
      </c>
      <c r="D37" s="57">
        <v>259.72725694000013</v>
      </c>
    </row>
    <row r="38" spans="2:4" x14ac:dyDescent="0.25">
      <c r="B38" s="84" t="s">
        <v>145</v>
      </c>
      <c r="C38" s="66">
        <f>SUM(C39:C40)</f>
        <v>13630.854023</v>
      </c>
      <c r="D38" s="66">
        <f t="shared" ref="D38" si="3">SUM(D39:D40)</f>
        <v>3811.1860562700035</v>
      </c>
    </row>
    <row r="39" spans="2:4" x14ac:dyDescent="0.25">
      <c r="B39" s="52" t="s">
        <v>193</v>
      </c>
      <c r="C39" s="57">
        <v>13487.232459999999</v>
      </c>
      <c r="D39" s="57">
        <v>3781.3928812900035</v>
      </c>
    </row>
    <row r="40" spans="2:4" x14ac:dyDescent="0.25">
      <c r="B40" s="52" t="s">
        <v>194</v>
      </c>
      <c r="C40" s="57">
        <v>143.62156300000001</v>
      </c>
      <c r="D40" s="57">
        <v>29.79317498</v>
      </c>
    </row>
    <row r="41" spans="2:4" x14ac:dyDescent="0.25">
      <c r="B41" s="84" t="s">
        <v>146</v>
      </c>
      <c r="C41" s="66">
        <f>C42</f>
        <v>7731.5610239999996</v>
      </c>
      <c r="D41" s="66">
        <f t="shared" ref="D41" si="4">D42</f>
        <v>1277.6036462600002</v>
      </c>
    </row>
    <row r="42" spans="2:4" x14ac:dyDescent="0.25">
      <c r="B42" s="52" t="s">
        <v>195</v>
      </c>
      <c r="C42" s="57">
        <v>7731.5610239999996</v>
      </c>
      <c r="D42" s="57">
        <v>1277.6036462600002</v>
      </c>
    </row>
    <row r="43" spans="2:4" x14ac:dyDescent="0.25">
      <c r="B43" s="84" t="s">
        <v>147</v>
      </c>
      <c r="C43" s="66">
        <f>C44</f>
        <v>52046.074129000001</v>
      </c>
      <c r="D43" s="66">
        <f t="shared" ref="D43" si="5">D44</f>
        <v>12976.506497249977</v>
      </c>
    </row>
    <row r="44" spans="2:4" x14ac:dyDescent="0.25">
      <c r="B44" s="52" t="s">
        <v>196</v>
      </c>
      <c r="C44" s="57">
        <v>52046.074129000001</v>
      </c>
      <c r="D44" s="57">
        <v>12976.506497249977</v>
      </c>
    </row>
    <row r="45" spans="2:4" x14ac:dyDescent="0.25">
      <c r="B45" s="84" t="s">
        <v>148</v>
      </c>
      <c r="C45" s="66">
        <f>SUM(C46:C47)</f>
        <v>890.78787399999999</v>
      </c>
      <c r="D45" s="66">
        <f t="shared" ref="D45" si="6">SUM(D46:D47)</f>
        <v>53.375943020000044</v>
      </c>
    </row>
    <row r="46" spans="2:4" x14ac:dyDescent="0.25">
      <c r="B46" s="52" t="s">
        <v>197</v>
      </c>
      <c r="C46" s="57">
        <v>244.76877099999999</v>
      </c>
      <c r="D46" s="57">
        <v>53.375943020000044</v>
      </c>
    </row>
    <row r="47" spans="2:4" x14ac:dyDescent="0.25">
      <c r="B47" s="52" t="s">
        <v>198</v>
      </c>
      <c r="C47" s="57">
        <v>646.01910299999997</v>
      </c>
      <c r="D47" s="57">
        <v>0</v>
      </c>
    </row>
    <row r="48" spans="2:4" x14ac:dyDescent="0.25">
      <c r="B48" s="84" t="s">
        <v>149</v>
      </c>
      <c r="C48" s="66">
        <f>SUM(C49:C53)</f>
        <v>39775.378019999996</v>
      </c>
      <c r="D48" s="66">
        <f>SUM(D49:D53)</f>
        <v>4620.8925872700001</v>
      </c>
    </row>
    <row r="49" spans="2:4" x14ac:dyDescent="0.25">
      <c r="B49" s="52" t="s">
        <v>199</v>
      </c>
      <c r="C49" s="57">
        <v>30220.221567000001</v>
      </c>
      <c r="D49" s="57">
        <v>3128.5557091699998</v>
      </c>
    </row>
    <row r="50" spans="2:4" x14ac:dyDescent="0.25">
      <c r="B50" s="52" t="s">
        <v>200</v>
      </c>
      <c r="C50" s="57">
        <v>54.864887000000003</v>
      </c>
      <c r="D50" s="57">
        <v>7.1516214299999996</v>
      </c>
    </row>
    <row r="51" spans="2:4" x14ac:dyDescent="0.25">
      <c r="B51" s="52" t="s">
        <v>201</v>
      </c>
      <c r="C51" s="57">
        <v>5434.7756149999996</v>
      </c>
      <c r="D51" s="57">
        <v>945.95653358999994</v>
      </c>
    </row>
    <row r="52" spans="2:4" x14ac:dyDescent="0.25">
      <c r="B52" s="52" t="s">
        <v>202</v>
      </c>
      <c r="C52" s="57">
        <v>240.2</v>
      </c>
      <c r="D52" s="57">
        <v>32.800056869999999</v>
      </c>
    </row>
    <row r="53" spans="2:4" x14ac:dyDescent="0.25">
      <c r="B53" s="52" t="s">
        <v>203</v>
      </c>
      <c r="C53" s="57">
        <v>3825.315951</v>
      </c>
      <c r="D53" s="57">
        <v>506.42866621000002</v>
      </c>
    </row>
    <row r="54" spans="2:4" x14ac:dyDescent="0.25">
      <c r="B54" s="84" t="s">
        <v>150</v>
      </c>
      <c r="C54" s="66">
        <f>C55</f>
        <v>1528.821197</v>
      </c>
      <c r="D54" s="66">
        <f t="shared" ref="D54" si="7">D55</f>
        <v>318.86456418000029</v>
      </c>
    </row>
    <row r="55" spans="2:4" x14ac:dyDescent="0.25">
      <c r="B55" s="52" t="s">
        <v>204</v>
      </c>
      <c r="C55" s="57">
        <v>1528.821197</v>
      </c>
      <c r="D55" s="57">
        <v>318.86456418000029</v>
      </c>
    </row>
    <row r="56" spans="2:4" x14ac:dyDescent="0.25">
      <c r="B56" s="84" t="s">
        <v>151</v>
      </c>
      <c r="C56" s="66">
        <f>C57</f>
        <v>182.20302000000001</v>
      </c>
      <c r="D56" s="66">
        <f>D57</f>
        <v>60.036414679999993</v>
      </c>
    </row>
    <row r="57" spans="2:4" x14ac:dyDescent="0.25">
      <c r="B57" s="52" t="s">
        <v>205</v>
      </c>
      <c r="C57" s="57">
        <v>182.20302000000001</v>
      </c>
      <c r="D57" s="57">
        <v>60.036414679999993</v>
      </c>
    </row>
    <row r="58" spans="2:4" x14ac:dyDescent="0.25">
      <c r="B58" s="84" t="s">
        <v>152</v>
      </c>
      <c r="C58" s="66">
        <f>SUM(C59:C62)</f>
        <v>6274.5197600000001</v>
      </c>
      <c r="D58" s="66">
        <f>SUM(D59:D62)</f>
        <v>899.87743322999995</v>
      </c>
    </row>
    <row r="59" spans="2:4" x14ac:dyDescent="0.25">
      <c r="B59" s="52" t="s">
        <v>206</v>
      </c>
      <c r="C59" s="57">
        <v>75</v>
      </c>
      <c r="D59" s="57">
        <v>0</v>
      </c>
    </row>
    <row r="60" spans="2:4" x14ac:dyDescent="0.25">
      <c r="B60" s="52" t="s">
        <v>207</v>
      </c>
      <c r="C60" s="57">
        <v>10.255803999999999</v>
      </c>
      <c r="D60" s="57">
        <v>0</v>
      </c>
    </row>
    <row r="61" spans="2:4" x14ac:dyDescent="0.25">
      <c r="B61" s="52" t="s">
        <v>208</v>
      </c>
      <c r="C61" s="57">
        <v>5989.2639559999998</v>
      </c>
      <c r="D61" s="57">
        <v>899.87743322999995</v>
      </c>
    </row>
    <row r="62" spans="2:4" x14ac:dyDescent="0.25">
      <c r="B62" s="52" t="s">
        <v>209</v>
      </c>
      <c r="C62" s="57">
        <v>200</v>
      </c>
      <c r="D62" s="57">
        <v>0</v>
      </c>
    </row>
    <row r="63" spans="2:4" x14ac:dyDescent="0.25">
      <c r="B63" s="82" t="s">
        <v>136</v>
      </c>
      <c r="C63" s="66">
        <f>C64+C67</f>
        <v>6755.3592440000002</v>
      </c>
      <c r="D63" s="66">
        <f>D64+D67</f>
        <v>879.26349688999926</v>
      </c>
    </row>
    <row r="64" spans="2:4" x14ac:dyDescent="0.25">
      <c r="B64" s="84" t="s">
        <v>153</v>
      </c>
      <c r="C64" s="66">
        <f>SUM(C65:C66)</f>
        <v>1477.19696</v>
      </c>
      <c r="D64" s="66">
        <f>SUM(D65:D66)</f>
        <v>352.27755798000015</v>
      </c>
    </row>
    <row r="65" spans="2:4" x14ac:dyDescent="0.25">
      <c r="B65" s="52" t="s">
        <v>210</v>
      </c>
      <c r="C65" s="57">
        <v>968.56846099999996</v>
      </c>
      <c r="D65" s="57">
        <v>238.82268002000012</v>
      </c>
    </row>
    <row r="66" spans="2:4" x14ac:dyDescent="0.25">
      <c r="B66" s="52" t="s">
        <v>211</v>
      </c>
      <c r="C66" s="57">
        <v>508.62849899999998</v>
      </c>
      <c r="D66" s="57">
        <v>113.45487796000002</v>
      </c>
    </row>
    <row r="67" spans="2:4" x14ac:dyDescent="0.25">
      <c r="B67" s="84" t="s">
        <v>154</v>
      </c>
      <c r="C67" s="66">
        <f>SUM(C68:C69)</f>
        <v>5278.162284</v>
      </c>
      <c r="D67" s="66">
        <f t="shared" ref="D67" si="8">SUM(D68:D69)</f>
        <v>526.98593890999916</v>
      </c>
    </row>
    <row r="68" spans="2:4" x14ac:dyDescent="0.25">
      <c r="B68" s="52" t="s">
        <v>212</v>
      </c>
      <c r="C68" s="57">
        <v>4924.5275270000002</v>
      </c>
      <c r="D68" s="57">
        <v>460.18474047999911</v>
      </c>
    </row>
    <row r="69" spans="2:4" x14ac:dyDescent="0.25">
      <c r="B69" s="52" t="s">
        <v>213</v>
      </c>
      <c r="C69" s="57">
        <v>353.63475699999998</v>
      </c>
      <c r="D69" s="57">
        <v>66.801198430000056</v>
      </c>
    </row>
    <row r="70" spans="2:4" x14ac:dyDescent="0.25">
      <c r="B70" s="82" t="s">
        <v>137</v>
      </c>
      <c r="C70" s="66">
        <f>C71+C76+C81+C89+C101</f>
        <v>416473.656021</v>
      </c>
      <c r="D70" s="66">
        <f t="shared" ref="D70" si="9">D71+D76+D81+D89+D101</f>
        <v>134375.46390005996</v>
      </c>
    </row>
    <row r="71" spans="2:4" x14ac:dyDescent="0.25">
      <c r="B71" s="84" t="s">
        <v>155</v>
      </c>
      <c r="C71" s="66">
        <f>SUM(C72:C75)</f>
        <v>17669.577548000001</v>
      </c>
      <c r="D71" s="66">
        <f t="shared" ref="D71" si="10">SUM(D72:D75)</f>
        <v>3299.2225223299997</v>
      </c>
    </row>
    <row r="72" spans="2:4" x14ac:dyDescent="0.25">
      <c r="B72" s="52" t="s">
        <v>214</v>
      </c>
      <c r="C72" s="57">
        <v>843.05658000000005</v>
      </c>
      <c r="D72" s="57">
        <v>266.78779152999999</v>
      </c>
    </row>
    <row r="73" spans="2:4" x14ac:dyDescent="0.25">
      <c r="B73" s="52" t="s">
        <v>215</v>
      </c>
      <c r="C73" s="57">
        <v>591.23098200000004</v>
      </c>
      <c r="D73" s="57">
        <v>11.215870880000001</v>
      </c>
    </row>
    <row r="74" spans="2:4" x14ac:dyDescent="0.25">
      <c r="B74" s="52" t="s">
        <v>216</v>
      </c>
      <c r="C74" s="57">
        <v>16234.423879</v>
      </c>
      <c r="D74" s="57">
        <v>3021.2188599199999</v>
      </c>
    </row>
    <row r="75" spans="2:4" x14ac:dyDescent="0.25">
      <c r="B75" s="52" t="s">
        <v>217</v>
      </c>
      <c r="C75" s="57">
        <v>0.86610699999999996</v>
      </c>
      <c r="D75" s="57">
        <v>0</v>
      </c>
    </row>
    <row r="76" spans="2:4" x14ac:dyDescent="0.25">
      <c r="B76" s="84" t="s">
        <v>156</v>
      </c>
      <c r="C76" s="66">
        <f>SUM(C77:C80)</f>
        <v>97744.003634000008</v>
      </c>
      <c r="D76" s="66">
        <f t="shared" ref="D76" si="11">SUM(D77:D80)</f>
        <v>38876.786217119967</v>
      </c>
    </row>
    <row r="77" spans="2:4" x14ac:dyDescent="0.25">
      <c r="B77" s="52" t="s">
        <v>218</v>
      </c>
      <c r="C77" s="57">
        <v>2905.4655750000002</v>
      </c>
      <c r="D77" s="57">
        <v>528.09913561999974</v>
      </c>
    </row>
    <row r="78" spans="2:4" x14ac:dyDescent="0.25">
      <c r="B78" s="52" t="s">
        <v>219</v>
      </c>
      <c r="C78" s="57">
        <v>10265.590881</v>
      </c>
      <c r="D78" s="57">
        <v>762.46369811999978</v>
      </c>
    </row>
    <row r="79" spans="2:4" x14ac:dyDescent="0.25">
      <c r="B79" s="52" t="s">
        <v>220</v>
      </c>
      <c r="C79" s="57">
        <v>5.1309199999999997</v>
      </c>
      <c r="D79" s="57">
        <v>1.710304</v>
      </c>
    </row>
    <row r="80" spans="2:4" x14ac:dyDescent="0.25">
      <c r="B80" s="52" t="s">
        <v>221</v>
      </c>
      <c r="C80" s="57">
        <v>84567.816258000006</v>
      </c>
      <c r="D80" s="57">
        <v>37584.513079379969</v>
      </c>
    </row>
    <row r="81" spans="2:4" x14ac:dyDescent="0.25">
      <c r="B81" s="84" t="s">
        <v>157</v>
      </c>
      <c r="C81" s="66">
        <f>SUM(C82:C88)</f>
        <v>6205.3114810000006</v>
      </c>
      <c r="D81" s="66">
        <f t="shared" ref="D81" si="12">SUM(D82:D88)</f>
        <v>1466.6240730500003</v>
      </c>
    </row>
    <row r="82" spans="2:4" x14ac:dyDescent="0.25">
      <c r="B82" s="52" t="s">
        <v>222</v>
      </c>
      <c r="C82" s="57">
        <v>990.84199899999999</v>
      </c>
      <c r="D82" s="57">
        <v>205.22497491999997</v>
      </c>
    </row>
    <row r="83" spans="2:4" x14ac:dyDescent="0.25">
      <c r="B83" s="52" t="s">
        <v>223</v>
      </c>
      <c r="C83" s="57">
        <v>1127.6551770000001</v>
      </c>
      <c r="D83" s="57">
        <v>54.46890722000002</v>
      </c>
    </row>
    <row r="84" spans="2:4" x14ac:dyDescent="0.25">
      <c r="B84" s="52" t="s">
        <v>224</v>
      </c>
      <c r="C84" s="57">
        <v>2783.0242469999998</v>
      </c>
      <c r="D84" s="57">
        <v>818.34449712000026</v>
      </c>
    </row>
    <row r="85" spans="2:4" x14ac:dyDescent="0.25">
      <c r="B85" s="52" t="s">
        <v>225</v>
      </c>
      <c r="C85" s="57">
        <v>1.511069</v>
      </c>
      <c r="D85" s="57">
        <v>0</v>
      </c>
    </row>
    <row r="86" spans="2:4" x14ac:dyDescent="0.25">
      <c r="B86" s="52" t="s">
        <v>226</v>
      </c>
      <c r="C86" s="57">
        <v>156.68683999999999</v>
      </c>
      <c r="D86" s="57">
        <v>91.997840249999996</v>
      </c>
    </row>
    <row r="87" spans="2:4" x14ac:dyDescent="0.25">
      <c r="B87" s="52" t="s">
        <v>227</v>
      </c>
      <c r="C87" s="57">
        <v>10.696979000000001</v>
      </c>
      <c r="D87" s="57">
        <v>5.7485544800000001</v>
      </c>
    </row>
    <row r="88" spans="2:4" x14ac:dyDescent="0.25">
      <c r="B88" s="52" t="s">
        <v>228</v>
      </c>
      <c r="C88" s="57">
        <v>1134.89517</v>
      </c>
      <c r="D88" s="57">
        <v>290.83929905999992</v>
      </c>
    </row>
    <row r="89" spans="2:4" x14ac:dyDescent="0.25">
      <c r="B89" s="84" t="s">
        <v>158</v>
      </c>
      <c r="C89" s="66">
        <f>SUM(C90:C100)</f>
        <v>199017.51170600002</v>
      </c>
      <c r="D89" s="66">
        <f>SUM(D90:D100)</f>
        <v>53330.284251430006</v>
      </c>
    </row>
    <row r="90" spans="2:4" x14ac:dyDescent="0.25">
      <c r="B90" s="52" t="s">
        <v>229</v>
      </c>
      <c r="C90" s="57">
        <v>10666.485562</v>
      </c>
      <c r="D90" s="57">
        <v>1198.528830400001</v>
      </c>
    </row>
    <row r="91" spans="2:4" x14ac:dyDescent="0.25">
      <c r="B91" s="52" t="s">
        <v>230</v>
      </c>
      <c r="C91" s="57">
        <v>71983.864574000007</v>
      </c>
      <c r="D91" s="57">
        <v>22290.270602099998</v>
      </c>
    </row>
    <row r="92" spans="2:4" x14ac:dyDescent="0.25">
      <c r="B92" s="52" t="s">
        <v>231</v>
      </c>
      <c r="C92" s="57">
        <v>26339.522879</v>
      </c>
      <c r="D92" s="57">
        <v>7170.0884262000018</v>
      </c>
    </row>
    <row r="93" spans="2:4" x14ac:dyDescent="0.25">
      <c r="B93" s="52" t="s">
        <v>232</v>
      </c>
      <c r="C93" s="57">
        <v>18105.183989000001</v>
      </c>
      <c r="D93" s="57">
        <v>4503.758099849998</v>
      </c>
    </row>
    <row r="94" spans="2:4" x14ac:dyDescent="0.25">
      <c r="B94" s="52" t="s">
        <v>233</v>
      </c>
      <c r="C94" s="57">
        <v>6501.3807129999996</v>
      </c>
      <c r="D94" s="57">
        <v>1132.5326037299999</v>
      </c>
    </row>
    <row r="95" spans="2:4" x14ac:dyDescent="0.25">
      <c r="B95" s="52" t="s">
        <v>234</v>
      </c>
      <c r="C95" s="57">
        <v>9470.3357739999992</v>
      </c>
      <c r="D95" s="57">
        <v>2289.2806383399998</v>
      </c>
    </row>
    <row r="96" spans="2:4" x14ac:dyDescent="0.25">
      <c r="B96" s="52" t="s">
        <v>235</v>
      </c>
      <c r="C96" s="57">
        <v>1435.178872</v>
      </c>
      <c r="D96" s="57">
        <v>285.16832966999999</v>
      </c>
    </row>
    <row r="97" spans="2:4" x14ac:dyDescent="0.25">
      <c r="B97" s="52" t="s">
        <v>236</v>
      </c>
      <c r="C97" s="57">
        <v>369.04296900000003</v>
      </c>
      <c r="D97" s="57">
        <v>102.47764067999999</v>
      </c>
    </row>
    <row r="98" spans="2:4" x14ac:dyDescent="0.25">
      <c r="B98" s="52" t="s">
        <v>237</v>
      </c>
      <c r="C98" s="57">
        <v>146.29268999999999</v>
      </c>
      <c r="D98" s="57">
        <v>31.891915889999993</v>
      </c>
    </row>
    <row r="99" spans="2:4" x14ac:dyDescent="0.25">
      <c r="B99" s="52" t="s">
        <v>238</v>
      </c>
      <c r="C99" s="57">
        <v>263.77060299999999</v>
      </c>
      <c r="D99" s="57">
        <v>36.462446899999996</v>
      </c>
    </row>
    <row r="100" spans="2:4" x14ac:dyDescent="0.25">
      <c r="B100" s="52" t="s">
        <v>239</v>
      </c>
      <c r="C100" s="57">
        <v>53736.453081</v>
      </c>
      <c r="D100" s="57">
        <v>14289.82471767001</v>
      </c>
    </row>
    <row r="101" spans="2:4" x14ac:dyDescent="0.25">
      <c r="B101" s="84" t="s">
        <v>159</v>
      </c>
      <c r="C101" s="66">
        <f>SUM(C102:C109)</f>
        <v>95837.251651999992</v>
      </c>
      <c r="D101" s="66">
        <f>SUM(D102:D109)</f>
        <v>37402.546836129979</v>
      </c>
    </row>
    <row r="102" spans="2:4" x14ac:dyDescent="0.25">
      <c r="B102" s="52" t="s">
        <v>240</v>
      </c>
      <c r="C102" s="57">
        <v>47176.721219999999</v>
      </c>
      <c r="D102" s="57">
        <v>14182.593786569998</v>
      </c>
    </row>
    <row r="103" spans="2:4" x14ac:dyDescent="0.25">
      <c r="B103" s="52" t="s">
        <v>241</v>
      </c>
      <c r="C103" s="57">
        <v>1352.7034410000001</v>
      </c>
      <c r="D103" s="57">
        <v>439.03399200000001</v>
      </c>
    </row>
    <row r="104" spans="2:4" x14ac:dyDescent="0.25">
      <c r="B104" s="52" t="s">
        <v>242</v>
      </c>
      <c r="C104" s="57">
        <v>3124.3381079999999</v>
      </c>
      <c r="D104" s="57">
        <v>393.82825378000001</v>
      </c>
    </row>
    <row r="105" spans="2:4" x14ac:dyDescent="0.25">
      <c r="B105" s="52" t="s">
        <v>243</v>
      </c>
      <c r="C105" s="57">
        <v>5442.4521020000002</v>
      </c>
      <c r="D105" s="57">
        <v>1478.8437737199999</v>
      </c>
    </row>
    <row r="106" spans="2:4" x14ac:dyDescent="0.25">
      <c r="B106" s="52" t="s">
        <v>244</v>
      </c>
      <c r="C106" s="57">
        <v>547.01583200000005</v>
      </c>
      <c r="D106" s="57">
        <v>68.635557970000008</v>
      </c>
    </row>
    <row r="107" spans="2:4" x14ac:dyDescent="0.25">
      <c r="B107" s="52" t="s">
        <v>245</v>
      </c>
      <c r="C107" s="57">
        <v>1665.9870820000001</v>
      </c>
      <c r="D107" s="57">
        <v>181.03111704999995</v>
      </c>
    </row>
    <row r="108" spans="2:4" x14ac:dyDescent="0.25">
      <c r="B108" s="52" t="s">
        <v>246</v>
      </c>
      <c r="C108" s="57">
        <v>34934.937624999999</v>
      </c>
      <c r="D108" s="57">
        <v>20207.893081589984</v>
      </c>
    </row>
    <row r="109" spans="2:4" x14ac:dyDescent="0.25">
      <c r="B109" s="52" t="s">
        <v>247</v>
      </c>
      <c r="C109" s="57">
        <v>1593.0962420000001</v>
      </c>
      <c r="D109" s="57">
        <v>450.68727344999962</v>
      </c>
    </row>
    <row r="110" spans="2:4" ht="15" customHeight="1" x14ac:dyDescent="0.25">
      <c r="B110" s="82" t="s">
        <v>138</v>
      </c>
      <c r="C110" s="66">
        <f>C111</f>
        <v>184836.13</v>
      </c>
      <c r="D110" s="66">
        <f>D111</f>
        <v>38355.213075109998</v>
      </c>
    </row>
    <row r="111" spans="2:4" x14ac:dyDescent="0.25">
      <c r="B111" s="83" t="s">
        <v>160</v>
      </c>
      <c r="C111" s="57">
        <f>C112</f>
        <v>184836.13</v>
      </c>
      <c r="D111" s="57">
        <v>38355.213075109998</v>
      </c>
    </row>
    <row r="112" spans="2:4" x14ac:dyDescent="0.25">
      <c r="B112" s="52" t="s">
        <v>248</v>
      </c>
      <c r="C112" s="57">
        <v>184836.13</v>
      </c>
      <c r="D112" s="57">
        <v>38355.213075109998</v>
      </c>
    </row>
    <row r="113" spans="2:7" x14ac:dyDescent="0.25">
      <c r="B113" s="49" t="s">
        <v>26</v>
      </c>
      <c r="C113" s="43">
        <f t="shared" ref="C113:D114" si="13">C114</f>
        <v>146463.52179900001</v>
      </c>
      <c r="D113" s="43">
        <f t="shared" si="13"/>
        <v>16892.942658359996</v>
      </c>
    </row>
    <row r="114" spans="2:7" x14ac:dyDescent="0.25">
      <c r="B114" s="85" t="s">
        <v>139</v>
      </c>
      <c r="C114" s="64">
        <f t="shared" si="13"/>
        <v>146463.52179900001</v>
      </c>
      <c r="D114" s="64">
        <f t="shared" si="13"/>
        <v>16892.942658359996</v>
      </c>
    </row>
    <row r="115" spans="2:7" x14ac:dyDescent="0.25">
      <c r="B115" s="83" t="s">
        <v>132</v>
      </c>
      <c r="C115" s="65">
        <f>C116</f>
        <v>146463.52179900001</v>
      </c>
      <c r="D115" s="65">
        <f>D116</f>
        <v>16892.942658359996</v>
      </c>
    </row>
    <row r="116" spans="2:7" x14ac:dyDescent="0.25">
      <c r="B116" s="52" t="s">
        <v>249</v>
      </c>
      <c r="C116" s="65">
        <v>146463.52179900001</v>
      </c>
      <c r="D116" s="57">
        <v>16892.942658359996</v>
      </c>
    </row>
    <row r="117" spans="2:7" x14ac:dyDescent="0.25">
      <c r="B117" s="63" t="s">
        <v>167</v>
      </c>
      <c r="C117" s="58">
        <f>C13+C113</f>
        <v>1037842.322704</v>
      </c>
      <c r="D117" s="58">
        <f>D13+D113</f>
        <v>255446.57099896</v>
      </c>
      <c r="F117" s="25"/>
    </row>
    <row r="118" spans="2:7" x14ac:dyDescent="0.25">
      <c r="B118" s="71" t="s">
        <v>129</v>
      </c>
      <c r="C118" s="72"/>
      <c r="D118" s="72"/>
      <c r="G118" s="25"/>
    </row>
    <row r="119" spans="2:7" ht="21.75" customHeight="1" x14ac:dyDescent="0.25">
      <c r="B119" s="123" t="s">
        <v>303</v>
      </c>
      <c r="C119" s="123"/>
      <c r="D119" s="123"/>
    </row>
    <row r="120" spans="2:7" x14ac:dyDescent="0.25">
      <c r="B120" s="71" t="s">
        <v>3</v>
      </c>
      <c r="C120" s="72"/>
      <c r="D120" s="72"/>
    </row>
    <row r="121" spans="2:7" x14ac:dyDescent="0.25">
      <c r="C121" s="73"/>
      <c r="D121" s="73"/>
    </row>
    <row r="122" spans="2:7" x14ac:dyDescent="0.25">
      <c r="B122" s="74"/>
      <c r="C122" s="73"/>
      <c r="D122" s="73"/>
    </row>
    <row r="123" spans="2:7" x14ac:dyDescent="0.25">
      <c r="B123" s="23"/>
      <c r="C123" s="24"/>
      <c r="D123" s="24"/>
    </row>
    <row r="124" spans="2:7" x14ac:dyDescent="0.25">
      <c r="B124" s="23"/>
      <c r="C124" s="24"/>
      <c r="D124" s="24"/>
    </row>
    <row r="125" spans="2:7" x14ac:dyDescent="0.25">
      <c r="B125" s="23"/>
      <c r="C125" s="24"/>
      <c r="D125" s="24"/>
    </row>
    <row r="126" spans="2:7" x14ac:dyDescent="0.25">
      <c r="B126" s="23"/>
      <c r="C126" s="24"/>
      <c r="D126" s="24"/>
    </row>
    <row r="127" spans="2:7" x14ac:dyDescent="0.25">
      <c r="B127" s="23"/>
      <c r="C127" s="24"/>
      <c r="D127" s="24"/>
    </row>
    <row r="128" spans="2:7" x14ac:dyDescent="0.25">
      <c r="B128" s="23"/>
      <c r="C128" s="24"/>
      <c r="D128" s="24"/>
    </row>
    <row r="129" spans="2:4" x14ac:dyDescent="0.25">
      <c r="B129" s="23"/>
      <c r="C129" s="24"/>
      <c r="D129" s="24"/>
    </row>
  </sheetData>
  <mergeCells count="11">
    <mergeCell ref="A2:E2"/>
    <mergeCell ref="A1:E1"/>
    <mergeCell ref="B119:D119"/>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0 D38 D41 D43 D45 D54 D67 D76 D81 D20 D23 D27 D48 D56 D58 D101 D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G102"/>
  <sheetViews>
    <sheetView showGridLines="0" zoomScaleNormal="100" workbookViewId="0">
      <selection activeCell="G20" sqref="G20"/>
    </sheetView>
  </sheetViews>
  <sheetFormatPr baseColWidth="10" defaultColWidth="11.42578125" defaultRowHeight="15" x14ac:dyDescent="0.25"/>
  <cols>
    <col min="1" max="1" width="17.140625" customWidth="1"/>
    <col min="2" max="2" width="82.42578125" customWidth="1"/>
    <col min="3" max="4" width="20.7109375" customWidth="1"/>
    <col min="5" max="5" width="13.85546875" customWidth="1"/>
  </cols>
  <sheetData>
    <row r="1" spans="1:7" ht="28.5" customHeight="1" x14ac:dyDescent="0.25">
      <c r="A1" s="120" t="s">
        <v>0</v>
      </c>
      <c r="B1" s="120"/>
      <c r="C1" s="120"/>
      <c r="D1" s="120"/>
      <c r="E1" s="120"/>
      <c r="F1" s="17"/>
      <c r="G1" s="17"/>
    </row>
    <row r="2" spans="1:7" ht="21" customHeight="1" x14ac:dyDescent="0.25">
      <c r="A2" s="128" t="s">
        <v>1</v>
      </c>
      <c r="B2" s="128"/>
      <c r="C2" s="128"/>
      <c r="D2" s="128"/>
      <c r="E2" s="128"/>
      <c r="F2" s="16"/>
      <c r="G2" s="16"/>
    </row>
    <row r="3" spans="1:7" ht="15" customHeight="1" x14ac:dyDescent="0.25">
      <c r="A3" s="133" t="s">
        <v>175</v>
      </c>
      <c r="B3" s="133"/>
      <c r="C3" s="133"/>
      <c r="D3" s="133"/>
      <c r="E3" s="133"/>
      <c r="F3" s="15"/>
      <c r="G3" s="15"/>
    </row>
    <row r="5" spans="1:7" ht="18.75" customHeight="1" x14ac:dyDescent="0.3">
      <c r="A5" s="132" t="s">
        <v>166</v>
      </c>
      <c r="B5" s="132"/>
      <c r="C5" s="132"/>
      <c r="D5" s="132"/>
      <c r="E5" s="132"/>
      <c r="F5" s="18"/>
      <c r="G5" s="18"/>
    </row>
    <row r="6" spans="1:7" ht="18.75" x14ac:dyDescent="0.3">
      <c r="A6" s="136" t="s">
        <v>168</v>
      </c>
      <c r="B6" s="136"/>
      <c r="C6" s="136"/>
      <c r="D6" s="136"/>
      <c r="E6" s="136"/>
      <c r="F6" s="19"/>
      <c r="G6" s="19"/>
    </row>
    <row r="7" spans="1:7" ht="18.75" x14ac:dyDescent="0.3">
      <c r="A7" s="135" t="s">
        <v>302</v>
      </c>
      <c r="B7" s="135"/>
      <c r="C7" s="135"/>
      <c r="D7" s="135"/>
      <c r="E7" s="135"/>
      <c r="F7" s="19"/>
      <c r="G7" s="19"/>
    </row>
    <row r="8" spans="1:7" ht="15.75" x14ac:dyDescent="0.25">
      <c r="A8" s="131" t="s">
        <v>5</v>
      </c>
      <c r="B8" s="131"/>
      <c r="C8" s="131"/>
      <c r="D8" s="131"/>
      <c r="E8" s="131"/>
      <c r="F8" s="20"/>
      <c r="G8" s="20"/>
    </row>
    <row r="11" spans="1:7" ht="15" customHeight="1" x14ac:dyDescent="0.25">
      <c r="B11" s="129" t="s">
        <v>2</v>
      </c>
      <c r="C11" s="130" t="s">
        <v>161</v>
      </c>
      <c r="D11" s="130" t="s">
        <v>255</v>
      </c>
    </row>
    <row r="12" spans="1:7" ht="15.75" customHeight="1" x14ac:dyDescent="0.25">
      <c r="B12" s="129"/>
      <c r="C12" s="130"/>
      <c r="D12" s="130"/>
    </row>
    <row r="13" spans="1:7" x14ac:dyDescent="0.25">
      <c r="B13" s="49" t="s">
        <v>25</v>
      </c>
      <c r="C13" s="43">
        <f>C14+C20+C30+C40+C49+C55+C65+C69</f>
        <v>891378.80090499995</v>
      </c>
      <c r="D13" s="43">
        <f>D14+D20+D30+D40+D49+D55+D65+D69</f>
        <v>238553.62834060003</v>
      </c>
    </row>
    <row r="14" spans="1:7" x14ac:dyDescent="0.25">
      <c r="B14" s="67" t="s">
        <v>68</v>
      </c>
      <c r="C14" s="64">
        <f>SUM(C15:C19)</f>
        <v>210319.101501</v>
      </c>
      <c r="D14" s="64">
        <f t="shared" ref="D14" si="0">SUM(D15:D19)</f>
        <v>65678.822329510091</v>
      </c>
    </row>
    <row r="15" spans="1:7" x14ac:dyDescent="0.25">
      <c r="B15" s="69" t="s">
        <v>78</v>
      </c>
      <c r="C15" s="65">
        <v>173241.51653600001</v>
      </c>
      <c r="D15" s="65">
        <v>55137.48553561006</v>
      </c>
    </row>
    <row r="16" spans="1:7" x14ac:dyDescent="0.25">
      <c r="B16" s="69" t="s">
        <v>79</v>
      </c>
      <c r="C16" s="65">
        <v>10585.802672</v>
      </c>
      <c r="D16" s="65">
        <v>2341.418788890001</v>
      </c>
    </row>
    <row r="17" spans="2:4" x14ac:dyDescent="0.25">
      <c r="B17" s="69" t="s">
        <v>80</v>
      </c>
      <c r="C17" s="65">
        <v>1729.185608</v>
      </c>
      <c r="D17" s="65">
        <v>299.50683422999998</v>
      </c>
    </row>
    <row r="18" spans="2:4" x14ac:dyDescent="0.25">
      <c r="B18" s="69" t="s">
        <v>81</v>
      </c>
      <c r="C18" s="65">
        <v>759.17099700000006</v>
      </c>
      <c r="D18" s="65">
        <v>135.35408813000004</v>
      </c>
    </row>
    <row r="19" spans="2:4" x14ac:dyDescent="0.25">
      <c r="B19" s="69" t="s">
        <v>82</v>
      </c>
      <c r="C19" s="65">
        <v>24003.425687999999</v>
      </c>
      <c r="D19" s="65">
        <v>7765.0570826500343</v>
      </c>
    </row>
    <row r="20" spans="2:4" x14ac:dyDescent="0.25">
      <c r="B20" s="67" t="s">
        <v>69</v>
      </c>
      <c r="C20" s="64">
        <f>SUM(C21:C29)</f>
        <v>69594.533465</v>
      </c>
      <c r="D20" s="64">
        <f t="shared" ref="D20" si="1">SUM(D21:D29)</f>
        <v>15245.791223340004</v>
      </c>
    </row>
    <row r="21" spans="2:4" x14ac:dyDescent="0.25">
      <c r="B21" s="69" t="s">
        <v>83</v>
      </c>
      <c r="C21" s="65">
        <v>6109.6628419999997</v>
      </c>
      <c r="D21" s="65">
        <v>1588.4675792200023</v>
      </c>
    </row>
    <row r="22" spans="2:4" x14ac:dyDescent="0.25">
      <c r="B22" s="69" t="s">
        <v>84</v>
      </c>
      <c r="C22" s="65">
        <v>4779.6486830000003</v>
      </c>
      <c r="D22" s="65">
        <v>601.46870187000047</v>
      </c>
    </row>
    <row r="23" spans="2:4" x14ac:dyDescent="0.25">
      <c r="B23" s="69" t="s">
        <v>85</v>
      </c>
      <c r="C23" s="65">
        <v>3430.5920209999999</v>
      </c>
      <c r="D23" s="65">
        <v>409.78146944000008</v>
      </c>
    </row>
    <row r="24" spans="2:4" x14ac:dyDescent="0.25">
      <c r="B24" s="69" t="s">
        <v>86</v>
      </c>
      <c r="C24" s="65">
        <v>1584.5846469999999</v>
      </c>
      <c r="D24" s="65">
        <v>98.296617339999955</v>
      </c>
    </row>
    <row r="25" spans="2:4" x14ac:dyDescent="0.25">
      <c r="B25" s="69" t="s">
        <v>87</v>
      </c>
      <c r="C25" s="65">
        <v>4701.2960590000002</v>
      </c>
      <c r="D25" s="65">
        <v>1043.6568316400007</v>
      </c>
    </row>
    <row r="26" spans="2:4" x14ac:dyDescent="0.25">
      <c r="B26" s="69" t="s">
        <v>88</v>
      </c>
      <c r="C26" s="65">
        <v>3939.1798469999999</v>
      </c>
      <c r="D26" s="65">
        <v>1376.8568660299986</v>
      </c>
    </row>
    <row r="27" spans="2:4" x14ac:dyDescent="0.25">
      <c r="B27" s="69" t="s">
        <v>89</v>
      </c>
      <c r="C27" s="65">
        <v>4904.6775619999999</v>
      </c>
      <c r="D27" s="65">
        <v>474.13355059000048</v>
      </c>
    </row>
    <row r="28" spans="2:4" x14ac:dyDescent="0.25">
      <c r="B28" s="69" t="s">
        <v>90</v>
      </c>
      <c r="C28" s="65">
        <v>15002.752458999999</v>
      </c>
      <c r="D28" s="65">
        <v>1332.1334755500027</v>
      </c>
    </row>
    <row r="29" spans="2:4" x14ac:dyDescent="0.25">
      <c r="B29" s="69" t="s">
        <v>91</v>
      </c>
      <c r="C29" s="65">
        <v>25142.139345</v>
      </c>
      <c r="D29" s="65">
        <v>8320.9961316599984</v>
      </c>
    </row>
    <row r="30" spans="2:4" x14ac:dyDescent="0.25">
      <c r="B30" s="67" t="s">
        <v>70</v>
      </c>
      <c r="C30" s="64">
        <f>SUM(C31:C39)</f>
        <v>39852.046889999998</v>
      </c>
      <c r="D30" s="64">
        <f t="shared" ref="D30" si="2">SUM(D31:D39)</f>
        <v>16903.819011389995</v>
      </c>
    </row>
    <row r="31" spans="2:4" x14ac:dyDescent="0.25">
      <c r="B31" s="69" t="s">
        <v>92</v>
      </c>
      <c r="C31" s="65">
        <v>6377.9487049999998</v>
      </c>
      <c r="D31" s="57">
        <v>1031.4108198899999</v>
      </c>
    </row>
    <row r="32" spans="2:4" x14ac:dyDescent="0.25">
      <c r="B32" s="69" t="s">
        <v>93</v>
      </c>
      <c r="C32" s="65">
        <v>2174.1389650000001</v>
      </c>
      <c r="D32" s="57">
        <v>329.45406367000004</v>
      </c>
    </row>
    <row r="33" spans="2:4" x14ac:dyDescent="0.25">
      <c r="B33" s="69" t="s">
        <v>94</v>
      </c>
      <c r="C33" s="65">
        <v>3246.7306709999998</v>
      </c>
      <c r="D33" s="57">
        <v>346.10694660000001</v>
      </c>
    </row>
    <row r="34" spans="2:4" x14ac:dyDescent="0.25">
      <c r="B34" s="69" t="s">
        <v>95</v>
      </c>
      <c r="C34" s="65">
        <v>6769.6456939999998</v>
      </c>
      <c r="D34" s="57">
        <v>13033.052252869998</v>
      </c>
    </row>
    <row r="35" spans="2:4" x14ac:dyDescent="0.25">
      <c r="B35" s="69" t="s">
        <v>96</v>
      </c>
      <c r="C35" s="65">
        <v>707.335058</v>
      </c>
      <c r="D35" s="57">
        <v>97.495562869999915</v>
      </c>
    </row>
    <row r="36" spans="2:4" x14ac:dyDescent="0.25">
      <c r="B36" s="69" t="s">
        <v>97</v>
      </c>
      <c r="C36" s="65">
        <v>505.49096900000001</v>
      </c>
      <c r="D36" s="57">
        <v>37.410033740000003</v>
      </c>
    </row>
    <row r="37" spans="2:4" x14ac:dyDescent="0.25">
      <c r="B37" s="69" t="s">
        <v>98</v>
      </c>
      <c r="C37" s="65">
        <v>6824.9271710000003</v>
      </c>
      <c r="D37" s="57">
        <v>1233.1062815199991</v>
      </c>
    </row>
    <row r="38" spans="2:4" x14ac:dyDescent="0.25">
      <c r="B38" s="69" t="s">
        <v>99</v>
      </c>
      <c r="C38" s="65">
        <v>3796.497018</v>
      </c>
      <c r="D38" s="57">
        <v>0</v>
      </c>
    </row>
    <row r="39" spans="2:4" x14ac:dyDescent="0.25">
      <c r="B39" s="69" t="s">
        <v>100</v>
      </c>
      <c r="C39" s="65">
        <v>9449.3326390000002</v>
      </c>
      <c r="D39" s="57">
        <v>795.78305022999939</v>
      </c>
    </row>
    <row r="40" spans="2:4" x14ac:dyDescent="0.25">
      <c r="B40" s="67" t="s">
        <v>71</v>
      </c>
      <c r="C40" s="64">
        <f>SUM(C41:C48)</f>
        <v>269643.36032599997</v>
      </c>
      <c r="D40" s="64">
        <f t="shared" ref="D40" si="3">SUM(D41:D48)</f>
        <v>90222.871199469955</v>
      </c>
    </row>
    <row r="41" spans="2:4" x14ac:dyDescent="0.25">
      <c r="B41" s="69" t="s">
        <v>101</v>
      </c>
      <c r="C41" s="65">
        <v>86907.316456</v>
      </c>
      <c r="D41" s="57">
        <v>34599.271166059953</v>
      </c>
    </row>
    <row r="42" spans="2:4" x14ac:dyDescent="0.25">
      <c r="B42" s="69" t="s">
        <v>102</v>
      </c>
      <c r="C42" s="65">
        <v>104123.94556399999</v>
      </c>
      <c r="D42" s="57">
        <v>33338.422430220009</v>
      </c>
    </row>
    <row r="43" spans="2:4" x14ac:dyDescent="0.25">
      <c r="B43" s="69" t="s">
        <v>103</v>
      </c>
      <c r="C43" s="65">
        <v>13192.731931</v>
      </c>
      <c r="D43" s="57">
        <v>3181.1616196200002</v>
      </c>
    </row>
    <row r="44" spans="2:4" x14ac:dyDescent="0.25">
      <c r="B44" s="69" t="s">
        <v>104</v>
      </c>
      <c r="C44" s="65">
        <v>47631.001364999996</v>
      </c>
      <c r="D44" s="57">
        <v>15098.464074229989</v>
      </c>
    </row>
    <row r="45" spans="2:4" x14ac:dyDescent="0.25">
      <c r="B45" s="69" t="s">
        <v>105</v>
      </c>
      <c r="C45" s="65">
        <v>1190.3387740000001</v>
      </c>
      <c r="D45" s="57">
        <v>286.19720024000003</v>
      </c>
    </row>
    <row r="46" spans="2:4" x14ac:dyDescent="0.25">
      <c r="B46" s="69" t="s">
        <v>260</v>
      </c>
      <c r="C46" s="57">
        <v>0</v>
      </c>
      <c r="D46" s="57">
        <v>244.12788751000002</v>
      </c>
    </row>
    <row r="47" spans="2:4" x14ac:dyDescent="0.25">
      <c r="B47" s="69" t="s">
        <v>106</v>
      </c>
      <c r="C47" s="65">
        <v>1157.579031</v>
      </c>
      <c r="D47" s="57">
        <v>299.55787135000003</v>
      </c>
    </row>
    <row r="48" spans="2:4" x14ac:dyDescent="0.25">
      <c r="B48" s="69" t="s">
        <v>107</v>
      </c>
      <c r="C48" s="65">
        <v>15440.447205</v>
      </c>
      <c r="D48" s="57">
        <v>3175.6689502399977</v>
      </c>
    </row>
    <row r="49" spans="2:4" x14ac:dyDescent="0.25">
      <c r="B49" s="67" t="s">
        <v>72</v>
      </c>
      <c r="C49" s="64">
        <f>SUM(C50:C54)</f>
        <v>45893.698339999995</v>
      </c>
      <c r="D49" s="64">
        <f t="shared" ref="D49" si="4">SUM(D50:D54)</f>
        <v>6223.6826071100004</v>
      </c>
    </row>
    <row r="50" spans="2:4" x14ac:dyDescent="0.25">
      <c r="B50" s="69" t="s">
        <v>108</v>
      </c>
      <c r="C50" s="65">
        <v>413.97203999999999</v>
      </c>
      <c r="D50" s="57">
        <v>221.05890897</v>
      </c>
    </row>
    <row r="51" spans="2:4" x14ac:dyDescent="0.25">
      <c r="B51" s="69" t="s">
        <v>109</v>
      </c>
      <c r="C51" s="65">
        <v>10585.225286000001</v>
      </c>
      <c r="D51" s="57">
        <v>873.20276982999997</v>
      </c>
    </row>
    <row r="52" spans="2:4" x14ac:dyDescent="0.25">
      <c r="B52" s="69" t="s">
        <v>110</v>
      </c>
      <c r="C52" s="65">
        <v>7893.3653889999996</v>
      </c>
      <c r="D52" s="57">
        <v>2079.0365750000001</v>
      </c>
    </row>
    <row r="53" spans="2:4" x14ac:dyDescent="0.25">
      <c r="B53" s="69" t="s">
        <v>111</v>
      </c>
      <c r="C53" s="65">
        <v>26929.604206</v>
      </c>
      <c r="D53" s="57">
        <v>3010.1789570100004</v>
      </c>
    </row>
    <row r="54" spans="2:4" x14ac:dyDescent="0.25">
      <c r="B54" s="69" t="s">
        <v>112</v>
      </c>
      <c r="C54" s="65">
        <v>71.531419</v>
      </c>
      <c r="D54" s="57">
        <v>40.205396300000004</v>
      </c>
    </row>
    <row r="55" spans="2:4" x14ac:dyDescent="0.25">
      <c r="B55" s="67" t="s">
        <v>73</v>
      </c>
      <c r="C55" s="64">
        <f>SUM(C56:C64)</f>
        <v>24044.946277999999</v>
      </c>
      <c r="D55" s="64">
        <f t="shared" ref="D55" si="5">SUM(D56:D64)</f>
        <v>3169.0221289099986</v>
      </c>
    </row>
    <row r="56" spans="2:4" x14ac:dyDescent="0.25">
      <c r="B56" s="69" t="s">
        <v>113</v>
      </c>
      <c r="C56" s="65">
        <v>13575.76892</v>
      </c>
      <c r="D56" s="57">
        <v>2846.7996618999987</v>
      </c>
    </row>
    <row r="57" spans="2:4" x14ac:dyDescent="0.25">
      <c r="B57" s="69" t="s">
        <v>259</v>
      </c>
      <c r="C57" s="65">
        <v>1174.6861240000001</v>
      </c>
      <c r="D57" s="57">
        <v>14.65857229</v>
      </c>
    </row>
    <row r="58" spans="2:4" x14ac:dyDescent="0.25">
      <c r="B58" s="69" t="s">
        <v>114</v>
      </c>
      <c r="C58" s="65">
        <v>237.197981</v>
      </c>
      <c r="D58" s="57">
        <v>3.2099282399999995</v>
      </c>
    </row>
    <row r="59" spans="2:4" x14ac:dyDescent="0.25">
      <c r="B59" s="69" t="s">
        <v>115</v>
      </c>
      <c r="C59" s="65">
        <v>4056.1257740000001</v>
      </c>
      <c r="D59" s="57">
        <v>74.970102339999983</v>
      </c>
    </row>
    <row r="60" spans="2:4" x14ac:dyDescent="0.25">
      <c r="B60" s="69" t="s">
        <v>116</v>
      </c>
      <c r="C60" s="65">
        <v>1853.410494</v>
      </c>
      <c r="D60" s="57">
        <v>73.603131859999948</v>
      </c>
    </row>
    <row r="61" spans="2:4" x14ac:dyDescent="0.25">
      <c r="B61" s="69" t="s">
        <v>117</v>
      </c>
      <c r="C61" s="65">
        <v>217.824029</v>
      </c>
      <c r="D61" s="57">
        <v>12.777532599999999</v>
      </c>
    </row>
    <row r="62" spans="2:4" x14ac:dyDescent="0.25">
      <c r="B62" s="69" t="s">
        <v>118</v>
      </c>
      <c r="C62" s="65">
        <v>364.75153699999998</v>
      </c>
      <c r="D62" s="57">
        <v>22.9615136</v>
      </c>
    </row>
    <row r="63" spans="2:4" x14ac:dyDescent="0.25">
      <c r="B63" s="69" t="s">
        <v>119</v>
      </c>
      <c r="C63" s="65">
        <v>2132.8254569999999</v>
      </c>
      <c r="D63" s="65">
        <v>67.759880629999998</v>
      </c>
    </row>
    <row r="64" spans="2:4" x14ac:dyDescent="0.25">
      <c r="B64" s="69" t="s">
        <v>120</v>
      </c>
      <c r="C64" s="65">
        <v>432.35596199999998</v>
      </c>
      <c r="D64" s="57">
        <v>52.28180545</v>
      </c>
    </row>
    <row r="65" spans="2:4" x14ac:dyDescent="0.25">
      <c r="B65" s="67" t="s">
        <v>74</v>
      </c>
      <c r="C65" s="64">
        <f>SUM(C66:C68)</f>
        <v>47194.984104999996</v>
      </c>
      <c r="D65" s="64">
        <f t="shared" ref="D65" si="6">SUM(D66:D68)</f>
        <v>2754.4067657600008</v>
      </c>
    </row>
    <row r="66" spans="2:4" x14ac:dyDescent="0.25">
      <c r="B66" s="69" t="s">
        <v>121</v>
      </c>
      <c r="C66" s="65">
        <v>21294.016092999998</v>
      </c>
      <c r="D66" s="65">
        <v>919.39965704000008</v>
      </c>
    </row>
    <row r="67" spans="2:4" x14ac:dyDescent="0.25">
      <c r="B67" s="69" t="s">
        <v>122</v>
      </c>
      <c r="C67" s="65">
        <v>24454.683736999999</v>
      </c>
      <c r="D67" s="65">
        <v>1835.0071087200006</v>
      </c>
    </row>
    <row r="68" spans="2:4" x14ac:dyDescent="0.25">
      <c r="B68" s="69" t="s">
        <v>123</v>
      </c>
      <c r="C68" s="65">
        <v>1446.284275</v>
      </c>
      <c r="D68" s="65">
        <v>0</v>
      </c>
    </row>
    <row r="69" spans="2:4" x14ac:dyDescent="0.25">
      <c r="B69" s="67" t="s">
        <v>75</v>
      </c>
      <c r="C69" s="64">
        <f>SUM(C70:C72)</f>
        <v>184836.13</v>
      </c>
      <c r="D69" s="64">
        <f t="shared" ref="D69" si="7">SUM(D70:D72)</f>
        <v>38355.21307510999</v>
      </c>
    </row>
    <row r="70" spans="2:4" x14ac:dyDescent="0.25">
      <c r="B70" s="69" t="s">
        <v>124</v>
      </c>
      <c r="C70" s="65">
        <v>84955.492129999999</v>
      </c>
      <c r="D70" s="57">
        <v>21046.734876149992</v>
      </c>
    </row>
    <row r="71" spans="2:4" x14ac:dyDescent="0.25">
      <c r="B71" s="69" t="s">
        <v>125</v>
      </c>
      <c r="C71" s="65">
        <v>98522.890142999997</v>
      </c>
      <c r="D71" s="57">
        <v>16947.400084679997</v>
      </c>
    </row>
    <row r="72" spans="2:4" x14ac:dyDescent="0.25">
      <c r="B72" s="69" t="s">
        <v>126</v>
      </c>
      <c r="C72" s="65">
        <v>1357.7477269999999</v>
      </c>
      <c r="D72" s="57">
        <v>361.07811427999997</v>
      </c>
    </row>
    <row r="73" spans="2:4" x14ac:dyDescent="0.25">
      <c r="B73" s="49" t="s">
        <v>26</v>
      </c>
      <c r="C73" s="43">
        <f>C74+C76</f>
        <v>146463.52179899998</v>
      </c>
      <c r="D73" s="43">
        <f>D74+D76</f>
        <v>16892.942658359996</v>
      </c>
    </row>
    <row r="74" spans="2:4" x14ac:dyDescent="0.25">
      <c r="B74" s="67" t="s">
        <v>76</v>
      </c>
      <c r="C74" s="64">
        <f>C75</f>
        <v>23000</v>
      </c>
      <c r="D74" s="64">
        <f t="shared" ref="D74" si="8">D75</f>
        <v>433.33333199999998</v>
      </c>
    </row>
    <row r="75" spans="2:4" x14ac:dyDescent="0.25">
      <c r="B75" s="69" t="s">
        <v>127</v>
      </c>
      <c r="C75" s="65">
        <v>23000</v>
      </c>
      <c r="D75" s="57">
        <v>433.33333199999998</v>
      </c>
    </row>
    <row r="76" spans="2:4" x14ac:dyDescent="0.25">
      <c r="B76" s="67" t="s">
        <v>77</v>
      </c>
      <c r="C76" s="64">
        <f>C77</f>
        <v>123463.52179899999</v>
      </c>
      <c r="D76" s="64">
        <f>D77</f>
        <v>16459.609326359998</v>
      </c>
    </row>
    <row r="77" spans="2:4" x14ac:dyDescent="0.25">
      <c r="B77" s="69" t="s">
        <v>128</v>
      </c>
      <c r="C77" s="65">
        <v>123463.52179899999</v>
      </c>
      <c r="D77" s="57">
        <v>16459.609326359998</v>
      </c>
    </row>
    <row r="78" spans="2:4" x14ac:dyDescent="0.25">
      <c r="B78" s="63" t="s">
        <v>167</v>
      </c>
      <c r="C78" s="58">
        <f>C13+C73</f>
        <v>1037842.3227039999</v>
      </c>
      <c r="D78" s="58">
        <f>D13+D73</f>
        <v>255446.57099896003</v>
      </c>
    </row>
    <row r="79" spans="2:4" x14ac:dyDescent="0.25">
      <c r="B79" s="32" t="s">
        <v>129</v>
      </c>
      <c r="C79" s="32"/>
      <c r="D79" s="32"/>
    </row>
    <row r="80" spans="2:4" ht="24" customHeight="1" x14ac:dyDescent="0.25">
      <c r="B80" s="123" t="s">
        <v>303</v>
      </c>
      <c r="C80" s="123"/>
      <c r="D80" s="123"/>
    </row>
    <row r="81" spans="2:4" x14ac:dyDescent="0.25">
      <c r="B81" s="32" t="s">
        <v>3</v>
      </c>
      <c r="C81" s="32"/>
      <c r="D81" s="32"/>
    </row>
    <row r="82" spans="2:4" ht="12.75" customHeight="1" x14ac:dyDescent="0.25">
      <c r="C82" s="24"/>
      <c r="D82" s="24"/>
    </row>
    <row r="83" spans="2:4" ht="23.25" customHeight="1" x14ac:dyDescent="0.25">
      <c r="B83" s="23"/>
      <c r="C83" s="24"/>
      <c r="D83" s="24"/>
    </row>
    <row r="84" spans="2:4" x14ac:dyDescent="0.25">
      <c r="B84" s="23"/>
      <c r="C84" s="24"/>
      <c r="D84" s="24"/>
    </row>
    <row r="85" spans="2:4" x14ac:dyDescent="0.25">
      <c r="B85" s="23"/>
      <c r="C85" s="24"/>
      <c r="D85" s="24"/>
    </row>
    <row r="86" spans="2:4" x14ac:dyDescent="0.25">
      <c r="B86" s="23"/>
      <c r="C86" s="24"/>
      <c r="D86" s="24"/>
    </row>
    <row r="87" spans="2:4" x14ac:dyDescent="0.25">
      <c r="B87" s="23"/>
      <c r="C87" s="24"/>
      <c r="D87" s="24"/>
    </row>
    <row r="88" spans="2:4" x14ac:dyDescent="0.25">
      <c r="B88" s="23"/>
      <c r="C88" s="24"/>
      <c r="D88" s="24"/>
    </row>
    <row r="89" spans="2:4" x14ac:dyDescent="0.25">
      <c r="B89" s="23"/>
      <c r="C89" s="24"/>
      <c r="D89" s="24"/>
    </row>
    <row r="90" spans="2:4" x14ac:dyDescent="0.25">
      <c r="B90" s="23"/>
      <c r="C90" s="24"/>
      <c r="D90" s="24"/>
    </row>
    <row r="91" spans="2:4" x14ac:dyDescent="0.25">
      <c r="B91" s="23"/>
      <c r="C91" s="24"/>
      <c r="D91" s="24"/>
    </row>
    <row r="92" spans="2:4" x14ac:dyDescent="0.25">
      <c r="C92" s="24"/>
      <c r="D92" s="24"/>
    </row>
    <row r="93" spans="2:4" x14ac:dyDescent="0.25">
      <c r="B93" s="27"/>
      <c r="C93" s="24"/>
      <c r="D93" s="24"/>
    </row>
    <row r="94" spans="2:4" x14ac:dyDescent="0.25">
      <c r="B94" s="28"/>
      <c r="C94" s="24"/>
      <c r="D94" s="24"/>
    </row>
    <row r="95" spans="2:4" x14ac:dyDescent="0.25">
      <c r="C95" s="24"/>
      <c r="D95" s="24"/>
    </row>
    <row r="96" spans="2:4" x14ac:dyDescent="0.25">
      <c r="B96" s="23"/>
      <c r="C96" s="24"/>
      <c r="D96" s="24"/>
    </row>
    <row r="97" spans="2:4" x14ac:dyDescent="0.25">
      <c r="B97" s="23"/>
      <c r="C97" s="24"/>
      <c r="D97" s="24"/>
    </row>
    <row r="98" spans="2:4" x14ac:dyDescent="0.25">
      <c r="B98" s="23"/>
      <c r="C98" s="24"/>
      <c r="D98" s="24"/>
    </row>
    <row r="99" spans="2:4" x14ac:dyDescent="0.25">
      <c r="B99" s="23"/>
      <c r="C99" s="24"/>
      <c r="D99" s="24"/>
    </row>
    <row r="100" spans="2:4" x14ac:dyDescent="0.25">
      <c r="B100" s="23"/>
      <c r="C100" s="80"/>
      <c r="D100" s="80"/>
    </row>
    <row r="101" spans="2:4" x14ac:dyDescent="0.25">
      <c r="B101" s="80"/>
      <c r="C101" s="80"/>
      <c r="D101" s="80"/>
    </row>
    <row r="102" spans="2:4" x14ac:dyDescent="0.25">
      <c r="B102" s="80"/>
    </row>
  </sheetData>
  <mergeCells count="11">
    <mergeCell ref="B11:B12"/>
    <mergeCell ref="C11:C12"/>
    <mergeCell ref="B80:D80"/>
    <mergeCell ref="D11:D12"/>
    <mergeCell ref="A8:E8"/>
    <mergeCell ref="A1:E1"/>
    <mergeCell ref="A7:E7"/>
    <mergeCell ref="A6:E6"/>
    <mergeCell ref="A5:E5"/>
    <mergeCell ref="A3:E3"/>
    <mergeCell ref="A2:E2"/>
  </mergeCells>
  <pageMargins left="0.7" right="0.7" top="0.75" bottom="0.75" header="0.3" footer="0.3"/>
  <pageSetup orientation="portrait" r:id="rId1"/>
  <ignoredErrors>
    <ignoredError sqref="C20 C30:D30 C40:D40 C49:D49 C55:D55 C65:D65 C69:D69 C73 D20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02426-47D3-45FF-AD7B-3F2F96EC32DC}">
  <dimension ref="A1:O29"/>
  <sheetViews>
    <sheetView showGridLines="0" zoomScale="110" zoomScaleNormal="110" zoomScalePageLayoutView="99" workbookViewId="0">
      <selection activeCell="E25" sqref="E25"/>
    </sheetView>
  </sheetViews>
  <sheetFormatPr baseColWidth="10" defaultColWidth="11.42578125" defaultRowHeight="15" x14ac:dyDescent="0.25"/>
  <cols>
    <col min="1" max="1" width="8.42578125" customWidth="1"/>
    <col min="2" max="2" width="11.85546875" customWidth="1"/>
    <col min="3" max="5" width="24.42578125" customWidth="1"/>
    <col min="6" max="6" width="22.42578125" customWidth="1"/>
    <col min="7" max="7" width="4.42578125" customWidth="1"/>
    <col min="8" max="8" width="15.42578125" customWidth="1"/>
    <col min="9" max="10" width="10.85546875" customWidth="1"/>
    <col min="11" max="11" width="10" customWidth="1"/>
    <col min="12" max="12" width="13.7109375" customWidth="1"/>
    <col min="13" max="13" width="12.28515625" customWidth="1"/>
  </cols>
  <sheetData>
    <row r="1" spans="1:15" ht="28.5" customHeight="1" x14ac:dyDescent="0.25">
      <c r="A1" s="139" t="s">
        <v>0</v>
      </c>
      <c r="B1" s="139"/>
      <c r="C1" s="139"/>
      <c r="D1" s="139"/>
      <c r="E1" s="139"/>
      <c r="F1" s="139"/>
      <c r="G1" s="139"/>
      <c r="H1" s="139"/>
      <c r="I1" s="108"/>
      <c r="J1" s="108"/>
      <c r="K1" s="108"/>
      <c r="L1" s="108"/>
      <c r="M1" s="108"/>
      <c r="N1" s="108"/>
      <c r="O1" s="108"/>
    </row>
    <row r="2" spans="1:15" ht="21" customHeight="1" x14ac:dyDescent="0.25">
      <c r="A2" s="140" t="s">
        <v>1</v>
      </c>
      <c r="B2" s="140"/>
      <c r="C2" s="140"/>
      <c r="D2" s="140"/>
      <c r="E2" s="140"/>
      <c r="F2" s="140"/>
      <c r="G2" s="140"/>
      <c r="H2" s="140"/>
      <c r="I2" s="107"/>
      <c r="J2" s="107"/>
      <c r="K2" s="107"/>
      <c r="L2" s="107"/>
      <c r="M2" s="107"/>
      <c r="N2" s="107"/>
      <c r="O2" s="107"/>
    </row>
    <row r="3" spans="1:15" ht="15.75" customHeight="1" x14ac:dyDescent="0.25">
      <c r="A3" s="141" t="s">
        <v>175</v>
      </c>
      <c r="B3" s="141"/>
      <c r="C3" s="141"/>
      <c r="D3" s="141"/>
      <c r="E3" s="141"/>
      <c r="F3" s="141"/>
      <c r="G3" s="141"/>
      <c r="H3" s="141"/>
      <c r="I3" s="111"/>
      <c r="J3" s="111"/>
      <c r="K3" s="111"/>
      <c r="L3" s="106"/>
      <c r="M3" s="106"/>
      <c r="N3" s="106"/>
      <c r="O3" s="106"/>
    </row>
    <row r="4" spans="1:15" ht="15.75" x14ac:dyDescent="0.25">
      <c r="K4" s="4"/>
      <c r="L4" s="4"/>
    </row>
    <row r="5" spans="1:15" ht="18.75" customHeight="1" x14ac:dyDescent="0.3">
      <c r="A5" s="132" t="s">
        <v>250</v>
      </c>
      <c r="B5" s="132"/>
      <c r="C5" s="132"/>
      <c r="D5" s="132"/>
      <c r="E5" s="132"/>
      <c r="F5" s="132"/>
      <c r="G5" s="132"/>
      <c r="H5" s="132"/>
      <c r="I5" s="18"/>
      <c r="J5" s="18"/>
      <c r="K5" s="18"/>
      <c r="L5" s="18"/>
      <c r="M5" s="18"/>
      <c r="N5" s="18"/>
      <c r="O5" s="18"/>
    </row>
    <row r="6" spans="1:15" ht="18.75" x14ac:dyDescent="0.3">
      <c r="A6" s="135" t="s">
        <v>304</v>
      </c>
      <c r="B6" s="135"/>
      <c r="C6" s="135"/>
      <c r="D6" s="135"/>
      <c r="E6" s="135"/>
      <c r="F6" s="135"/>
      <c r="G6" s="135"/>
      <c r="H6" s="135"/>
      <c r="I6" s="105"/>
      <c r="J6" s="105"/>
      <c r="K6" s="105"/>
      <c r="L6" s="105"/>
      <c r="M6" s="105"/>
      <c r="N6" s="105"/>
      <c r="O6" s="105"/>
    </row>
    <row r="7" spans="1:15" ht="15.75" x14ac:dyDescent="0.25">
      <c r="A7" s="131" t="s">
        <v>5</v>
      </c>
      <c r="B7" s="131"/>
      <c r="C7" s="131"/>
      <c r="D7" s="131"/>
      <c r="E7" s="131"/>
      <c r="F7" s="131"/>
      <c r="G7" s="131"/>
      <c r="H7" s="131"/>
      <c r="I7" s="104"/>
      <c r="J7" s="104"/>
      <c r="K7" s="104"/>
      <c r="L7" s="104"/>
      <c r="M7" s="104"/>
      <c r="N7" s="104"/>
      <c r="O7" s="104"/>
    </row>
    <row r="9" spans="1:15" ht="15" customHeight="1" x14ac:dyDescent="0.25">
      <c r="B9" s="137"/>
      <c r="C9" s="137"/>
      <c r="D9" s="137"/>
      <c r="E9" s="137"/>
      <c r="F9" s="137"/>
      <c r="G9" s="137"/>
      <c r="H9" s="137"/>
      <c r="I9" s="137"/>
      <c r="J9" s="137"/>
      <c r="K9" s="137"/>
    </row>
    <row r="10" spans="1:15" ht="34.5" customHeight="1" x14ac:dyDescent="0.25">
      <c r="C10" s="110" t="s">
        <v>7</v>
      </c>
      <c r="D10" s="110" t="s">
        <v>251</v>
      </c>
      <c r="E10" s="110" t="s">
        <v>252</v>
      </c>
      <c r="F10" s="110" t="s">
        <v>8</v>
      </c>
    </row>
    <row r="11" spans="1:15" x14ac:dyDescent="0.25">
      <c r="C11" s="87" t="s">
        <v>253</v>
      </c>
      <c r="D11" s="86">
        <v>522.79999999999995</v>
      </c>
      <c r="E11" s="86">
        <v>3308.6109999999999</v>
      </c>
      <c r="F11" s="87">
        <f>SUM(D11:E11)</f>
        <v>3831.4110000000001</v>
      </c>
    </row>
    <row r="12" spans="1:15" x14ac:dyDescent="0.25">
      <c r="C12" s="87" t="s">
        <v>256</v>
      </c>
      <c r="D12" s="86">
        <v>498.16886562999997</v>
      </c>
      <c r="E12" s="86">
        <v>3575.8490499999998</v>
      </c>
      <c r="F12" s="87">
        <f>SUM(D12:E12)</f>
        <v>4074.0179156299996</v>
      </c>
    </row>
    <row r="13" spans="1:15" x14ac:dyDescent="0.25">
      <c r="C13" s="87" t="s">
        <v>263</v>
      </c>
      <c r="D13" s="86">
        <v>415.57300847000005</v>
      </c>
      <c r="E13" s="86">
        <v>3239.2811000000002</v>
      </c>
      <c r="F13" s="87">
        <f>SUM(D13:E13)</f>
        <v>3654.85410847</v>
      </c>
    </row>
    <row r="14" spans="1:15" x14ac:dyDescent="0.25">
      <c r="C14" s="87" t="s">
        <v>282</v>
      </c>
      <c r="D14" s="86">
        <v>335.10256556999997</v>
      </c>
      <c r="E14" s="86">
        <v>0</v>
      </c>
      <c r="F14" s="87">
        <f>SUM(D14:E14)</f>
        <v>335.10256556999997</v>
      </c>
    </row>
    <row r="15" spans="1:15" x14ac:dyDescent="0.25">
      <c r="C15" s="109" t="s">
        <v>24</v>
      </c>
      <c r="D15" s="88">
        <f>SUM(D11:D14)</f>
        <v>1771.6444396700001</v>
      </c>
      <c r="E15" s="88">
        <f>SUM(E11:E14)</f>
        <v>10123.74115</v>
      </c>
      <c r="F15" s="88">
        <f>SUM(D15:E15)</f>
        <v>11895.385589670001</v>
      </c>
    </row>
    <row r="16" spans="1:15" x14ac:dyDescent="0.25">
      <c r="C16" s="116" t="s">
        <v>3</v>
      </c>
      <c r="D16" s="116"/>
    </row>
    <row r="17" spans="3:8" x14ac:dyDescent="0.25">
      <c r="C17" s="138" t="s">
        <v>305</v>
      </c>
      <c r="D17" s="138"/>
      <c r="E17" s="138"/>
    </row>
    <row r="20" spans="3:8" ht="15" customHeight="1" x14ac:dyDescent="0.25"/>
    <row r="21" spans="3:8" ht="15" customHeight="1" x14ac:dyDescent="0.25"/>
    <row r="22" spans="3:8" ht="15" customHeight="1" x14ac:dyDescent="0.25"/>
    <row r="26" spans="3:8" ht="15" customHeight="1" x14ac:dyDescent="0.25"/>
    <row r="29" spans="3:8" x14ac:dyDescent="0.25">
      <c r="H29" s="28"/>
    </row>
  </sheetData>
  <mergeCells count="8">
    <mergeCell ref="B9:K9"/>
    <mergeCell ref="C17:E17"/>
    <mergeCell ref="A1:H1"/>
    <mergeCell ref="A2:H2"/>
    <mergeCell ref="A3:H3"/>
    <mergeCell ref="A5:H5"/>
    <mergeCell ref="A6:H6"/>
    <mergeCell ref="A7:H7"/>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821A5-A0F9-4E03-A485-C85EFAFA98EF}">
  <dimension ref="A1:AE77"/>
  <sheetViews>
    <sheetView showGridLines="0" zoomScaleNormal="100" zoomScalePageLayoutView="99" workbookViewId="0">
      <selection activeCell="K21" sqref="K21"/>
    </sheetView>
  </sheetViews>
  <sheetFormatPr baseColWidth="10" defaultColWidth="11.42578125" defaultRowHeight="15" x14ac:dyDescent="0.25"/>
  <cols>
    <col min="1" max="1" width="5.28515625" customWidth="1"/>
    <col min="2" max="2" width="91.140625" customWidth="1"/>
    <col min="3" max="3" width="13.85546875" customWidth="1"/>
    <col min="4" max="4" width="12.28515625" customWidth="1"/>
    <col min="5" max="5" width="14.28515625" customWidth="1"/>
    <col min="6" max="6" width="12.28515625" customWidth="1"/>
    <col min="7" max="7" width="15.85546875" customWidth="1"/>
    <col min="8" max="8" width="13.7109375" customWidth="1"/>
    <col min="9" max="9" width="12.28515625" customWidth="1"/>
  </cols>
  <sheetData>
    <row r="1" spans="1:11" ht="28.5" x14ac:dyDescent="0.25">
      <c r="A1" s="139" t="s">
        <v>0</v>
      </c>
      <c r="B1" s="139"/>
      <c r="C1" s="139"/>
      <c r="D1" s="139"/>
      <c r="E1" s="139"/>
      <c r="F1" s="139"/>
      <c r="G1" s="139"/>
      <c r="H1" s="108"/>
      <c r="I1" s="108"/>
      <c r="J1" s="108"/>
      <c r="K1" s="108"/>
    </row>
    <row r="2" spans="1:11" ht="21" x14ac:dyDescent="0.25">
      <c r="A2" s="140" t="s">
        <v>1</v>
      </c>
      <c r="B2" s="140"/>
      <c r="C2" s="140"/>
      <c r="D2" s="140"/>
      <c r="E2" s="140"/>
      <c r="F2" s="140"/>
      <c r="G2" s="140"/>
      <c r="H2" s="107"/>
      <c r="I2" s="107"/>
      <c r="J2" s="107"/>
      <c r="K2" s="107"/>
    </row>
    <row r="3" spans="1:11" ht="15.75" x14ac:dyDescent="0.25">
      <c r="A3" s="141" t="s">
        <v>175</v>
      </c>
      <c r="B3" s="141"/>
      <c r="C3" s="141"/>
      <c r="D3" s="141"/>
      <c r="E3" s="141"/>
      <c r="F3" s="141"/>
      <c r="G3" s="141"/>
      <c r="H3" s="106"/>
      <c r="I3" s="106"/>
      <c r="J3" s="106"/>
      <c r="K3" s="106"/>
    </row>
    <row r="4" spans="1:11" ht="15.75" x14ac:dyDescent="0.25">
      <c r="G4" s="4"/>
      <c r="H4" s="4"/>
    </row>
    <row r="5" spans="1:11" ht="18.75" x14ac:dyDescent="0.3">
      <c r="A5" s="132" t="s">
        <v>4</v>
      </c>
      <c r="B5" s="132"/>
      <c r="C5" s="132"/>
      <c r="D5" s="132"/>
      <c r="E5" s="132"/>
      <c r="F5" s="132"/>
      <c r="G5" s="132"/>
      <c r="H5" s="18"/>
      <c r="I5" s="18"/>
      <c r="J5" s="18"/>
      <c r="K5" s="18"/>
    </row>
    <row r="6" spans="1:11" ht="18" customHeight="1" x14ac:dyDescent="0.3">
      <c r="A6" s="115"/>
      <c r="B6" s="126" t="s">
        <v>281</v>
      </c>
      <c r="C6" s="126"/>
      <c r="D6" s="126"/>
      <c r="E6" s="126"/>
      <c r="F6" s="126"/>
      <c r="G6" s="126"/>
      <c r="H6" s="18"/>
      <c r="I6" s="18"/>
      <c r="J6" s="18"/>
      <c r="K6" s="18"/>
    </row>
    <row r="7" spans="1:11" ht="18.75" x14ac:dyDescent="0.3">
      <c r="A7" s="135" t="s">
        <v>304</v>
      </c>
      <c r="B7" s="135"/>
      <c r="C7" s="135"/>
      <c r="D7" s="135"/>
      <c r="E7" s="135"/>
      <c r="F7" s="135"/>
      <c r="G7" s="135"/>
      <c r="H7" s="105"/>
      <c r="I7" s="105"/>
      <c r="J7" s="105"/>
      <c r="K7" s="105"/>
    </row>
    <row r="8" spans="1:11" ht="15.75" x14ac:dyDescent="0.25">
      <c r="A8" s="131" t="s">
        <v>5</v>
      </c>
      <c r="B8" s="131"/>
      <c r="C8" s="131"/>
      <c r="D8" s="131"/>
      <c r="E8" s="131"/>
      <c r="F8" s="131"/>
      <c r="G8" s="131"/>
      <c r="H8" s="104"/>
      <c r="I8" s="104"/>
      <c r="J8" s="104"/>
      <c r="K8" s="104"/>
    </row>
    <row r="10" spans="1:11" ht="15" customHeight="1" x14ac:dyDescent="0.25">
      <c r="B10" s="142" t="s">
        <v>6</v>
      </c>
      <c r="C10" s="143" t="s">
        <v>7</v>
      </c>
      <c r="D10" s="143"/>
      <c r="E10" s="143"/>
      <c r="F10" s="143"/>
      <c r="G10" s="143" t="s">
        <v>8</v>
      </c>
    </row>
    <row r="11" spans="1:11" x14ac:dyDescent="0.25">
      <c r="B11" s="142"/>
      <c r="C11" s="118" t="s">
        <v>253</v>
      </c>
      <c r="D11" s="118" t="s">
        <v>256</v>
      </c>
      <c r="E11" s="118" t="s">
        <v>263</v>
      </c>
      <c r="F11" s="118" t="s">
        <v>282</v>
      </c>
      <c r="G11" s="143"/>
    </row>
    <row r="12" spans="1:11" x14ac:dyDescent="0.25">
      <c r="B12" s="112" t="s">
        <v>283</v>
      </c>
      <c r="C12" s="113">
        <f>C13+C21+C24+C33+C36+C40+C43+C46+C52+C49</f>
        <v>3942.0423978499998</v>
      </c>
      <c r="D12" s="113">
        <f t="shared" ref="D12:E12" si="0">D13+D21+D24+D33+D36+D40+D43+D46+D52+D49</f>
        <v>8379.0799710200008</v>
      </c>
      <c r="E12" s="113">
        <f t="shared" si="0"/>
        <v>3992.1702059699996</v>
      </c>
      <c r="F12" s="113">
        <f>F13+F21+F24+F33+F36+F40+F43+F46+F52+F49</f>
        <v>11386.398012289999</v>
      </c>
      <c r="G12" s="113">
        <f t="shared" ref="G12" si="1">G13+G21+G24+G33+G36+G40+G43+G46+G52</f>
        <v>27699.674657130003</v>
      </c>
    </row>
    <row r="13" spans="1:11" x14ac:dyDescent="0.25">
      <c r="B13" s="5" t="s">
        <v>274</v>
      </c>
      <c r="C13" s="6">
        <v>3308.6109999999999</v>
      </c>
      <c r="D13" s="6">
        <v>3575.8490499999998</v>
      </c>
      <c r="E13" s="6">
        <v>3239.4274409999998</v>
      </c>
      <c r="F13" s="6">
        <v>2697.2354660000001</v>
      </c>
      <c r="G13" s="6">
        <f>SUM(C13:F13)</f>
        <v>12821.122957</v>
      </c>
    </row>
    <row r="14" spans="1:11" x14ac:dyDescent="0.25">
      <c r="B14" s="99" t="s">
        <v>261</v>
      </c>
      <c r="C14" s="7">
        <v>3308.6109999999999</v>
      </c>
      <c r="D14" s="7">
        <v>3575.8490499999998</v>
      </c>
      <c r="E14" s="7">
        <v>3239.2811000000002</v>
      </c>
      <c r="F14" s="7">
        <v>2697.1779999999999</v>
      </c>
      <c r="G14" s="100">
        <f>SUM(C14:F14)</f>
        <v>12820.91915</v>
      </c>
    </row>
    <row r="15" spans="1:11" x14ac:dyDescent="0.25">
      <c r="B15" s="101" t="s">
        <v>262</v>
      </c>
      <c r="C15" s="8">
        <v>3308.6109999999999</v>
      </c>
      <c r="D15" s="8">
        <v>3575.8490499999998</v>
      </c>
      <c r="E15" s="8">
        <v>3239.2811000000002</v>
      </c>
      <c r="F15" s="8">
        <v>2697.1779999999999</v>
      </c>
      <c r="G15" s="9">
        <f t="shared" ref="G15:G54" si="2">SUM(C15:F15)</f>
        <v>12820.91915</v>
      </c>
    </row>
    <row r="16" spans="1:11" x14ac:dyDescent="0.25">
      <c r="B16" s="50" t="s">
        <v>264</v>
      </c>
      <c r="C16" s="102">
        <v>0</v>
      </c>
      <c r="D16" s="102">
        <v>0</v>
      </c>
      <c r="E16" s="102">
        <v>0.146341</v>
      </c>
      <c r="F16" s="102">
        <v>0</v>
      </c>
      <c r="G16" s="100">
        <f t="shared" si="2"/>
        <v>0.146341</v>
      </c>
    </row>
    <row r="17" spans="2:8" x14ac:dyDescent="0.25">
      <c r="B17" s="101" t="s">
        <v>262</v>
      </c>
      <c r="C17" s="103">
        <v>0</v>
      </c>
      <c r="D17" s="103">
        <v>0</v>
      </c>
      <c r="E17" s="103">
        <v>8.1361000000000003E-2</v>
      </c>
      <c r="F17" s="103">
        <v>0</v>
      </c>
      <c r="G17" s="9">
        <f t="shared" si="2"/>
        <v>8.1361000000000003E-2</v>
      </c>
    </row>
    <row r="18" spans="2:8" x14ac:dyDescent="0.25">
      <c r="B18" s="101" t="s">
        <v>265</v>
      </c>
      <c r="C18" s="103">
        <v>0</v>
      </c>
      <c r="D18" s="103">
        <v>0</v>
      </c>
      <c r="E18" s="103">
        <v>6.4979999999999996E-2</v>
      </c>
      <c r="F18" s="103">
        <v>0</v>
      </c>
      <c r="G18" s="9">
        <f t="shared" si="2"/>
        <v>6.4979999999999996E-2</v>
      </c>
    </row>
    <row r="19" spans="2:8" x14ac:dyDescent="0.25">
      <c r="B19" s="50" t="s">
        <v>286</v>
      </c>
      <c r="C19" s="102">
        <v>0</v>
      </c>
      <c r="D19" s="102">
        <v>0</v>
      </c>
      <c r="E19" s="102">
        <v>0</v>
      </c>
      <c r="F19" s="102">
        <v>5.7466000000000003E-2</v>
      </c>
      <c r="G19" s="100">
        <f t="shared" si="2"/>
        <v>5.7466000000000003E-2</v>
      </c>
      <c r="H19" s="21"/>
    </row>
    <row r="20" spans="2:8" x14ac:dyDescent="0.25">
      <c r="B20" s="101" t="s">
        <v>262</v>
      </c>
      <c r="C20" s="103">
        <v>0</v>
      </c>
      <c r="D20" s="103">
        <v>0</v>
      </c>
      <c r="E20" s="103">
        <v>0</v>
      </c>
      <c r="F20" s="103">
        <v>5.7466000000000003E-2</v>
      </c>
      <c r="G20" s="9">
        <f t="shared" si="2"/>
        <v>5.7466000000000003E-2</v>
      </c>
    </row>
    <row r="21" spans="2:8" x14ac:dyDescent="0.25">
      <c r="B21" s="5" t="s">
        <v>275</v>
      </c>
      <c r="C21" s="6">
        <v>0</v>
      </c>
      <c r="D21" s="6">
        <v>0</v>
      </c>
      <c r="E21" s="6">
        <v>9.6995999999999999E-2</v>
      </c>
      <c r="F21" s="6">
        <v>0</v>
      </c>
      <c r="G21" s="6">
        <f t="shared" si="2"/>
        <v>9.6995999999999999E-2</v>
      </c>
    </row>
    <row r="22" spans="2:8" x14ac:dyDescent="0.25">
      <c r="B22" s="99" t="s">
        <v>287</v>
      </c>
      <c r="C22" s="7">
        <v>0</v>
      </c>
      <c r="D22" s="7">
        <v>0</v>
      </c>
      <c r="E22" s="7">
        <v>9.6995999999999999E-2</v>
      </c>
      <c r="F22" s="7">
        <v>0</v>
      </c>
      <c r="G22" s="100">
        <f t="shared" si="2"/>
        <v>9.6995999999999999E-2</v>
      </c>
    </row>
    <row r="23" spans="2:8" x14ac:dyDescent="0.25">
      <c r="B23" s="51" t="s">
        <v>262</v>
      </c>
      <c r="C23" s="103">
        <v>0</v>
      </c>
      <c r="D23" s="103">
        <v>0</v>
      </c>
      <c r="E23" s="103">
        <v>9.6995999999999999E-2</v>
      </c>
      <c r="F23" s="103">
        <v>0</v>
      </c>
      <c r="G23" s="100">
        <f t="shared" si="2"/>
        <v>9.6995999999999999E-2</v>
      </c>
    </row>
    <row r="24" spans="2:8" x14ac:dyDescent="0.25">
      <c r="B24" s="5" t="s">
        <v>276</v>
      </c>
      <c r="C24" s="6">
        <v>0</v>
      </c>
      <c r="D24" s="6">
        <v>139.1807</v>
      </c>
      <c r="E24" s="6">
        <v>69.651799999999994</v>
      </c>
      <c r="F24" s="6">
        <v>0</v>
      </c>
      <c r="G24" s="6">
        <f t="shared" si="2"/>
        <v>208.83249999999998</v>
      </c>
    </row>
    <row r="25" spans="2:8" x14ac:dyDescent="0.25">
      <c r="B25" s="99" t="s">
        <v>277</v>
      </c>
      <c r="C25" s="7">
        <v>0</v>
      </c>
      <c r="D25" s="7">
        <v>37.740900000000003</v>
      </c>
      <c r="E25" s="7">
        <v>18.898</v>
      </c>
      <c r="F25" s="7">
        <v>0</v>
      </c>
      <c r="G25" s="100">
        <f t="shared" si="2"/>
        <v>56.638900000000007</v>
      </c>
    </row>
    <row r="26" spans="2:8" x14ac:dyDescent="0.25">
      <c r="B26" s="51" t="s">
        <v>262</v>
      </c>
      <c r="C26" s="103">
        <v>0</v>
      </c>
      <c r="D26" s="103">
        <v>37.740900000000003</v>
      </c>
      <c r="E26" s="103">
        <v>18.898</v>
      </c>
      <c r="F26" s="103">
        <v>0</v>
      </c>
      <c r="G26" s="100">
        <f t="shared" si="2"/>
        <v>56.638900000000007</v>
      </c>
    </row>
    <row r="27" spans="2:8" x14ac:dyDescent="0.25">
      <c r="B27" s="50" t="s">
        <v>288</v>
      </c>
      <c r="C27" s="102">
        <v>0</v>
      </c>
      <c r="D27" s="102">
        <v>62.189599999999999</v>
      </c>
      <c r="E27" s="102">
        <v>31.096800000000002</v>
      </c>
      <c r="F27" s="102">
        <v>0</v>
      </c>
      <c r="G27" s="9">
        <f t="shared" si="2"/>
        <v>93.2864</v>
      </c>
    </row>
    <row r="28" spans="2:8" x14ac:dyDescent="0.25">
      <c r="B28" s="51" t="s">
        <v>262</v>
      </c>
      <c r="C28" s="103">
        <v>0</v>
      </c>
      <c r="D28" s="103">
        <v>62.189599999999999</v>
      </c>
      <c r="E28" s="103">
        <v>31.096800000000002</v>
      </c>
      <c r="F28" s="103">
        <v>0</v>
      </c>
      <c r="G28" s="87">
        <f t="shared" si="2"/>
        <v>93.2864</v>
      </c>
    </row>
    <row r="29" spans="2:8" x14ac:dyDescent="0.25">
      <c r="B29" s="50" t="s">
        <v>289</v>
      </c>
      <c r="C29" s="102">
        <v>0</v>
      </c>
      <c r="D29" s="102">
        <v>11.974600000000001</v>
      </c>
      <c r="E29" s="102">
        <v>5.9873000000000003</v>
      </c>
      <c r="F29" s="102">
        <v>0</v>
      </c>
      <c r="G29" s="100">
        <f t="shared" si="2"/>
        <v>17.9619</v>
      </c>
    </row>
    <row r="30" spans="2:8" x14ac:dyDescent="0.25">
      <c r="B30" s="51" t="s">
        <v>262</v>
      </c>
      <c r="C30" s="103">
        <v>0</v>
      </c>
      <c r="D30" s="103">
        <v>11.974600000000001</v>
      </c>
      <c r="E30" s="103">
        <v>5.9873000000000003</v>
      </c>
      <c r="F30" s="103">
        <v>0</v>
      </c>
      <c r="G30" s="9">
        <f t="shared" si="2"/>
        <v>17.9619</v>
      </c>
    </row>
    <row r="31" spans="2:8" x14ac:dyDescent="0.25">
      <c r="B31" s="50" t="s">
        <v>290</v>
      </c>
      <c r="C31" s="102">
        <v>0</v>
      </c>
      <c r="D31" s="102">
        <v>27.275600000000001</v>
      </c>
      <c r="E31" s="102">
        <v>13.669700000000001</v>
      </c>
      <c r="F31" s="102">
        <v>0</v>
      </c>
      <c r="G31" s="87">
        <f t="shared" si="2"/>
        <v>40.945300000000003</v>
      </c>
    </row>
    <row r="32" spans="2:8" x14ac:dyDescent="0.25">
      <c r="B32" s="51" t="s">
        <v>262</v>
      </c>
      <c r="C32" s="103">
        <v>0</v>
      </c>
      <c r="D32" s="103">
        <v>27.275600000000001</v>
      </c>
      <c r="E32" s="103">
        <v>13.669700000000001</v>
      </c>
      <c r="F32" s="103">
        <v>0</v>
      </c>
      <c r="G32" s="9">
        <f t="shared" si="2"/>
        <v>40.945300000000003</v>
      </c>
    </row>
    <row r="33" spans="2:31" x14ac:dyDescent="0.25">
      <c r="B33" s="5" t="s">
        <v>278</v>
      </c>
      <c r="C33" s="6">
        <v>0</v>
      </c>
      <c r="D33" s="6">
        <v>2.3434200000000001</v>
      </c>
      <c r="E33" s="6">
        <v>2.33435506</v>
      </c>
      <c r="F33" s="6">
        <v>0</v>
      </c>
      <c r="G33" s="6">
        <f t="shared" si="2"/>
        <v>4.6777750600000001</v>
      </c>
    </row>
    <row r="34" spans="2:31" x14ac:dyDescent="0.25">
      <c r="B34" s="99" t="s">
        <v>291</v>
      </c>
      <c r="C34" s="7">
        <v>0</v>
      </c>
      <c r="D34" s="7">
        <v>2.3434200000000001</v>
      </c>
      <c r="E34" s="7">
        <v>2.33435506</v>
      </c>
      <c r="F34" s="7">
        <v>0</v>
      </c>
      <c r="G34" s="100">
        <f t="shared" si="2"/>
        <v>4.6777750600000001</v>
      </c>
    </row>
    <row r="35" spans="2:31" x14ac:dyDescent="0.25">
      <c r="B35" s="51" t="s">
        <v>262</v>
      </c>
      <c r="C35" s="103">
        <v>0</v>
      </c>
      <c r="D35" s="103">
        <v>2.3434200000000001</v>
      </c>
      <c r="E35" s="103">
        <v>2.33435506</v>
      </c>
      <c r="F35" s="103">
        <v>0</v>
      </c>
      <c r="G35" s="9">
        <f t="shared" si="2"/>
        <v>4.6777750600000001</v>
      </c>
    </row>
    <row r="36" spans="2:31" x14ac:dyDescent="0.25">
      <c r="B36" s="5" t="s">
        <v>279</v>
      </c>
      <c r="C36" s="6">
        <v>110.63163975999998</v>
      </c>
      <c r="D36" s="6">
        <v>4163.5379353900007</v>
      </c>
      <c r="E36" s="6">
        <v>264.89785344000001</v>
      </c>
      <c r="F36" s="6">
        <v>8353.6540507200007</v>
      </c>
      <c r="G36" s="6">
        <f t="shared" si="2"/>
        <v>12892.721479310003</v>
      </c>
    </row>
    <row r="37" spans="2:31" x14ac:dyDescent="0.25">
      <c r="B37" s="99" t="s">
        <v>292</v>
      </c>
      <c r="C37" s="7">
        <v>110.63163975999998</v>
      </c>
      <c r="D37" s="7">
        <v>4163.5379353900007</v>
      </c>
      <c r="E37" s="7">
        <v>264.89785344000001</v>
      </c>
      <c r="F37" s="7">
        <v>8353.6540507200007</v>
      </c>
      <c r="G37" s="100">
        <f t="shared" si="2"/>
        <v>12892.721479310003</v>
      </c>
    </row>
    <row r="38" spans="2:31" x14ac:dyDescent="0.25">
      <c r="B38" s="51" t="s">
        <v>262</v>
      </c>
      <c r="C38" s="103">
        <v>110.63163975999998</v>
      </c>
      <c r="D38" s="103">
        <v>4163.5379353900007</v>
      </c>
      <c r="E38" s="103">
        <v>253.83785344</v>
      </c>
      <c r="F38" s="103">
        <v>8353.6540507200007</v>
      </c>
      <c r="G38" s="100">
        <f t="shared" si="2"/>
        <v>12881.661479310002</v>
      </c>
    </row>
    <row r="39" spans="2:31" x14ac:dyDescent="0.25">
      <c r="B39" s="51" t="s">
        <v>284</v>
      </c>
      <c r="C39" s="103">
        <v>0</v>
      </c>
      <c r="D39" s="103">
        <v>0</v>
      </c>
      <c r="E39" s="103">
        <v>11.06</v>
      </c>
      <c r="F39" s="103">
        <v>0</v>
      </c>
      <c r="G39" s="9">
        <f t="shared" si="2"/>
        <v>11.06</v>
      </c>
    </row>
    <row r="40" spans="2:31" x14ac:dyDescent="0.25">
      <c r="B40" s="5" t="s">
        <v>306</v>
      </c>
      <c r="C40" s="6">
        <v>0</v>
      </c>
      <c r="D40" s="6">
        <v>0</v>
      </c>
      <c r="E40" s="6">
        <v>0</v>
      </c>
      <c r="F40" s="6">
        <v>0.39</v>
      </c>
      <c r="G40" s="6">
        <f>SUM(C40:F40)</f>
        <v>0.39</v>
      </c>
    </row>
    <row r="41" spans="2:31" x14ac:dyDescent="0.25">
      <c r="B41" s="99" t="s">
        <v>307</v>
      </c>
      <c r="C41" s="7">
        <v>0</v>
      </c>
      <c r="D41" s="7">
        <v>0</v>
      </c>
      <c r="E41" s="7">
        <v>0</v>
      </c>
      <c r="F41" s="7">
        <v>0.39</v>
      </c>
      <c r="G41" s="100">
        <f t="shared" si="2"/>
        <v>0.39</v>
      </c>
    </row>
    <row r="42" spans="2:31" x14ac:dyDescent="0.25">
      <c r="B42" s="51" t="s">
        <v>262</v>
      </c>
      <c r="C42" s="103">
        <v>0</v>
      </c>
      <c r="D42" s="103">
        <v>0</v>
      </c>
      <c r="E42" s="103">
        <v>0</v>
      </c>
      <c r="F42" s="103">
        <v>0.39</v>
      </c>
      <c r="G42" s="9">
        <f t="shared" si="2"/>
        <v>0.39</v>
      </c>
    </row>
    <row r="43" spans="2:31" x14ac:dyDescent="0.25">
      <c r="B43" s="5" t="s">
        <v>266</v>
      </c>
      <c r="C43" s="6">
        <v>0</v>
      </c>
      <c r="D43" s="6">
        <v>0</v>
      </c>
      <c r="E43" s="6">
        <v>6.7141999999999993E-2</v>
      </c>
      <c r="F43" s="6">
        <v>0</v>
      </c>
      <c r="G43" s="6">
        <f t="shared" si="2"/>
        <v>6.7141999999999993E-2</v>
      </c>
    </row>
    <row r="44" spans="2:31" x14ac:dyDescent="0.25">
      <c r="B44" s="99" t="s">
        <v>267</v>
      </c>
      <c r="C44" s="103">
        <v>0</v>
      </c>
      <c r="D44" s="103">
        <v>0</v>
      </c>
      <c r="E44" s="103">
        <v>6.7141999999999993E-2</v>
      </c>
      <c r="F44" s="103">
        <v>0</v>
      </c>
      <c r="G44" s="9">
        <f t="shared" si="2"/>
        <v>6.7141999999999993E-2</v>
      </c>
    </row>
    <row r="45" spans="2:31" x14ac:dyDescent="0.25">
      <c r="B45" s="51" t="s">
        <v>262</v>
      </c>
      <c r="C45" s="103">
        <v>0</v>
      </c>
      <c r="D45" s="103">
        <v>0</v>
      </c>
      <c r="E45" s="103">
        <v>6.7141999999999993E-2</v>
      </c>
      <c r="F45" s="103">
        <v>0</v>
      </c>
      <c r="G45" s="9">
        <f t="shared" si="2"/>
        <v>6.7141999999999993E-2</v>
      </c>
    </row>
    <row r="46" spans="2:31" x14ac:dyDescent="0.25">
      <c r="B46" s="5" t="s">
        <v>280</v>
      </c>
      <c r="C46" s="6">
        <v>0</v>
      </c>
      <c r="D46" s="6">
        <v>0</v>
      </c>
      <c r="E46" s="6">
        <v>0.12161</v>
      </c>
      <c r="F46" s="6">
        <v>0</v>
      </c>
      <c r="G46" s="6">
        <f t="shared" si="2"/>
        <v>0.12161</v>
      </c>
    </row>
    <row r="47" spans="2:31" x14ac:dyDescent="0.25">
      <c r="B47" s="99" t="s">
        <v>293</v>
      </c>
      <c r="C47" s="7">
        <v>0</v>
      </c>
      <c r="D47" s="7">
        <v>0</v>
      </c>
      <c r="E47" s="7">
        <v>0.12161</v>
      </c>
      <c r="F47" s="7">
        <v>0</v>
      </c>
      <c r="G47" s="100">
        <f t="shared" si="2"/>
        <v>0.12161</v>
      </c>
    </row>
    <row r="48" spans="2:31" x14ac:dyDescent="0.25">
      <c r="B48" s="51" t="s">
        <v>262</v>
      </c>
      <c r="C48" s="103">
        <v>0</v>
      </c>
      <c r="D48" s="103">
        <v>0</v>
      </c>
      <c r="E48" s="103">
        <v>0.12161</v>
      </c>
      <c r="F48" s="103">
        <v>0</v>
      </c>
      <c r="G48" s="9">
        <f t="shared" si="2"/>
        <v>0.12161</v>
      </c>
      <c r="AA48" s="101"/>
      <c r="AB48" s="8"/>
      <c r="AC48" s="8"/>
      <c r="AD48" s="8"/>
      <c r="AE48" s="9"/>
    </row>
    <row r="49" spans="2:31" x14ac:dyDescent="0.25">
      <c r="B49" s="5" t="s">
        <v>308</v>
      </c>
      <c r="C49" s="6">
        <v>0</v>
      </c>
      <c r="D49" s="6">
        <v>0</v>
      </c>
      <c r="E49" s="6">
        <v>0</v>
      </c>
      <c r="F49" s="6">
        <v>1.593E-2</v>
      </c>
      <c r="G49" s="6">
        <f t="shared" si="2"/>
        <v>1.593E-2</v>
      </c>
      <c r="AA49" s="101"/>
      <c r="AB49" s="8"/>
      <c r="AC49" s="8"/>
      <c r="AD49" s="8"/>
      <c r="AE49" s="9"/>
    </row>
    <row r="50" spans="2:31" x14ac:dyDescent="0.25">
      <c r="B50" s="99" t="s">
        <v>309</v>
      </c>
      <c r="C50" s="7">
        <v>0</v>
      </c>
      <c r="D50" s="7">
        <v>0</v>
      </c>
      <c r="E50" s="7">
        <v>0</v>
      </c>
      <c r="F50" s="7">
        <v>1.593E-2</v>
      </c>
      <c r="G50" s="100">
        <f t="shared" si="2"/>
        <v>1.593E-2</v>
      </c>
      <c r="AA50" s="101"/>
      <c r="AB50" s="8"/>
      <c r="AC50" s="8"/>
      <c r="AD50" s="8"/>
      <c r="AE50" s="9"/>
    </row>
    <row r="51" spans="2:31" x14ac:dyDescent="0.25">
      <c r="B51" s="51" t="s">
        <v>310</v>
      </c>
      <c r="C51" s="103">
        <v>0</v>
      </c>
      <c r="D51" s="103">
        <v>0</v>
      </c>
      <c r="E51" s="103">
        <v>0</v>
      </c>
      <c r="F51" s="103">
        <v>1.593E-2</v>
      </c>
      <c r="G51" s="9">
        <f t="shared" si="2"/>
        <v>1.593E-2</v>
      </c>
      <c r="AA51" s="101"/>
      <c r="AB51" s="8"/>
      <c r="AC51" s="8"/>
      <c r="AD51" s="8"/>
      <c r="AE51" s="9"/>
    </row>
    <row r="52" spans="2:31" x14ac:dyDescent="0.25">
      <c r="B52" s="5" t="s">
        <v>294</v>
      </c>
      <c r="C52" s="6">
        <v>522.79975809000007</v>
      </c>
      <c r="D52" s="6">
        <v>498.16886562999997</v>
      </c>
      <c r="E52" s="6">
        <v>415.57300847000005</v>
      </c>
      <c r="F52" s="6">
        <v>335.10256556999997</v>
      </c>
      <c r="G52" s="6">
        <f t="shared" si="2"/>
        <v>1771.6441977600002</v>
      </c>
      <c r="AA52" s="101"/>
      <c r="AB52" s="8"/>
      <c r="AC52" s="8"/>
      <c r="AD52" s="8"/>
      <c r="AE52" s="9"/>
    </row>
    <row r="53" spans="2:31" x14ac:dyDescent="0.25">
      <c r="B53" s="99" t="s">
        <v>295</v>
      </c>
      <c r="C53" s="7">
        <v>522.79975809000007</v>
      </c>
      <c r="D53" s="7">
        <v>498.16886562999997</v>
      </c>
      <c r="E53" s="7">
        <v>415.57300847000005</v>
      </c>
      <c r="F53" s="7">
        <v>335.10256556999997</v>
      </c>
      <c r="G53" s="100">
        <f t="shared" si="2"/>
        <v>1771.6441977600002</v>
      </c>
      <c r="AA53" s="101"/>
      <c r="AB53" s="8"/>
      <c r="AC53" s="8"/>
      <c r="AD53" s="8"/>
      <c r="AE53" s="9"/>
    </row>
    <row r="54" spans="2:31" x14ac:dyDescent="0.25">
      <c r="B54" s="51" t="s">
        <v>262</v>
      </c>
      <c r="C54" s="103">
        <v>522.79975809000007</v>
      </c>
      <c r="D54" s="103">
        <v>498.16886562999997</v>
      </c>
      <c r="E54" s="103">
        <v>415.57300847000005</v>
      </c>
      <c r="F54" s="103">
        <v>335.10256556999997</v>
      </c>
      <c r="G54" s="9">
        <f t="shared" si="2"/>
        <v>1771.6441977600002</v>
      </c>
      <c r="AA54" s="101"/>
      <c r="AB54" s="8"/>
      <c r="AC54" s="8"/>
      <c r="AD54" s="8"/>
      <c r="AE54" s="9"/>
    </row>
    <row r="55" spans="2:31" x14ac:dyDescent="0.25">
      <c r="B55" s="112" t="s">
        <v>296</v>
      </c>
      <c r="C55" s="113">
        <f>C56+C59+C62+C65+C69</f>
        <v>0</v>
      </c>
      <c r="D55" s="113">
        <f t="shared" ref="D55:G55" si="3">D56+D59+D62+D65+D69</f>
        <v>460.92253399999998</v>
      </c>
      <c r="E55" s="113">
        <f t="shared" si="3"/>
        <v>882.59860996999998</v>
      </c>
      <c r="F55" s="113">
        <f t="shared" si="3"/>
        <v>15.290024999999998</v>
      </c>
      <c r="G55" s="113">
        <f t="shared" si="3"/>
        <v>1358.8111689699999</v>
      </c>
      <c r="AA55" s="101"/>
      <c r="AB55" s="8"/>
      <c r="AC55" s="8"/>
      <c r="AD55" s="8"/>
      <c r="AE55" s="9"/>
    </row>
    <row r="56" spans="2:31" x14ac:dyDescent="0.25">
      <c r="B56" s="5" t="s">
        <v>311</v>
      </c>
      <c r="C56" s="6">
        <v>0</v>
      </c>
      <c r="D56" s="6">
        <v>0</v>
      </c>
      <c r="E56" s="6">
        <v>0</v>
      </c>
      <c r="F56" s="6">
        <v>0.13300000000000001</v>
      </c>
      <c r="G56" s="6">
        <f t="shared" ref="G56:G58" si="4">SUM(C56:F56)</f>
        <v>0.13300000000000001</v>
      </c>
      <c r="AA56" s="101"/>
      <c r="AB56" s="8"/>
      <c r="AC56" s="8"/>
      <c r="AD56" s="8"/>
      <c r="AE56" s="9"/>
    </row>
    <row r="57" spans="2:31" x14ac:dyDescent="0.25">
      <c r="B57" s="99" t="s">
        <v>312</v>
      </c>
      <c r="C57" s="7">
        <v>0</v>
      </c>
      <c r="D57" s="7">
        <v>0</v>
      </c>
      <c r="E57" s="7">
        <v>0</v>
      </c>
      <c r="F57" s="7">
        <v>0.13300000000000001</v>
      </c>
      <c r="G57" s="100">
        <f t="shared" si="4"/>
        <v>0.13300000000000001</v>
      </c>
      <c r="AA57" s="101"/>
      <c r="AB57" s="8"/>
      <c r="AC57" s="8"/>
      <c r="AD57" s="8"/>
      <c r="AE57" s="9"/>
    </row>
    <row r="58" spans="2:31" x14ac:dyDescent="0.25">
      <c r="B58" s="51" t="s">
        <v>262</v>
      </c>
      <c r="C58" s="103">
        <v>0</v>
      </c>
      <c r="D58" s="103">
        <v>0</v>
      </c>
      <c r="E58" s="103">
        <v>0</v>
      </c>
      <c r="F58" s="103">
        <v>0.13300000000000001</v>
      </c>
      <c r="G58" s="8">
        <f t="shared" si="4"/>
        <v>0.13300000000000001</v>
      </c>
      <c r="AA58" s="101"/>
      <c r="AB58" s="8"/>
      <c r="AC58" s="8"/>
      <c r="AD58" s="8"/>
      <c r="AE58" s="9"/>
    </row>
    <row r="59" spans="2:31" x14ac:dyDescent="0.25">
      <c r="B59" s="5" t="s">
        <v>297</v>
      </c>
      <c r="C59" s="6">
        <v>0</v>
      </c>
      <c r="D59" s="6">
        <v>0</v>
      </c>
      <c r="E59" s="6">
        <v>0.21618997000000001</v>
      </c>
      <c r="F59" s="6">
        <v>0</v>
      </c>
      <c r="G59" s="6">
        <f>SUM(C59:F59)</f>
        <v>0.21618997000000001</v>
      </c>
      <c r="AA59" s="101"/>
      <c r="AB59" s="8"/>
      <c r="AC59" s="8"/>
      <c r="AD59" s="8"/>
      <c r="AE59" s="9"/>
    </row>
    <row r="60" spans="2:31" x14ac:dyDescent="0.25">
      <c r="B60" s="99" t="s">
        <v>298</v>
      </c>
      <c r="C60" s="7">
        <v>0</v>
      </c>
      <c r="D60" s="7">
        <v>0</v>
      </c>
      <c r="E60" s="7">
        <v>0.21618997000000001</v>
      </c>
      <c r="F60" s="7">
        <v>0</v>
      </c>
      <c r="G60" s="100">
        <f t="shared" ref="G60:G71" si="5">SUM(C60:F60)</f>
        <v>0.21618997000000001</v>
      </c>
      <c r="AA60" s="101"/>
      <c r="AB60" s="8"/>
      <c r="AC60" s="8"/>
      <c r="AD60" s="8"/>
      <c r="AE60" s="9"/>
    </row>
    <row r="61" spans="2:31" x14ac:dyDescent="0.25">
      <c r="B61" s="51" t="s">
        <v>262</v>
      </c>
      <c r="C61" s="103">
        <v>0</v>
      </c>
      <c r="D61" s="103">
        <v>0</v>
      </c>
      <c r="E61" s="103">
        <v>0.21618997000000001</v>
      </c>
      <c r="F61" s="103">
        <v>0</v>
      </c>
      <c r="G61" s="8">
        <f t="shared" si="5"/>
        <v>0.21618997000000001</v>
      </c>
    </row>
    <row r="62" spans="2:31" x14ac:dyDescent="0.25">
      <c r="B62" s="5" t="s">
        <v>271</v>
      </c>
      <c r="C62" s="6">
        <v>0</v>
      </c>
      <c r="D62" s="6">
        <v>0</v>
      </c>
      <c r="E62" s="6">
        <v>0.105</v>
      </c>
      <c r="F62" s="6">
        <v>0</v>
      </c>
      <c r="G62" s="6">
        <f t="shared" si="5"/>
        <v>0.105</v>
      </c>
    </row>
    <row r="63" spans="2:31" x14ac:dyDescent="0.25">
      <c r="B63" s="99" t="s">
        <v>299</v>
      </c>
      <c r="C63" s="7">
        <v>0</v>
      </c>
      <c r="D63" s="7">
        <v>0</v>
      </c>
      <c r="E63" s="7">
        <v>0.105</v>
      </c>
      <c r="F63" s="7">
        <v>0</v>
      </c>
      <c r="G63" s="100">
        <f t="shared" si="5"/>
        <v>0.105</v>
      </c>
    </row>
    <row r="64" spans="2:31" x14ac:dyDescent="0.25">
      <c r="B64" s="51" t="s">
        <v>262</v>
      </c>
      <c r="C64" s="103">
        <v>0</v>
      </c>
      <c r="D64" s="103">
        <v>0</v>
      </c>
      <c r="E64" s="103">
        <v>0.105</v>
      </c>
      <c r="F64" s="103">
        <v>0</v>
      </c>
      <c r="G64" s="8">
        <f t="shared" si="5"/>
        <v>0.105</v>
      </c>
      <c r="H64" s="117"/>
    </row>
    <row r="65" spans="2:7" ht="15" customHeight="1" x14ac:dyDescent="0.25">
      <c r="B65" s="5" t="s">
        <v>300</v>
      </c>
      <c r="C65" s="6">
        <v>0</v>
      </c>
      <c r="D65" s="6">
        <v>460.92253399999998</v>
      </c>
      <c r="E65" s="6">
        <v>882.19159999999999</v>
      </c>
      <c r="F65" s="6">
        <v>15.071999999999999</v>
      </c>
      <c r="G65" s="6">
        <f t="shared" si="5"/>
        <v>1358.1861339999998</v>
      </c>
    </row>
    <row r="66" spans="2:7" x14ac:dyDescent="0.25">
      <c r="B66" s="99" t="s">
        <v>301</v>
      </c>
      <c r="C66" s="7">
        <v>0</v>
      </c>
      <c r="D66" s="7">
        <v>460.92253399999998</v>
      </c>
      <c r="E66" s="7">
        <v>882.19159999999999</v>
      </c>
      <c r="F66" s="7">
        <v>15.071999999999999</v>
      </c>
      <c r="G66" s="100">
        <f t="shared" si="5"/>
        <v>1358.1861339999998</v>
      </c>
    </row>
    <row r="67" spans="2:7" x14ac:dyDescent="0.25">
      <c r="B67" s="51" t="s">
        <v>262</v>
      </c>
      <c r="C67" s="103">
        <v>0</v>
      </c>
      <c r="D67" s="103">
        <v>460.74560000000002</v>
      </c>
      <c r="E67" s="103">
        <v>881.14160000000004</v>
      </c>
      <c r="F67" s="103">
        <v>15.071999999999999</v>
      </c>
      <c r="G67" s="8">
        <f t="shared" si="5"/>
        <v>1356.9592</v>
      </c>
    </row>
    <row r="68" spans="2:7" x14ac:dyDescent="0.25">
      <c r="B68" s="51" t="s">
        <v>285</v>
      </c>
      <c r="C68" s="103">
        <v>0</v>
      </c>
      <c r="D68" s="103">
        <v>0.17693400000000001</v>
      </c>
      <c r="E68" s="103">
        <v>1.05</v>
      </c>
      <c r="F68" s="103">
        <v>0</v>
      </c>
      <c r="G68" s="8">
        <f t="shared" si="5"/>
        <v>1.226934</v>
      </c>
    </row>
    <row r="69" spans="2:7" x14ac:dyDescent="0.25">
      <c r="B69" s="5" t="s">
        <v>268</v>
      </c>
      <c r="C69" s="6">
        <v>0</v>
      </c>
      <c r="D69" s="6">
        <v>0</v>
      </c>
      <c r="E69" s="6">
        <v>8.5819999999999994E-2</v>
      </c>
      <c r="F69" s="6">
        <v>8.5025000000000003E-2</v>
      </c>
      <c r="G69" s="6">
        <f t="shared" si="5"/>
        <v>0.170845</v>
      </c>
    </row>
    <row r="70" spans="2:7" x14ac:dyDescent="0.25">
      <c r="B70" s="99" t="s">
        <v>269</v>
      </c>
      <c r="C70" s="7">
        <v>0</v>
      </c>
      <c r="D70" s="7">
        <v>0</v>
      </c>
      <c r="E70" s="7">
        <v>8.5819999999999994E-2</v>
      </c>
      <c r="F70" s="7">
        <v>8.5025000000000003E-2</v>
      </c>
      <c r="G70" s="100">
        <f t="shared" si="5"/>
        <v>0.170845</v>
      </c>
    </row>
    <row r="71" spans="2:7" x14ac:dyDescent="0.25">
      <c r="B71" s="51" t="s">
        <v>262</v>
      </c>
      <c r="C71" s="103">
        <v>0</v>
      </c>
      <c r="D71" s="103">
        <v>0</v>
      </c>
      <c r="E71" s="103">
        <v>8.5819999999999994E-2</v>
      </c>
      <c r="F71" s="103">
        <v>8.5025000000000003E-2</v>
      </c>
      <c r="G71" s="8">
        <f t="shared" si="5"/>
        <v>0.170845</v>
      </c>
    </row>
    <row r="72" spans="2:7" x14ac:dyDescent="0.25">
      <c r="B72" s="10" t="s">
        <v>24</v>
      </c>
      <c r="C72" s="11">
        <f>C12+C55</f>
        <v>3942.0423978499998</v>
      </c>
      <c r="D72" s="11">
        <f>D12+D55</f>
        <v>8840.0025050200002</v>
      </c>
      <c r="E72" s="11">
        <f>E12+E55</f>
        <v>4874.7688159399995</v>
      </c>
      <c r="F72" s="11">
        <f>F12+F55</f>
        <v>11401.68803729</v>
      </c>
      <c r="G72" s="11">
        <f>SUM(C72:F72)</f>
        <v>29058.501756099999</v>
      </c>
    </row>
    <row r="73" spans="2:7" x14ac:dyDescent="0.25">
      <c r="B73" s="114" t="s">
        <v>3</v>
      </c>
    </row>
    <row r="74" spans="2:7" x14ac:dyDescent="0.25">
      <c r="B74" s="114" t="s">
        <v>305</v>
      </c>
    </row>
    <row r="76" spans="2:7" x14ac:dyDescent="0.25">
      <c r="C76" s="114"/>
      <c r="D76" s="114"/>
      <c r="E76" s="114"/>
      <c r="F76" s="114"/>
    </row>
    <row r="77" spans="2:7" x14ac:dyDescent="0.25">
      <c r="C77" s="114"/>
      <c r="D77" s="114"/>
      <c r="E77" s="114"/>
      <c r="F77" s="114"/>
    </row>
  </sheetData>
  <mergeCells count="10">
    <mergeCell ref="B10:B11"/>
    <mergeCell ref="C10:F10"/>
    <mergeCell ref="G10:G11"/>
    <mergeCell ref="B6:G6"/>
    <mergeCell ref="A1:G1"/>
    <mergeCell ref="A2:G2"/>
    <mergeCell ref="A3:G3"/>
    <mergeCell ref="A5:G5"/>
    <mergeCell ref="A7:G7"/>
    <mergeCell ref="A8:G8"/>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Programas COVID</vt:lpstr>
      <vt:lpstr>Recursos COVID</vt:lpstr>
      <vt:lpstr>'Programas COVID'!Área_de_impresión</vt:lpstr>
      <vt:lpstr>'Recursos COVID'!Área_de_impresión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Alondra Rodriguez Luciano</dc:creator>
  <cp:lastModifiedBy>Katherine M. Peguero F.</cp:lastModifiedBy>
  <dcterms:created xsi:type="dcterms:W3CDTF">2020-08-19T17:32:46Z</dcterms:created>
  <dcterms:modified xsi:type="dcterms:W3CDTF">2021-04-27T16:38:37Z</dcterms:modified>
</cp:coreProperties>
</file>