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peguero\OneDrive - Direccion General de Presupuesto\Reportes semanales\"/>
    </mc:Choice>
  </mc:AlternateContent>
  <bookViews>
    <workbookView xWindow="-120" yWindow="-120" windowWidth="29040" windowHeight="15840"/>
  </bookViews>
  <sheets>
    <sheet name="Fiscal Mes" sheetId="1" r:id="rId1"/>
    <sheet name="Económica" sheetId="3" r:id="rId2"/>
    <sheet name="Fiscal Inst" sheetId="4" r:id="rId3"/>
    <sheet name="Funcional" sheetId="29" r:id="rId4"/>
    <sheet name="Objetal" sheetId="27" r:id="rId5"/>
    <sheet name="Programas COVID" sheetId="43" r:id="rId6"/>
    <sheet name="Recursos COVID" sheetId="44" r:id="rId7"/>
  </sheets>
  <externalReferences>
    <externalReference r:id="rId8"/>
  </externalReferences>
  <definedNames>
    <definedName name="______________________ROS1">#N/A</definedName>
    <definedName name="______________________ROS2">#N/A</definedName>
    <definedName name="______________________ROS3">#N/A</definedName>
    <definedName name="______________________ROS4">#N/A</definedName>
    <definedName name="_____________________ROS1">#N/A</definedName>
    <definedName name="_____________________ROS2">#N/A</definedName>
    <definedName name="_____________________ROS3">#N/A</definedName>
    <definedName name="_____________________ROS4">#N/A</definedName>
    <definedName name="____________________ROS1">#N/A</definedName>
    <definedName name="____________________ROS2">#N/A</definedName>
    <definedName name="____________________ROS3">#N/A</definedName>
    <definedName name="____________________ROS4">#N/A</definedName>
    <definedName name="___________________ROS1">#N/A</definedName>
    <definedName name="___________________ROS2">#N/A</definedName>
    <definedName name="___________________ROS3">#N/A</definedName>
    <definedName name="___________________ROS4">#N/A</definedName>
    <definedName name="__________________ROS1">#N/A</definedName>
    <definedName name="__________________ROS2">#N/A</definedName>
    <definedName name="__________________ROS3">#N/A</definedName>
    <definedName name="__________________ROS4">#N/A</definedName>
    <definedName name="_________________ROS1">#N/A</definedName>
    <definedName name="_________________ROS2">#N/A</definedName>
    <definedName name="_________________ROS3">#N/A</definedName>
    <definedName name="_________________ROS4">#N/A</definedName>
    <definedName name="________________ROS1">#N/A</definedName>
    <definedName name="________________ROS2">#N/A</definedName>
    <definedName name="________________ROS3">#N/A</definedName>
    <definedName name="________________ROS4">#N/A</definedName>
    <definedName name="_______________ROS1">#N/A</definedName>
    <definedName name="_______________ROS2">#N/A</definedName>
    <definedName name="_______________ROS3">#N/A</definedName>
    <definedName name="_______________ROS4">#N/A</definedName>
    <definedName name="______________ROS1">#N/A</definedName>
    <definedName name="______________ROS2">#N/A</definedName>
    <definedName name="______________ROS3">#N/A</definedName>
    <definedName name="______________ROS4">#N/A</definedName>
    <definedName name="_____________ROS1">#N/A</definedName>
    <definedName name="_____________ROS2">#N/A</definedName>
    <definedName name="_____________ROS3">#N/A</definedName>
    <definedName name="_____________ROS4">#N/A</definedName>
    <definedName name="____________ROS1">#N/A</definedName>
    <definedName name="____________ROS2">#N/A</definedName>
    <definedName name="____________ROS3">#N/A</definedName>
    <definedName name="____________ROS4">#N/A</definedName>
    <definedName name="___________ROS1">#N/A</definedName>
    <definedName name="___________ROS2">#N/A</definedName>
    <definedName name="___________ROS3">#N/A</definedName>
    <definedName name="___________ROS4">#N/A</definedName>
    <definedName name="__________ROS1">#N/A</definedName>
    <definedName name="__________ROS2">#N/A</definedName>
    <definedName name="__________ROS3">#N/A</definedName>
    <definedName name="__________ROS4">#N/A</definedName>
    <definedName name="_________ROS1">#N/A</definedName>
    <definedName name="_________ROS2">#N/A</definedName>
    <definedName name="_________ROS3">#N/A</definedName>
    <definedName name="_________ROS4">#N/A</definedName>
    <definedName name="________ROS1">#N/A</definedName>
    <definedName name="________ROS2">#N/A</definedName>
    <definedName name="________ROS3">#N/A</definedName>
    <definedName name="________ROS4">#N/A</definedName>
    <definedName name="_______ROS1">#N/A</definedName>
    <definedName name="_______ROS2">#N/A</definedName>
    <definedName name="_______ROS3">#N/A</definedName>
    <definedName name="_______ROS4">#N/A</definedName>
    <definedName name="______ROS1">#N/A</definedName>
    <definedName name="______ROS2">#N/A</definedName>
    <definedName name="______ROS3">#N/A</definedName>
    <definedName name="______ROS4">#N/A</definedName>
    <definedName name="_____ROS1">#N/A</definedName>
    <definedName name="_____ROS2">#N/A</definedName>
    <definedName name="_____ROS3">#N/A</definedName>
    <definedName name="_____ROS4">#N/A</definedName>
    <definedName name="____ROS1">#N/A</definedName>
    <definedName name="____ROS2">#N/A</definedName>
    <definedName name="____ROS3">#N/A</definedName>
    <definedName name="____ROS4">#N/A</definedName>
    <definedName name="___ROS1">#N/A</definedName>
    <definedName name="___ROS2">#N/A</definedName>
    <definedName name="___ROS3">#N/A</definedName>
    <definedName name="___ROS4">#N/A</definedName>
    <definedName name="__123Graph_B" localSheetId="6" hidden="1">[1]FLUJO!$B$7929:$C$7929</definedName>
    <definedName name="__123Graph_B" hidden="1">[1]FLUJO!$B$7929:$C$7929</definedName>
    <definedName name="__123Graph_C" localSheetId="6" hidden="1">[1]FLUJO!$B$7936:$C$7936</definedName>
    <definedName name="__123Graph_C" hidden="1">[1]FLUJO!$B$7936:$C$7936</definedName>
    <definedName name="__123Graph_D" localSheetId="6" hidden="1">[1]FLUJO!$B$7942:$C$7942</definedName>
    <definedName name="__123Graph_D" hidden="1">[1]FLUJO!$B$7942:$C$7942</definedName>
    <definedName name="__123Graph_X" localSheetId="6" hidden="1">[1]FLUJO!$B$7906:$C$7906</definedName>
    <definedName name="__123Graph_X" hidden="1">[1]FLUJO!$B$7906:$C$7906</definedName>
    <definedName name="__ROS1">#N/A</definedName>
    <definedName name="__ROS2">#N/A</definedName>
    <definedName name="__ROS3">#N/A</definedName>
    <definedName name="__ROS4">#N/A</definedName>
    <definedName name="_1">#N/A</definedName>
    <definedName name="_1987">#N/A</definedName>
    <definedName name="_Order1" hidden="1">255</definedName>
    <definedName name="_ROS1">#N/A</definedName>
    <definedName name="_ROS2">#N/A</definedName>
    <definedName name="_ROS3">#N/A</definedName>
    <definedName name="_ROS4">#N/A</definedName>
    <definedName name="AccessDatabase" hidden="1">"\\De2kp-42538\BOLETIN\Claga\CLAGA2000.mdb"</definedName>
    <definedName name="ACUMULADO">#N/A</definedName>
    <definedName name="_xlnm.Print_Area" localSheetId="5">'Programas COVID'!$A$1:$K$11</definedName>
    <definedName name="_xlnm.Print_Area" localSheetId="6">'Recursos COVID'!$A$1:$G$19</definedName>
    <definedName name="Button_13">"CLAGA2000_Consolidado_2001_List"</definedName>
    <definedName name="FORMATO">#N/A</definedName>
    <definedName name="FUENTE" localSheetId="3">#REF!</definedName>
    <definedName name="FUENTE" localSheetId="4">#REF!</definedName>
    <definedName name="FUENTE" localSheetId="5">#REF!</definedName>
    <definedName name="FUENTE" localSheetId="6">#REF!</definedName>
    <definedName name="FUENTE">#REF!</definedName>
    <definedName name="fuente1" localSheetId="3">#REF!</definedName>
    <definedName name="fuente1" localSheetId="4">#REF!</definedName>
    <definedName name="fuente1" localSheetId="5">#REF!</definedName>
    <definedName name="fuente1" localSheetId="6">#REF!</definedName>
    <definedName name="fuente1">#REF!</definedName>
    <definedName name="OCTUBRE">#N/A</definedName>
    <definedName name="ROS">#N/A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44" l="1"/>
  <c r="H81" i="44"/>
  <c r="H80" i="44"/>
  <c r="H79" i="44"/>
  <c r="H78" i="44"/>
  <c r="H77" i="44"/>
  <c r="H76" i="44"/>
  <c r="H75" i="44"/>
  <c r="H74" i="44"/>
  <c r="H73" i="44"/>
  <c r="H72" i="44"/>
  <c r="H71" i="44"/>
  <c r="H70" i="44"/>
  <c r="H69" i="44"/>
  <c r="H68" i="44"/>
  <c r="H67" i="44"/>
  <c r="H66" i="44"/>
  <c r="H65" i="44"/>
  <c r="H64" i="44"/>
  <c r="H63" i="44"/>
  <c r="H62" i="44" s="1"/>
  <c r="G62" i="44"/>
  <c r="F62" i="44"/>
  <c r="E62" i="44"/>
  <c r="D62" i="44"/>
  <c r="C62" i="44"/>
  <c r="H61" i="44"/>
  <c r="H60" i="44"/>
  <c r="H59" i="44"/>
  <c r="H58" i="44"/>
  <c r="H57" i="44"/>
  <c r="H56" i="44"/>
  <c r="H55" i="44"/>
  <c r="H54" i="44"/>
  <c r="H53" i="44"/>
  <c r="H52" i="44"/>
  <c r="H51" i="44"/>
  <c r="H50" i="44"/>
  <c r="H49" i="44"/>
  <c r="H48" i="44"/>
  <c r="H47" i="44"/>
  <c r="H46" i="44"/>
  <c r="H45" i="44"/>
  <c r="H44" i="44"/>
  <c r="H43" i="44"/>
  <c r="H42" i="44"/>
  <c r="H41" i="44"/>
  <c r="H40" i="44"/>
  <c r="H39" i="44"/>
  <c r="H38" i="44"/>
  <c r="H37" i="44"/>
  <c r="H36" i="44"/>
  <c r="H35" i="44"/>
  <c r="H34" i="44"/>
  <c r="H33" i="44"/>
  <c r="H32" i="44"/>
  <c r="H31" i="44"/>
  <c r="H30" i="44"/>
  <c r="H29" i="44"/>
  <c r="H28" i="44"/>
  <c r="H27" i="44"/>
  <c r="H26" i="44"/>
  <c r="H25" i="44"/>
  <c r="H24" i="44"/>
  <c r="H23" i="44"/>
  <c r="H22" i="44"/>
  <c r="H21" i="44"/>
  <c r="H20" i="44"/>
  <c r="H19" i="44"/>
  <c r="H18" i="44"/>
  <c r="H17" i="44"/>
  <c r="H16" i="44"/>
  <c r="H15" i="44"/>
  <c r="H14" i="44"/>
  <c r="H13" i="44"/>
  <c r="H12" i="44" s="1"/>
  <c r="H82" i="44" s="1"/>
  <c r="F12" i="44"/>
  <c r="F82" i="44" s="1"/>
  <c r="E12" i="44"/>
  <c r="E82" i="44" s="1"/>
  <c r="D12" i="44"/>
  <c r="D82" i="44" s="1"/>
  <c r="C12" i="44"/>
  <c r="C82" i="44" s="1"/>
  <c r="G82" i="44" l="1"/>
  <c r="F11" i="43"/>
  <c r="F12" i="43"/>
  <c r="F13" i="43"/>
  <c r="F14" i="43"/>
  <c r="D15" i="43"/>
  <c r="E15" i="43"/>
  <c r="F15" i="43" l="1"/>
  <c r="E12" i="1" l="1"/>
  <c r="D76" i="27" l="1"/>
  <c r="D115" i="29"/>
  <c r="D114" i="29" s="1"/>
  <c r="D113" i="29" s="1"/>
  <c r="D111" i="29"/>
  <c r="D110" i="29" s="1"/>
  <c r="D14" i="3" l="1"/>
  <c r="D17" i="4"/>
  <c r="D42" i="4" l="1"/>
  <c r="D44" i="4"/>
  <c r="D46" i="4"/>
  <c r="D74" i="27"/>
  <c r="D73" i="27" s="1"/>
  <c r="D69" i="27"/>
  <c r="D65" i="27"/>
  <c r="D55" i="27"/>
  <c r="D49" i="27"/>
  <c r="D40" i="27"/>
  <c r="D30" i="27"/>
  <c r="D20" i="27"/>
  <c r="D45" i="29"/>
  <c r="D55" i="4"/>
  <c r="D52" i="4"/>
  <c r="D50" i="4"/>
  <c r="D48" i="4"/>
  <c r="C76" i="27" l="1"/>
  <c r="C57" i="4" l="1"/>
  <c r="C55" i="4"/>
  <c r="C54" i="4" l="1"/>
  <c r="E15" i="1"/>
  <c r="C115" i="29" l="1"/>
  <c r="C114" i="29" s="1"/>
  <c r="C113" i="29" s="1"/>
  <c r="C111" i="29" l="1"/>
  <c r="C110" i="29" s="1"/>
  <c r="C41" i="29"/>
  <c r="C43" i="29"/>
  <c r="C54" i="29"/>
  <c r="C56" i="29"/>
  <c r="D41" i="29"/>
  <c r="D43" i="29"/>
  <c r="D54" i="29"/>
  <c r="D56" i="29"/>
  <c r="C67" i="29" l="1"/>
  <c r="C23" i="29"/>
  <c r="C27" i="29"/>
  <c r="C48" i="29"/>
  <c r="C35" i="29"/>
  <c r="C101" i="29"/>
  <c r="D35" i="29"/>
  <c r="C20" i="29"/>
  <c r="C15" i="29"/>
  <c r="C58" i="29"/>
  <c r="C64" i="29"/>
  <c r="C81" i="29"/>
  <c r="C76" i="29"/>
  <c r="C71" i="29"/>
  <c r="C45" i="29"/>
  <c r="C38" i="29"/>
  <c r="C89" i="29"/>
  <c r="D64" i="29"/>
  <c r="D89" i="29"/>
  <c r="D20" i="29"/>
  <c r="D15" i="29"/>
  <c r="D101" i="29"/>
  <c r="D67" i="29"/>
  <c r="D48" i="29"/>
  <c r="D23" i="29"/>
  <c r="D81" i="29"/>
  <c r="D76" i="29"/>
  <c r="D71" i="29"/>
  <c r="D58" i="29"/>
  <c r="D38" i="29"/>
  <c r="D27" i="29"/>
  <c r="C63" i="29" l="1"/>
  <c r="C34" i="29"/>
  <c r="D63" i="29"/>
  <c r="D34" i="29"/>
  <c r="D70" i="29"/>
  <c r="D14" i="29"/>
  <c r="D13" i="29" l="1"/>
  <c r="D117" i="29" s="1"/>
  <c r="D15" i="1"/>
  <c r="D12" i="1"/>
  <c r="E24" i="1"/>
  <c r="D24" i="1"/>
  <c r="D23" i="1" l="1"/>
  <c r="E23" i="1"/>
  <c r="C74" i="27"/>
  <c r="C73" i="27" l="1"/>
  <c r="C49" i="27"/>
  <c r="C40" i="27"/>
  <c r="C14" i="27"/>
  <c r="C65" i="27"/>
  <c r="C30" i="27"/>
  <c r="C69" i="27"/>
  <c r="C55" i="27"/>
  <c r="C20" i="27"/>
  <c r="D22" i="1" l="1"/>
  <c r="D21" i="1"/>
  <c r="D20" i="1"/>
  <c r="D57" i="4" l="1"/>
  <c r="D54" i="4" s="1"/>
  <c r="D14" i="4"/>
  <c r="C42" i="4"/>
  <c r="C44" i="4"/>
  <c r="C46" i="4"/>
  <c r="C48" i="4"/>
  <c r="C50" i="4"/>
  <c r="C52" i="4"/>
  <c r="C29" i="3" l="1"/>
  <c r="C28" i="3" s="1"/>
  <c r="D21" i="3"/>
  <c r="D13" i="3" s="1"/>
  <c r="D29" i="3"/>
  <c r="D28" i="3" s="1"/>
  <c r="D13" i="4"/>
  <c r="D63" i="4" s="1"/>
  <c r="C14" i="4"/>
  <c r="C17" i="4"/>
  <c r="C21" i="3"/>
  <c r="C14" i="3"/>
  <c r="D14" i="27"/>
  <c r="E20" i="1"/>
  <c r="E22" i="1"/>
  <c r="E21" i="1"/>
  <c r="C13" i="3" l="1"/>
  <c r="C32" i="3" s="1"/>
  <c r="C13" i="4"/>
  <c r="D13" i="27"/>
  <c r="D78" i="27" s="1"/>
  <c r="D32" i="3"/>
  <c r="C13" i="27"/>
  <c r="C78" i="27" s="1"/>
  <c r="C63" i="4" l="1"/>
  <c r="C14" i="29"/>
  <c r="C70" i="29"/>
  <c r="C13" i="29" l="1"/>
  <c r="C117" i="29" s="1"/>
</calcChain>
</file>

<file path=xl/connections.xml><?xml version="1.0" encoding="utf-8"?>
<connections xmlns="http://schemas.openxmlformats.org/spreadsheetml/2006/main">
  <connection id="1" odcFile="C:\Users\kpeguero\Documents\Mis archivos de origen de datos\172.16.71.11 DIGEPRES DM_DG_PRESUPUESTO.odc" keepAlive="1" name="172.16.71.11 DIGEPRES DM_DG_PRESUPUESTO" description="Modelo de Datos de la Direccion General de Presupuesto" type="5" refreshedVersion="6" background="1">
    <dbPr connection="Provider=MSOLAP.8;Persist Security Info=True;User ID=orhacienda\kpeguero;Initial Catalog=DIGEPRES;Data Source=172.16.71.11;MDX Compatibility=1;Safety Options=2;MDX Missing Member Mode=Error;Update Isolation Level=2" command="DM_DG_PRESUPUESTO" commandType="1"/>
    <olapPr sendLocale="1" rowDrillCount="1000"/>
  </connection>
  <connection id="2" odcFile="C:\Users\kpeguero\Documents\Mis archivos de origen de datos\172.16.71.11 DIGEPRES DM_DG_PRESUPUESTO.odc" keepAlive="1" name="172.16.71.11 DIGEPRES DM_DG_PRESUPUESTO1" description="Modelo de Datos de la Direccion General de Presupuesto" type="5" refreshedVersion="5" background="1">
    <dbPr connection="Provider=MSOLAP.5;Persist Security Info=True;User ID=oRhacienda\kpeguero;Initial Catalog=DIGEPRES;Data Source=172.16.71.11;Location=172.16.71.11;MDX Compatibility=1;Safety Options=2;MDX Missing Member Mode=Error;Update Isolation Level=2" command="DM_DG_PRESUPUESTO" commandType="1"/>
    <olapPr sendLocale="1" rowDrillCount="1000"/>
  </connection>
  <connection id="3" odcFile="C:\Users\kpeguero\Documents\Mis archivos de origen de datos\bi DIGEPRESEjecucionGastosMD Ejecucion Gastos.odc" keepAlive="1" name="bi DIGEPRESEjecucionGastosMD Ejecucion Gastos"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 id="4" odcFile="C:\Users\kpeguero\Documents\Mis archivos de origen de datos\bi DIGEPRESEjecucionGastosMD Ejecucion Gastos.odc" keepAlive="1" name="bi DIGEPRESEjecucionGastosMD Ejecucion Gastos1" type="5" refreshedVersion="5" background="1">
    <dbPr connection="Provider=MSOLAP.5;Integrated Security=SSPI;Persist Security Info=True;Initial Catalog=DIGEPRESEjecucionGastosMD;Data Source=bi;MDX Compatibility=1;Safety Options=2;MDX Missing Member Mode=Error" command="Ejecucion Gastos" commandType="1"/>
    <olapPr sendLocale="1" rowDrillCount="1000"/>
  </connection>
</connections>
</file>

<file path=xl/sharedStrings.xml><?xml version="1.0" encoding="utf-8"?>
<sst xmlns="http://schemas.openxmlformats.org/spreadsheetml/2006/main" count="428" uniqueCount="321">
  <si>
    <t>MINISTERIO DE HACIENDA</t>
  </si>
  <si>
    <t>DIRECCIÓN GENERAL DE PRESUPUESTO</t>
  </si>
  <si>
    <t>DIRECCIÓN DE ESTUDIOS ECONÓMICOS Y SEGUIMIENTO FINANCIERO</t>
  </si>
  <si>
    <t>Cuenta de Ahorro, Inversión y Financiamiento</t>
  </si>
  <si>
    <t>Gobierno Central</t>
  </si>
  <si>
    <t>Ejecución 1ro de enero - 21 de mayo 2021*</t>
  </si>
  <si>
    <t>En Millones RD$</t>
  </si>
  <si>
    <t>Indicadores</t>
  </si>
  <si>
    <t>Pres. Aprobado</t>
  </si>
  <si>
    <t>Devengado</t>
  </si>
  <si>
    <t>1 - INGRESOS</t>
  </si>
  <si>
    <t>1.1 - Ingresos Corrientes</t>
  </si>
  <si>
    <t>1.2 - Ingresos de capital</t>
  </si>
  <si>
    <t>2 - GASTOS</t>
  </si>
  <si>
    <t>2.1 - Gastos corrientes</t>
  </si>
  <si>
    <t>2.1.4 - Intereses de la deuda</t>
  </si>
  <si>
    <t>2.2 - Gastos de capital</t>
  </si>
  <si>
    <t>RESULTADOS</t>
  </si>
  <si>
    <t>Resultado de la cuenta corriente (1.1-2.1)</t>
  </si>
  <si>
    <t>Resultado de la cuenta de capital (1.2-2.2)</t>
  </si>
  <si>
    <t>Resultado financiero (1- 2)</t>
  </si>
  <si>
    <t>Resultado primario (1- (2 - 2.1.4))</t>
  </si>
  <si>
    <t>FINANCIAMIENTO NETO</t>
  </si>
  <si>
    <t>3.1 - Fuentes financieras</t>
  </si>
  <si>
    <t>3.2 - Aplicaciones financieras</t>
  </si>
  <si>
    <t>Cifras preliminares</t>
  </si>
  <si>
    <t>* Fecha de imputación al 21 de mayo y fecha de registro al 24 de mayo. La fecha de imputación representa los gastos o ingresos en el momento de su ejecución, mientras que la fecha de registro representa el momento de su registro en el sistema, en la medida que se van regularizando los pagos.</t>
  </si>
  <si>
    <t>Ingresos y  fuentes financieras: Dirección General de Política y Legislación Tributaria, Ministerio de Hacienda</t>
  </si>
  <si>
    <t xml:space="preserve">Gastos y  aplicaciones financieras: Sistema de Información de la Gestión Financiera </t>
  </si>
  <si>
    <t>Ejecución del Gasto del Gobierno Central</t>
  </si>
  <si>
    <t xml:space="preserve">Clasificación Económica </t>
  </si>
  <si>
    <t>2.1.2 - Gastos de consumo</t>
  </si>
  <si>
    <t>2.1.3 - Prestaciones de la seguridad social</t>
  </si>
  <si>
    <t>2.1.5 - Subvenciones otorgadas a empresas</t>
  </si>
  <si>
    <t>2.1.6 - Transferencias corrientes otorgadas</t>
  </si>
  <si>
    <t>2.1.9 - Otros gastos corrientes</t>
  </si>
  <si>
    <t>2.2.1 - Construcciones en proceso</t>
  </si>
  <si>
    <t>2.2.2 - Activos fijos (formación bruta de capital fijo)</t>
  </si>
  <si>
    <t>2.2.4 - Objetos de valor</t>
  </si>
  <si>
    <t>2.2.5 - Activos no producidos</t>
  </si>
  <si>
    <t>2.2.6 - Transferencias de capital otorgadas</t>
  </si>
  <si>
    <t>2.2.8 - Gastos de capital, reserva presupuestaria</t>
  </si>
  <si>
    <t>3 - FINANCIAMIENTO</t>
  </si>
  <si>
    <t>3.2.1 - Incremento de activos financieros</t>
  </si>
  <si>
    <t>3.2.2 - Disminución de pasivos</t>
  </si>
  <si>
    <t>TOTAL GENERAL</t>
  </si>
  <si>
    <t xml:space="preserve">Fuente: Sistema de Información de la Gestión Financiera </t>
  </si>
  <si>
    <t>Clasificación Institucional</t>
  </si>
  <si>
    <t>1 - Poder Legislativo</t>
  </si>
  <si>
    <t>0101 - SENADO DE LA REPÚBLICA</t>
  </si>
  <si>
    <t>0102 - CÁMARA DE DIPUTADOS</t>
  </si>
  <si>
    <t>2 - Poder Ejecutivo</t>
  </si>
  <si>
    <t>0201 - PRESIDENCIA DE LA REPÚBLICA</t>
  </si>
  <si>
    <t>0202 - MINISTERIO DE  INTERIOR Y POLICÍA</t>
  </si>
  <si>
    <t>0203 - MINISTERIO DE DEFENSA</t>
  </si>
  <si>
    <t>0204 - MINISTERIO DE RELACIONES EXTERIORES</t>
  </si>
  <si>
    <t>0205 - MINISTERIO DE HACIENDA</t>
  </si>
  <si>
    <t>0206 - MINISTERIO DE EDUCACIÓN</t>
  </si>
  <si>
    <t>0207 - MINISTERIO DE SALUD PÚBLICA Y ASISTENCIA SOCIAL</t>
  </si>
  <si>
    <t>0208 - MINISTERIO DE DEPORTES Y RECREACIÓN</t>
  </si>
  <si>
    <t>0209 - MINISTERIO DE TRABAJO</t>
  </si>
  <si>
    <t>0210 - MINISTERIO DE AGRICULTURA</t>
  </si>
  <si>
    <t>0211 - MINISTERIO DE OBRAS PÚBLICAS Y COMUNICACIONES</t>
  </si>
  <si>
    <t>0212 - MINISTERIO DE INDUSTRIA, COMERCIO Y MIPYMES (MICM)</t>
  </si>
  <si>
    <t>0213 - MINISTERIO DE TURISMO</t>
  </si>
  <si>
    <t>0214 - PROCURADURÍA GENERAL DE LA REPÚBLICA</t>
  </si>
  <si>
    <t>0215 - MINISTERIO DE LA MUJER</t>
  </si>
  <si>
    <t>0216 - MINISTERIO DE CULTURA</t>
  </si>
  <si>
    <t>0217 - MINISTERIO DE LA JUVENTUD</t>
  </si>
  <si>
    <t>0218 - MINISTERIO DE MEDIO AMBIENTE Y RECURSOS NATURALES</t>
  </si>
  <si>
    <t>0219 - MINISTERIO DE EDUCACIÓN SUPERIOR CIENCIA Y TECNOLOGÍA</t>
  </si>
  <si>
    <t>0220 - MINISTERIO DE ECONOMÍA, PLANIFICACIÓN Y DESARROLLO</t>
  </si>
  <si>
    <t>0221 - MINISTERIO DE ADMINISTRACIÓN PÚBLICA</t>
  </si>
  <si>
    <t>0222 - MINISTERIO DE ENERGIA Y MINAS</t>
  </si>
  <si>
    <t>0998 - ADMINISTRACION DE DEUDA PUBLICA Y ACTIVOS FINANCIEROS</t>
  </si>
  <si>
    <t>0999 - ADMINISTRACION DE OBLIGACIONES DEL TESORO NACIONAL</t>
  </si>
  <si>
    <t>3 - Poder Judicial</t>
  </si>
  <si>
    <t>0301 - PODER JUDICIAL</t>
  </si>
  <si>
    <t>4 - Junta Central Electoral</t>
  </si>
  <si>
    <t>0401 - JUNTA CENTRAL ELECTORAL</t>
  </si>
  <si>
    <t>5 - Cámara de Cuentas de la República Dominicana</t>
  </si>
  <si>
    <t>0402 - CÁMARA DE CUENTAS</t>
  </si>
  <si>
    <t>6 - Tribunal Constitucional</t>
  </si>
  <si>
    <t>0403 - TRIBUNAL CONSTITUCIONAL</t>
  </si>
  <si>
    <t>7 - Defensor del Pueblo</t>
  </si>
  <si>
    <t>0404 - DEFENSOR DEL PUEBLO</t>
  </si>
  <si>
    <t>8 - Tribunal Superior Electoral (TSE)</t>
  </si>
  <si>
    <t>0405 - TRIBUNAL SUPERIOR  ELECTORAL ( TSE)</t>
  </si>
  <si>
    <t xml:space="preserve">TOTAL GENERAL </t>
  </si>
  <si>
    <t>Clasificación Funcional</t>
  </si>
  <si>
    <t>1 - SERVICIOS  GENERALES</t>
  </si>
  <si>
    <t>1.1 - Administración general</t>
  </si>
  <si>
    <t>1.1.01 - Órganos ejecutivos y legislativos</t>
  </si>
  <si>
    <t>1.1.02 - Gestión administrativa, financiera, fiscal, económica y planificación</t>
  </si>
  <si>
    <t>1.1.03 - Transferencias a instituciones públicas incluidos los gobiernos locales</t>
  </si>
  <si>
    <t>1.1.04 - Órganos electorales y promoción de la participación ciudadana</t>
  </si>
  <si>
    <t>1.2 - Relaciones internacionales</t>
  </si>
  <si>
    <t>1.2.01 - Relaciones internacionales desde oficinas en el país</t>
  </si>
  <si>
    <t>1.2.02 - Relaciones internacionales desde oficinas en el exterior</t>
  </si>
  <si>
    <t>1.3 - Defensa nacional</t>
  </si>
  <si>
    <t>1.3.01 - Defensa militar</t>
  </si>
  <si>
    <t>1.3.02 - Defensa civil y gestión de riesgo de desastre</t>
  </si>
  <si>
    <t>1.3.98 - Investigación y desarrollo para la defensa militar y civil y  gestión de riesgo de desastre</t>
  </si>
  <si>
    <t>1.4 - Justicia, orden público y seguridad</t>
  </si>
  <si>
    <t>1.4.01 - Servicios de seguridad interior</t>
  </si>
  <si>
    <t>1.4.02 - Servicios de protección contra incendios</t>
  </si>
  <si>
    <t>1.4.03 - Administración y servicios de justicia</t>
  </si>
  <si>
    <t>1.4.04 - Prisiones</t>
  </si>
  <si>
    <t>1.4.05 - Servicios de migraciones</t>
  </si>
  <si>
    <t>1.4.98 - Investigación y desarrollo relacionados con la justicia, orden público y seguridad</t>
  </si>
  <si>
    <t>2 - SERVICIOS ECONÓMICOS</t>
  </si>
  <si>
    <t>2.1 - Asuntos económicos, comerciales y laborales</t>
  </si>
  <si>
    <t>2.1.01 - Asuntos económicos y regulación del comercio</t>
  </si>
  <si>
    <t>2.1.02 - Asuntos laborales generales</t>
  </si>
  <si>
    <t>2.2 - Agropecuaria, caza, pesca y silvicultura</t>
  </si>
  <si>
    <t>2.2.01 - Agropecuaria</t>
  </si>
  <si>
    <t>2.2.02 - Caza y pesca</t>
  </si>
  <si>
    <t>2.3 - Riego</t>
  </si>
  <si>
    <t>2.3.01 - Riego</t>
  </si>
  <si>
    <t>2.4 - Energía y combustible</t>
  </si>
  <si>
    <t>2.4.01 - Energía eléctrica</t>
  </si>
  <si>
    <t>2.5 - Minería, manufactura y construcción</t>
  </si>
  <si>
    <t>2.5.01 - Extracción de recursos minerales</t>
  </si>
  <si>
    <t>2.5.02 - Manufacturas</t>
  </si>
  <si>
    <t>2.6 - Transporte</t>
  </si>
  <si>
    <t>2.6.01 - Transporte por carretera</t>
  </si>
  <si>
    <t>2.6.02 - Transporte por agua</t>
  </si>
  <si>
    <t>2.6.03 - Transporte por ferrocarril</t>
  </si>
  <si>
    <t>2.6.04 - Transporte aéreo</t>
  </si>
  <si>
    <t>2.6.99 - Planificación, gestión y supervisión del transporte</t>
  </si>
  <si>
    <t>2.7 - Comunicaciones</t>
  </si>
  <si>
    <t>2.7.01 - Comunicaciones</t>
  </si>
  <si>
    <t>2.8 - Banca y seguros</t>
  </si>
  <si>
    <t>2.8.02 - Operación de la banca y del sector seguros</t>
  </si>
  <si>
    <t>2.9 - Otros servicios económicos</t>
  </si>
  <si>
    <t>2.9.01 - Comercio de distribución almacenamiento y depósito</t>
  </si>
  <si>
    <t>2.9.02 - Hoteles y restaurantes</t>
  </si>
  <si>
    <t>2.9.03 - Turismo</t>
  </si>
  <si>
    <t>2.9.04 - Proyectos de desarrollo de servicios integrados</t>
  </si>
  <si>
    <t>3 - PROTECCIÓN DEL MEDIO AMBIENTE</t>
  </si>
  <si>
    <t>3.1 - Protección del aire, agua y suelo</t>
  </si>
  <si>
    <t>3.1.01 - Reducción de la contaminación</t>
  </si>
  <si>
    <t>3.1.02 - Administración del agua</t>
  </si>
  <si>
    <t>3.2 - Protección de la biodiversidad y ordenación de desechos</t>
  </si>
  <si>
    <t>3.2.01 - Protección de la biodiversidad y el paisaje</t>
  </si>
  <si>
    <t>3.2.99 - Planificación, gestión y supervisión de la protección del medio ambiente</t>
  </si>
  <si>
    <t>4 - SERVICIOS SOCIALES</t>
  </si>
  <si>
    <t>4.1 - Vivienda y servicios comunitarios</t>
  </si>
  <si>
    <t>4.1.01 - Urbanización y servicios comunitarios</t>
  </si>
  <si>
    <t>4.1.02 - Desarrollo comunitario</t>
  </si>
  <si>
    <t>4.1.03 - Abastecimiento de agua potable</t>
  </si>
  <si>
    <t>4.1.99 - Planificación, gestión y supervisión de vivienda y servicios comunitarios</t>
  </si>
  <si>
    <t>4.2 - Salud</t>
  </si>
  <si>
    <t>4.2.02 - Servicios hospitalarios</t>
  </si>
  <si>
    <t>4.2.03 - Servicios de la salud pública y prevención de la salud</t>
  </si>
  <si>
    <t>4.2.98 - Investigación y desarrollo relacionados con la salud</t>
  </si>
  <si>
    <t>4.2.99 - Planificación, gestión y supervisión de la salud</t>
  </si>
  <si>
    <t>4.3 - Actividades deportivas, recreativas, culturales y religiosas</t>
  </si>
  <si>
    <t>4.3.01 - Deportes de alto rendimiento</t>
  </si>
  <si>
    <t>4.3.02 - Servicios recreativos y deportivos</t>
  </si>
  <si>
    <t>4.3.03 - Servicios culturales</t>
  </si>
  <si>
    <t>4.3.04 - Servicios de radio, televisión y servicios editoriales</t>
  </si>
  <si>
    <t>4.3.05 - Servicios religiosos y otros servicios comunitarios religiosos</t>
  </si>
  <si>
    <t>4.3.98 - Investigación y desarrollo relacionados con el esparcimiento, el deporte, la cultura y la religión</t>
  </si>
  <si>
    <t>4.3.99 - Planificación, gestión y supervisión de las actividades deportivas, recreativas, culturales y religiosas</t>
  </si>
  <si>
    <t>4.4 - Educación</t>
  </si>
  <si>
    <t>4.4.01 - Educación inicial</t>
  </si>
  <si>
    <t>4.4.02 - Educación básica</t>
  </si>
  <si>
    <t>4.4.03 - Educación media</t>
  </si>
  <si>
    <t>4.4.04 - Educación superior</t>
  </si>
  <si>
    <t>4.4.05 - Educación de adultos</t>
  </si>
  <si>
    <t>4.4.06 - Educación técnica</t>
  </si>
  <si>
    <t>4.4.07 - Educación vocacional</t>
  </si>
  <si>
    <t>4.4.08 - Enseñanza y capacitación para defensa y seguridad</t>
  </si>
  <si>
    <t>4.4.09 - Enseñanza no atribuible a ningún nivel</t>
  </si>
  <si>
    <t>4.4.98 - Investigación y desarrollo relacionados con la educación</t>
  </si>
  <si>
    <t>4.4.99 - Planificación, gestión y supervisión de la educación</t>
  </si>
  <si>
    <t>4.5 - Protección social</t>
  </si>
  <si>
    <t>4.5.01 - Edad avanzada, pensiones (por edad o incapacidad)</t>
  </si>
  <si>
    <t>4.5.05 - Familia e hijos</t>
  </si>
  <si>
    <t>4.5.06 - Desempleo</t>
  </si>
  <si>
    <t>4.5.07 - Vivienda social</t>
  </si>
  <si>
    <t>4.5.08 - Equidad de género</t>
  </si>
  <si>
    <t>4.5.09 - Juventud</t>
  </si>
  <si>
    <t>4.5.10 - Asistencia social</t>
  </si>
  <si>
    <t>4.5.99 - Planificación, gestión y supervisión de la protección social</t>
  </si>
  <si>
    <t>5 - INTERESES DE LA DEUDA PÚBLICA</t>
  </si>
  <si>
    <t>5.1 - Intereses y comisiones de deuda pública</t>
  </si>
  <si>
    <t>5.1.01 - Intereses y comisiones de deuda pública</t>
  </si>
  <si>
    <t>0 - N/A</t>
  </si>
  <si>
    <t>0.0 - N/A</t>
  </si>
  <si>
    <t>0.0.00 - N/A</t>
  </si>
  <si>
    <t>Clasificación Objetal</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</si>
  <si>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</si>
  <si>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</si>
  <si>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</si>
  <si>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</si>
  <si>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</si>
  <si>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</si>
  <si>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</si>
  <si>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</si>
  <si>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</si>
  <si>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</si>
  <si>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</si>
  <si>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</si>
  <si>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</si>
  <si>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</si>
  <si>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</si>
  <si>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</si>
  <si>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</si>
  <si>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</si>
  <si>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</si>
  <si>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</si>
  <si>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</si>
  <si>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</si>
  <si>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</si>
  <si>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</si>
  <si>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</si>
  <si>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</si>
  <si>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</si>
  <si>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</si>
  <si>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</si>
  <si>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</si>
  <si>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</si>
  <si>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</si>
  <si>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</si>
  <si>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</si>
  <si>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</si>
  <si>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</si>
  <si>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</si>
  <si>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</si>
  <si>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</si>
  <si>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</si>
  <si>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</si>
  <si>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</si>
  <si>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</si>
  <si>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</si>
  <si>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</si>
  <si>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</si>
  <si>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</si>
  <si>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</si>
  <si>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</si>
  <si>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</si>
  <si>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</si>
  <si>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</si>
  <si>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</si>
  <si>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</si>
  <si>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2.7.4 - GASTOS QUE SE ASIGNARÁN DURANTE EL EJERCICIO PARA INVERSIÓN (ART. 32 Y 33 LEY 423-06)</t>
  </si>
  <si>
    <t>2.9 - GASTOS FINANCIEROS</t>
  </si>
  <si>
    <t>2.9.1 - INTERESES DE LA DEUDA PÚBLICA INTERNA</t>
  </si>
  <si>
    <t>2.9.2 - INTERESES DE LA DEUDA PUBLICA EXTERNA</t>
  </si>
  <si>
    <t>2.9.4 - COMISIONES Y OTROS GASTOS BANCARIOS DE LA DEUDA PÚBLICA</t>
  </si>
  <si>
    <t>4.1 - Incremento de activos financieros</t>
  </si>
  <si>
    <t>4.1.2 - Incremento de activos financieros no corrientes</t>
  </si>
  <si>
    <t>4.2 - Disminución de pasivos</t>
  </si>
  <si>
    <t>4.2.1 - Disminución de pasivos corrientes</t>
  </si>
  <si>
    <t>Recursos Ejecutados Programas COVID-19</t>
  </si>
  <si>
    <t>Ejecución 1ro de enero - 21 de mayo 2021</t>
  </si>
  <si>
    <t>Presupuesto Ejecutado</t>
  </si>
  <si>
    <t>Fondo de Asistencia Solidaria al Empleado (FASE)</t>
  </si>
  <si>
    <t>Quédate en Casa</t>
  </si>
  <si>
    <t>Total Ejecución</t>
  </si>
  <si>
    <t>Enero</t>
  </si>
  <si>
    <t>Febrero</t>
  </si>
  <si>
    <t>Marzo</t>
  </si>
  <si>
    <t>Abril</t>
  </si>
  <si>
    <t>Total General</t>
  </si>
  <si>
    <t>Ejecución Gastos: Por fecha de imputación al 21 de mayo y fecha de registro al 24 de mayo.</t>
  </si>
  <si>
    <t>Recursos Ejecutados COVID-19</t>
  </si>
  <si>
    <t xml:space="preserve">Gobierno Central y Organismos Descentralizados y Autónomos No Financieros </t>
  </si>
  <si>
    <t>Capítulo/Sub-Capítulo/Fuente Específica</t>
  </si>
  <si>
    <t>Mayo</t>
  </si>
  <si>
    <t>GOBIERNO CENTRAL</t>
  </si>
  <si>
    <t>0201-PRESIDENCIA DE LA REPÚBLICA</t>
  </si>
  <si>
    <t>02-GABINETE DE LA POLÍTICA SOCIAL</t>
  </si>
  <si>
    <t>0100-FONDO GENERAL</t>
  </si>
  <si>
    <t>06-MINISTERIO DE LA PRESIDENCIA</t>
  </si>
  <si>
    <t>7301-FORTALECIMIENTO DE CAPACIDADES DEL CENTRO DE OPERACIONES DE EMERGENCIAS PARA EL COVID-19</t>
  </si>
  <si>
    <t>01-MINISTERIO ADMINISTRATIVO DE LA PRESIDENCIA</t>
  </si>
  <si>
    <t>0202-MINISTERIO DE  INTERIOR Y POLICÍA</t>
  </si>
  <si>
    <t>02-POLICIA NACIONAL</t>
  </si>
  <si>
    <t>0203-MINISTERIO DE DEFENSA</t>
  </si>
  <si>
    <t>01-MINISTERIO DE DEFENSA</t>
  </si>
  <si>
    <t>02-EJERCITO DE LA  REPUBLICA DOMINICANA</t>
  </si>
  <si>
    <t>03-ARMADA DE LA REPUBLICA DOMINICANA</t>
  </si>
  <si>
    <t>04-FUERZA AEREA DE LA REPUBLICA DOMINICANA</t>
  </si>
  <si>
    <t>0205-MINISTERIO DE HACIENDA</t>
  </si>
  <si>
    <t>01-MINISTERIO DE HACIENDA</t>
  </si>
  <si>
    <t>2085-RECURSOS DE CAPTACION DIRECTA DE LA DIRECCION GENERAL DE BIENES NACIONALES LEY 1832-1948</t>
  </si>
  <si>
    <t>0206-MINISTERIO DE EDUCACIÓN</t>
  </si>
  <si>
    <t>01-MINISTERIO DE EDUCACION</t>
  </si>
  <si>
    <t>0207-MINISTERIO DE SALUD PÚBLICA Y ASISTENCIA SOCIAL</t>
  </si>
  <si>
    <t>01-MINISTERIO DE SALUD PUBLICA Y ASISTENCIA SOCIAL</t>
  </si>
  <si>
    <t>2092-RECURSOS DE CAPTACION DIRECTA DEL PROGRAMA ESCENCIALES (PROMESE CAL) DECRECTO 308-97</t>
  </si>
  <si>
    <t>0211-MINISTERIO DE OBRAS PÚBLICAS Y COMUNICACIONES</t>
  </si>
  <si>
    <t>01-MINISTERIO DE OBRAS PUBLICAS Y COMUNICACIONES</t>
  </si>
  <si>
    <t>0216-MINISTERIO DE CULTURA</t>
  </si>
  <si>
    <t>01-MINISTERIO DE CULTURA</t>
  </si>
  <si>
    <t>0221-MINISTERIO DE ADMINISTRACIÓN PÚBLICA</t>
  </si>
  <si>
    <t>01-MINISTERIO DE ADMINISTRACION PUBLICA (MAP)</t>
  </si>
  <si>
    <t>0222-MINISTERIO DE ENERGIA Y MINAS</t>
  </si>
  <si>
    <t>01-MINISTERIO DE ENERGIA Y MINAS</t>
  </si>
  <si>
    <t>1974-FOM. DE PROG. DE ENERG. ALT. Y AHOR. DE ENERG.</t>
  </si>
  <si>
    <t>0999-ADMINISTRACION DE OBLIGACIONES DEL TESORO NACIONAL</t>
  </si>
  <si>
    <t>01-ADM. DE OBLIGACIONES DEL TESORO</t>
  </si>
  <si>
    <t>ORGANISMOS DESCENTRALIZADOS Y AUTONOMOS NO FINANCIEROS</t>
  </si>
  <si>
    <t>5102-CENTRO DE EXPORTACIONES E INVERSIONES DE LA REP. DOM.</t>
  </si>
  <si>
    <t>01-CENTRO DE EXPORTACION E INVERSION DE LA REPUBLICA DOMINICANA</t>
  </si>
  <si>
    <t>5161-INSTITUTO DE PROTECCION DE LOS DERECHOS AL CONSUMIDOR</t>
  </si>
  <si>
    <t>01-INSTITUTO NACIONAL DE PROTECCION DE LOS DERECHOS DEL CONSUMIDOR</t>
  </si>
  <si>
    <t>5167-OFICINA NACIONAL DE DEFENSA PUBLICA</t>
  </si>
  <si>
    <t>01-OFICINA NACIONAL DE DEFENSA PUBLICA</t>
  </si>
  <si>
    <t>5168-ARCHIVO GENERAL DE LA NACIÓN</t>
  </si>
  <si>
    <t>01-ARCHIVO GENERAL DE LA NACION</t>
  </si>
  <si>
    <t>5180-DIRECCION CENTRAL DEL SERVICIO NACIONAL DE SALUD</t>
  </si>
  <si>
    <t>01-DIRECCION CENTRAL DEL SERVICIO NACIONAL DE SALUD</t>
  </si>
  <si>
    <t>9995-VENTAS DE SERVICIOS</t>
  </si>
  <si>
    <t>5183-UNIDAD DE ANÁLISIS FINANCIERO (UAF)</t>
  </si>
  <si>
    <t>01-UNIDAD DE ANÁLISIS FINANCIERO (UAF)</t>
  </si>
  <si>
    <t>01 - MINISTERIO DE RELACIONES EXTERIORES</t>
  </si>
  <si>
    <t>2087 - RECURSOS DE CAPTACION DIRECTA DE LA DIRECCION GENERAL DE PASAPORTES LEY 144 - 99</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</si>
</sst>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4" formatCode="_(&quot;$&quot;* #,##0.00_);_(&quot;$&quot;* \(#,##0.00\);_(&quot;$&quot;* &quot;-&quot;??_);_(@_)"/>
    <numFmt numFmtId="43" formatCode="_(* #,##0.00_);_(* \(#,##0.00\);_(* &quot;-&quot;??_);_(@_)"/>
    <numFmt numFmtId="164" formatCode="_(* #,##0.0_);_(* \(#,##0.0\);_(* &quot;-&quot;??_);_(@_)"/>
    <numFmt numFmtId="165" formatCode="#,##0.0"/>
    <numFmt numFmtId="166" formatCode="0.0%"/>
    <numFmt numFmtId="167" formatCode="#,##0.0_);\(#,##0.0\)"/>
    <numFmt numFmtId="168" formatCode="_([$€-2]* #,##0.00_);_([$€-2]* \(#,##0.00\);_([$€-2]* &quot;-&quot;??_)"/>
    <numFmt numFmtId="169" formatCode="* _(#,##0.0_)\ _P_-;* \(#,##0.0\)\ _P_-;_-* &quot;-&quot;??\ _P_-;_-@_-"/>
    <numFmt numFmtId="170" formatCode="_ * #,##0.00_ ;_ * \-#,##0.00_ ;_ * &quot;-&quot;??_ ;_ @_ "/>
    <numFmt numFmtId="171" formatCode="_-* #,##0.00\ _€_-;\-* #,##0.00\ _€_-;_-* &quot;-&quot;??\ _€_-;_-@_-"/>
    <numFmt numFmtId="172" formatCode="_-* #,##0.00\ &quot;€&quot;_-;\-* #,##0.00\ &quot;€&quot;_-;_-* &quot;-&quot;??\ &quot;€&quot;_-;_-@_-"/>
    <numFmt numFmtId="173" formatCode="[$-1C0A]d&quot; de &quot;mmmm&quot; de &quot;yyyy;@"/>
    <numFmt numFmtId="174" formatCode="_([$€]* #,##0.00_);_([$€]* \(#,##0.00\);_([$€]* &quot;-&quot;??_);_(@_)"/>
    <numFmt numFmtId="175" formatCode="_-* #,##0.00_-;\-* #,##0.00_-;_-* &quot;-&quot;??_-;_-@_-"/>
    <numFmt numFmtId="176" formatCode="_(&quot;RD$&quot;* #,##0.00_);_(&quot;RD$&quot;* \(#,##0.00\);_(&quot;RD$&quot;* &quot;-&quot;??_);_(@_)"/>
  </numFmts>
  <fonts count="59">
    <font>
      <sz val="11"/>
      <color theme="1"/>
      <name val="Calibri"/>
      <family val="2"/>
      <scheme val="minor"/>
    </font>
    <font>
      <sz val="11"/>
      <color theme="1"/>
      <name val="Calibri"/>
      <family val="2"/>
      <scheme val="minor"/>
    </font>
    <font>
      <sz val="22"/>
      <color rgb="FF000000"/>
      <name val="Calibri"/>
      <family val="2"/>
      <scheme val="minor"/>
    </font>
    <font>
      <sz val="16"/>
      <color rgb="FF000000"/>
      <name val="Calibri"/>
      <family val="2"/>
      <scheme val="minor"/>
    </font>
    <font>
      <sz val="14"/>
      <color rgb="FF00000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i/>
      <sz val="10"/>
      <color rgb="FFFFFFFF"/>
      <name val="Calibri"/>
      <family val="2"/>
      <scheme val="minor"/>
    </font>
    <font>
      <b/>
      <sz val="9"/>
      <color theme="1"/>
      <name val="Calibri"/>
      <family val="2"/>
      <scheme val="minor"/>
    </font>
    <font>
      <b/>
      <sz val="8"/>
      <color theme="1"/>
      <name val="Calibri"/>
      <family val="2"/>
      <scheme val="minor"/>
    </font>
    <font>
      <sz val="9"/>
      <color theme="1"/>
      <name val="Calibri"/>
      <family val="2"/>
      <scheme val="minor"/>
    </font>
    <font>
      <sz val="10"/>
      <name val="Arial"/>
      <family val="2"/>
    </font>
    <font>
      <sz val="10"/>
      <color rgb="FF00000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b/>
      <sz val="10"/>
      <color theme="0"/>
      <name val="Calibri"/>
      <family val="2"/>
      <scheme val="minor"/>
    </font>
    <font>
      <b/>
      <sz val="10"/>
      <name val="Calibri"/>
      <family val="2"/>
      <scheme val="minor"/>
    </font>
    <font>
      <sz val="10"/>
      <name val="Calibri"/>
      <family val="2"/>
      <scheme val="minor"/>
    </font>
    <font>
      <b/>
      <sz val="8"/>
      <name val="Calibri"/>
      <family val="2"/>
      <scheme val="minor"/>
    </font>
    <font>
      <sz val="8"/>
      <color theme="1"/>
      <name val="Calibri"/>
      <family val="2"/>
      <scheme val="minor"/>
    </font>
    <font>
      <sz val="12"/>
      <color rgb="FF000000"/>
      <name val="Calibri"/>
      <family val="2"/>
      <scheme val="minor"/>
    </font>
    <font>
      <b/>
      <i/>
      <sz val="10"/>
      <color theme="0"/>
      <name val="Calibri"/>
      <family val="2"/>
      <scheme val="minor"/>
    </font>
    <font>
      <b/>
      <sz val="10"/>
      <color rgb="FFFFFFFF"/>
      <name val="Calibri"/>
      <family val="2"/>
      <scheme val="minor"/>
    </font>
    <font>
      <i/>
      <sz val="10"/>
      <color theme="1"/>
      <name val="Calibri"/>
      <family val="2"/>
      <scheme val="minor"/>
    </font>
    <font>
      <sz val="10"/>
      <name val="Arial"/>
      <family val="2"/>
    </font>
    <font>
      <sz val="18"/>
      <color theme="3"/>
      <name val="Calibri Light"/>
      <family val="2"/>
      <scheme val="major"/>
    </font>
    <font>
      <b/>
      <sz val="18"/>
      <color theme="3"/>
      <name val="Calibri Light"/>
      <family val="2"/>
      <scheme val="major"/>
    </font>
    <font>
      <sz val="10"/>
      <color indexed="8"/>
      <name val="Arial"/>
      <family val="2"/>
    </font>
    <font>
      <sz val="11"/>
      <color indexed="8"/>
      <name val="Calibri"/>
      <family val="2"/>
    </font>
    <font>
      <sz val="11"/>
      <color indexed="9"/>
      <name val="Calibri"/>
      <family val="2"/>
    </font>
    <font>
      <sz val="8"/>
      <color indexed="12"/>
      <name val="Helv"/>
    </font>
    <font>
      <sz val="10"/>
      <name val="Geneva"/>
    </font>
    <font>
      <sz val="11"/>
      <color indexed="20"/>
      <name val="Calibri"/>
      <family val="2"/>
    </font>
    <font>
      <sz val="12"/>
      <name val="Arial"/>
      <family val="2"/>
    </font>
    <font>
      <sz val="9"/>
      <color indexed="8"/>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9"/>
      <color indexed="8"/>
      <name val="Calibri"/>
      <family val="2"/>
    </font>
    <font>
      <b/>
      <sz val="15"/>
      <color indexed="56"/>
      <name val="Calibri"/>
      <family val="2"/>
    </font>
    <font>
      <b/>
      <sz val="13"/>
      <color indexed="56"/>
      <name val="Calibri"/>
      <family val="2"/>
    </font>
    <font>
      <u/>
      <sz val="10"/>
      <color indexed="12"/>
      <name val="Arial"/>
      <family val="2"/>
    </font>
    <font>
      <sz val="8"/>
      <color indexed="8"/>
      <name val="Helv"/>
    </font>
    <font>
      <sz val="11"/>
      <color indexed="60"/>
      <name val="Calibri"/>
      <family val="2"/>
    </font>
    <font>
      <sz val="8"/>
      <name val="Arial"/>
      <family val="2"/>
    </font>
    <font>
      <sz val="10"/>
      <name val="Courier"/>
      <family val="3"/>
    </font>
    <font>
      <b/>
      <sz val="11"/>
      <color indexed="63"/>
      <name val="Calibri"/>
      <family val="2"/>
    </font>
    <font>
      <sz val="10"/>
      <color indexed="10"/>
      <name val="MS Sans Serif"/>
      <family val="2"/>
    </font>
    <font>
      <b/>
      <sz val="12"/>
      <color indexed="30"/>
      <name val="Calibri"/>
      <family val="2"/>
    </font>
    <font>
      <sz val="11"/>
      <color indexed="10"/>
      <name val="Calibri"/>
      <family val="2"/>
    </font>
    <font>
      <b/>
      <sz val="18"/>
      <color indexed="56"/>
      <name val="Cambria"/>
      <family val="2"/>
    </font>
    <font>
      <sz val="8"/>
      <name val="Helv"/>
    </font>
    <font>
      <b/>
      <sz val="11"/>
      <color indexed="8"/>
      <name val="Calibri"/>
      <family val="2"/>
    </font>
  </fonts>
  <fills count="42">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theme="4" tint="-0.499984740745262"/>
        <bgColor theme="4" tint="0.79998168889431442"/>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9">
    <border>
      <left/>
      <right/>
      <top/>
      <bottom/>
      <diagonal/>
    </border>
    <border>
      <left/>
      <right/>
      <top/>
      <bottom style="thin">
        <color theme="4" tint="0.39997558519241921"/>
      </bottom>
      <diagonal/>
    </border>
    <border>
      <left/>
      <right/>
      <top style="thin">
        <color theme="4" tint="0.39997558519241921"/>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bottom style="dashed">
        <color rgb="FFBFBFBF"/>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medium">
        <color rgb="FF0096D7"/>
      </top>
      <bottom/>
      <diagonal/>
    </border>
    <border>
      <left/>
      <right/>
      <top/>
      <bottom style="thick">
        <color rgb="FF0096D7"/>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rgb="FFBFBFBF"/>
      </bottom>
      <diagonal/>
    </border>
    <border>
      <left/>
      <right/>
      <top style="thin">
        <color indexed="62"/>
      </top>
      <bottom style="double">
        <color indexed="62"/>
      </bottom>
      <diagonal/>
    </border>
  </borders>
  <cellStyleXfs count="701">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2" fillId="0" borderId="0"/>
    <xf numFmtId="0" fontId="12" fillId="0" borderId="0"/>
    <xf numFmtId="0" fontId="12" fillId="0" borderId="0"/>
    <xf numFmtId="0" fontId="26" fillId="0" borderId="0"/>
    <xf numFmtId="0" fontId="12" fillId="0" borderId="0"/>
    <xf numFmtId="43" fontId="1" fillId="0" borderId="0" applyFont="0" applyFill="0" applyBorder="0" applyAlignment="0" applyProtection="0"/>
    <xf numFmtId="0" fontId="12" fillId="0" borderId="0"/>
    <xf numFmtId="0" fontId="30" fillId="20"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0"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0" fillId="21"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0" fillId="2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0" fillId="2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0" fillId="24"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0" fillId="25"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3" borderId="0" applyNumberFormat="0" applyBorder="0" applyAlignment="0" applyProtection="0"/>
    <xf numFmtId="0" fontId="30" fillId="26" borderId="0" applyNumberFormat="0" applyBorder="0" applyAlignment="0" applyProtection="0"/>
    <xf numFmtId="0" fontId="30" fillId="29" borderId="0" applyNumberFormat="0" applyBorder="0" applyAlignment="0" applyProtection="0"/>
    <xf numFmtId="0" fontId="30" fillId="26"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0" fillId="27"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0" fillId="28"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0" fillId="2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0" fillId="26"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0" fillId="2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0" borderId="0" applyNumberFormat="0" applyBorder="0" applyAlignment="0" applyProtection="0"/>
    <xf numFmtId="0" fontId="31" fillId="30"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2" fillId="0" borderId="4">
      <protection hidden="1"/>
    </xf>
    <xf numFmtId="0" fontId="32" fillId="0" borderId="4">
      <protection hidden="1"/>
    </xf>
    <xf numFmtId="0" fontId="33" fillId="38" borderId="4" applyNumberFormat="0" applyFont="0" applyBorder="0" applyAlignment="0" applyProtection="0">
      <protection hidden="1"/>
    </xf>
    <xf numFmtId="0" fontId="33" fillId="38" borderId="4" applyNumberFormat="0" applyFont="0" applyBorder="0" applyAlignment="0" applyProtection="0">
      <protection hidden="1"/>
    </xf>
    <xf numFmtId="168" fontId="32" fillId="0" borderId="4">
      <protection hidden="1"/>
    </xf>
    <xf numFmtId="0" fontId="34" fillId="21" borderId="0" applyNumberFormat="0" applyBorder="0" applyAlignment="0" applyProtection="0"/>
    <xf numFmtId="169" fontId="35" fillId="0" borderId="5" applyBorder="0">
      <alignment horizontal="center" vertical="center"/>
    </xf>
    <xf numFmtId="0" fontId="36" fillId="0" borderId="6" applyNumberFormat="0" applyFont="0" applyProtection="0">
      <alignment wrapText="1"/>
    </xf>
    <xf numFmtId="0" fontId="37" fillId="22" borderId="0" applyNumberFormat="0" applyBorder="0" applyAlignment="0" applyProtection="0"/>
    <xf numFmtId="0" fontId="37" fillId="22" borderId="0" applyNumberFormat="0" applyBorder="0" applyAlignment="0" applyProtection="0"/>
    <xf numFmtId="0" fontId="38" fillId="38" borderId="7" applyNumberFormat="0" applyAlignment="0" applyProtection="0"/>
    <xf numFmtId="0" fontId="38" fillId="38" borderId="7" applyNumberFormat="0" applyAlignment="0" applyProtection="0"/>
    <xf numFmtId="0" fontId="38" fillId="38" borderId="7" applyNumberFormat="0" applyAlignment="0" applyProtection="0"/>
    <xf numFmtId="0" fontId="39" fillId="39" borderId="8" applyNumberFormat="0" applyAlignment="0" applyProtection="0"/>
    <xf numFmtId="0" fontId="39" fillId="39" borderId="8" applyNumberFormat="0" applyAlignment="0" applyProtection="0"/>
    <xf numFmtId="0" fontId="40" fillId="0" borderId="9" applyNumberFormat="0" applyFill="0" applyAlignment="0" applyProtection="0"/>
    <xf numFmtId="0" fontId="40" fillId="0" borderId="9" applyNumberFormat="0" applyFill="0" applyAlignment="0" applyProtection="0"/>
    <xf numFmtId="0" fontId="39" fillId="39" borderId="8" applyNumberFormat="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171"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42" fillId="25" borderId="7" applyNumberFormat="0" applyAlignment="0" applyProtection="0"/>
    <xf numFmtId="0" fontId="42" fillId="25" borderId="7" applyNumberFormat="0" applyAlignment="0" applyProtection="0"/>
    <xf numFmtId="173" fontId="42" fillId="25" borderId="7" applyNumberFormat="0" applyAlignment="0" applyProtection="0"/>
    <xf numFmtId="168" fontId="12" fillId="0" borderId="0" applyFont="0" applyFill="0" applyBorder="0" applyAlignment="0" applyProtection="0"/>
    <xf numFmtId="174" fontId="12" fillId="0" borderId="0" applyFont="0" applyFill="0" applyBorder="0" applyAlignment="0" applyProtection="0"/>
    <xf numFmtId="168" fontId="12" fillId="0" borderId="0" applyFont="0" applyFill="0" applyBorder="0" applyAlignment="0" applyProtection="0"/>
    <xf numFmtId="168" fontId="12" fillId="0" borderId="0" applyFont="0" applyFill="0" applyBorder="0" applyAlignment="0" applyProtection="0"/>
    <xf numFmtId="0" fontId="43" fillId="0" borderId="0" applyNumberFormat="0" applyFill="0" applyBorder="0" applyAlignment="0" applyProtection="0"/>
    <xf numFmtId="0" fontId="36" fillId="0" borderId="0" applyNumberFormat="0" applyFill="0" applyBorder="0" applyAlignment="0" applyProtection="0"/>
    <xf numFmtId="0" fontId="36" fillId="0" borderId="10" applyNumberFormat="0" applyProtection="0">
      <alignment wrapText="1"/>
    </xf>
    <xf numFmtId="0" fontId="37" fillId="22" borderId="0" applyNumberFormat="0" applyBorder="0" applyAlignment="0" applyProtection="0"/>
    <xf numFmtId="0" fontId="44" fillId="0" borderId="11" applyNumberFormat="0" applyProtection="0">
      <alignment wrapText="1"/>
    </xf>
    <xf numFmtId="0" fontId="45" fillId="0" borderId="12"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0" applyNumberFormat="0" applyFill="0" applyBorder="0" applyAlignment="0" applyProtection="0"/>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34" fillId="21" borderId="0" applyNumberFormat="0" applyBorder="0" applyAlignment="0" applyProtection="0"/>
    <xf numFmtId="0" fontId="34" fillId="21" borderId="0" applyNumberFormat="0" applyBorder="0" applyAlignment="0" applyProtection="0"/>
    <xf numFmtId="0" fontId="42" fillId="25" borderId="7" applyNumberFormat="0" applyAlignment="0" applyProtection="0"/>
    <xf numFmtId="0" fontId="40" fillId="0" borderId="9" applyNumberFormat="0" applyFill="0" applyAlignment="0" applyProtection="0"/>
    <xf numFmtId="0" fontId="48" fillId="0" borderId="4">
      <alignment horizontal="left"/>
      <protection locked="0"/>
    </xf>
    <xf numFmtId="0" fontId="48" fillId="0" borderId="4">
      <alignment horizontal="left"/>
      <protection locked="0"/>
    </xf>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5"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175"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176" fontId="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0" fontId="49" fillId="40" borderId="0" applyNumberFormat="0" applyBorder="0" applyAlignment="0" applyProtection="0"/>
    <xf numFmtId="0" fontId="49" fillId="40" borderId="0" applyNumberFormat="0" applyBorder="0" applyAlignment="0" applyProtection="0"/>
    <xf numFmtId="0" fontId="1" fillId="0" borderId="0"/>
    <xf numFmtId="0" fontId="12" fillId="0" borderId="0"/>
    <xf numFmtId="0" fontId="1" fillId="0" borderId="0"/>
    <xf numFmtId="0" fontId="1" fillId="0" borderId="0"/>
    <xf numFmtId="0" fontId="30" fillId="0" borderId="0"/>
    <xf numFmtId="0" fontId="30" fillId="0" borderId="0"/>
    <xf numFmtId="0" fontId="1" fillId="0" borderId="0"/>
    <xf numFmtId="168" fontId="30"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12" fillId="0" borderId="0"/>
    <xf numFmtId="0" fontId="30" fillId="0" borderId="0"/>
    <xf numFmtId="0" fontId="30" fillId="0" borderId="0"/>
    <xf numFmtId="0" fontId="12" fillId="0" borderId="0"/>
    <xf numFmtId="0" fontId="12" fillId="0" borderId="0"/>
    <xf numFmtId="0" fontId="12" fillId="0" borderId="0"/>
    <xf numFmtId="0" fontId="50" fillId="0" borderId="0"/>
    <xf numFmtId="168"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2" fillId="0" borderId="0"/>
    <xf numFmtId="0" fontId="29" fillId="0" borderId="0">
      <alignment vertical="top"/>
    </xf>
    <xf numFmtId="0" fontId="29" fillId="0" borderId="0">
      <alignment vertical="top"/>
    </xf>
    <xf numFmtId="0" fontId="12" fillId="0" borderId="0"/>
    <xf numFmtId="0" fontId="12" fillId="0" borderId="0"/>
    <xf numFmtId="0" fontId="12" fillId="0" borderId="0"/>
    <xf numFmtId="0" fontId="30" fillId="0" borderId="0"/>
    <xf numFmtId="0" fontId="30" fillId="0" borderId="0"/>
    <xf numFmtId="0" fontId="12" fillId="0" borderId="0"/>
    <xf numFmtId="0" fontId="1" fillId="0" borderId="0"/>
    <xf numFmtId="173"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39" fontId="51" fillId="0" borderId="0"/>
    <xf numFmtId="0" fontId="1" fillId="0" borderId="0"/>
    <xf numFmtId="0" fontId="1" fillId="0" borderId="0"/>
    <xf numFmtId="0" fontId="1" fillId="0" borderId="0"/>
    <xf numFmtId="168"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12" fillId="0" borderId="0"/>
    <xf numFmtId="0" fontId="1" fillId="0" borderId="0"/>
    <xf numFmtId="0" fontId="1" fillId="0" borderId="0"/>
    <xf numFmtId="0" fontId="1" fillId="0" borderId="0"/>
    <xf numFmtId="0" fontId="30" fillId="0" borderId="0"/>
    <xf numFmtId="0" fontId="1" fillId="0" borderId="0"/>
    <xf numFmtId="0" fontId="1" fillId="0" borderId="0"/>
    <xf numFmtId="0" fontId="30" fillId="0" borderId="0"/>
    <xf numFmtId="0" fontId="12"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30" fillId="0" borderId="0"/>
    <xf numFmtId="0" fontId="30" fillId="0" borderId="0"/>
    <xf numFmtId="0" fontId="30" fillId="0" borderId="0"/>
    <xf numFmtId="0" fontId="12" fillId="0" borderId="0"/>
    <xf numFmtId="168" fontId="12" fillId="0" borderId="0"/>
    <xf numFmtId="0" fontId="1" fillId="0" borderId="0"/>
    <xf numFmtId="0" fontId="30" fillId="0" borderId="0"/>
    <xf numFmtId="0" fontId="1" fillId="0" borderId="0"/>
    <xf numFmtId="0" fontId="30" fillId="0" borderId="0"/>
    <xf numFmtId="0" fontId="30" fillId="0" borderId="0"/>
    <xf numFmtId="0" fontId="1" fillId="0" borderId="0"/>
    <xf numFmtId="0" fontId="30" fillId="0" borderId="0"/>
    <xf numFmtId="0" fontId="12" fillId="0" borderId="0"/>
    <xf numFmtId="0" fontId="12" fillId="0" borderId="0"/>
    <xf numFmtId="0" fontId="30" fillId="0" borderId="0"/>
    <xf numFmtId="0" fontId="12"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30" fillId="0" borderId="0"/>
    <xf numFmtId="0" fontId="1" fillId="0" borderId="0"/>
    <xf numFmtId="0" fontId="1" fillId="0" borderId="0"/>
    <xf numFmtId="0" fontId="30" fillId="0" borderId="0"/>
    <xf numFmtId="0" fontId="1" fillId="0" borderId="0"/>
    <xf numFmtId="0" fontId="30" fillId="0" borderId="0"/>
    <xf numFmtId="0" fontId="30" fillId="0" borderId="0"/>
    <xf numFmtId="0" fontId="1" fillId="0" borderId="0"/>
    <xf numFmtId="0" fontId="1" fillId="0" borderId="0"/>
    <xf numFmtId="0" fontId="30" fillId="0" borderId="0"/>
    <xf numFmtId="0" fontId="1" fillId="0" borderId="0"/>
    <xf numFmtId="0" fontId="12" fillId="0" borderId="0"/>
    <xf numFmtId="0" fontId="12" fillId="0" borderId="0"/>
    <xf numFmtId="0" fontId="12" fillId="0" borderId="0"/>
    <xf numFmtId="0" fontId="1" fillId="0" borderId="0"/>
    <xf numFmtId="0" fontId="30" fillId="0" borderId="0"/>
    <xf numFmtId="0" fontId="1" fillId="0" borderId="0"/>
    <xf numFmtId="0" fontId="1" fillId="0" borderId="0"/>
    <xf numFmtId="0" fontId="1" fillId="0" borderId="0"/>
    <xf numFmtId="168" fontId="30" fillId="0" borderId="0"/>
    <xf numFmtId="0" fontId="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0" fillId="0" borderId="0"/>
    <xf numFmtId="0" fontId="1" fillId="0" borderId="0"/>
    <xf numFmtId="168" fontId="30" fillId="0" borderId="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0" fontId="12" fillId="41" borderId="15" applyNumberFormat="0" applyFont="0" applyAlignment="0" applyProtection="0"/>
    <xf numFmtId="168" fontId="12" fillId="41" borderId="15"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 fillId="7" borderId="3" applyNumberFormat="0" applyFont="0" applyAlignment="0" applyProtection="0"/>
    <xf numFmtId="0" fontId="12" fillId="41" borderId="15" applyNumberFormat="0" applyFont="0" applyAlignment="0" applyProtection="0"/>
    <xf numFmtId="0" fontId="52" fillId="38" borderId="16" applyNumberFormat="0" applyAlignment="0" applyProtection="0"/>
    <xf numFmtId="0" fontId="44" fillId="0" borderId="17" applyNumberFormat="0" applyProtection="0">
      <alignment wrapText="1"/>
    </xf>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30"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0"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0" fontId="53" fillId="0" borderId="4" applyNumberFormat="0" applyFill="0" applyBorder="0" applyAlignment="0" applyProtection="0">
      <protection hidden="1"/>
    </xf>
    <xf numFmtId="0" fontId="53" fillId="0" borderId="4" applyNumberFormat="0" applyFill="0" applyBorder="0" applyAlignment="0" applyProtection="0">
      <protection hidden="1"/>
    </xf>
    <xf numFmtId="0" fontId="52" fillId="38" borderId="16" applyNumberFormat="0" applyAlignment="0" applyProtection="0"/>
    <xf numFmtId="0" fontId="52" fillId="38" borderId="16" applyNumberFormat="0" applyAlignment="0" applyProtection="0"/>
    <xf numFmtId="0" fontId="54" fillId="0" borderId="0" applyNumberFormat="0" applyProtection="0">
      <alignment horizontal="left"/>
    </xf>
    <xf numFmtId="0" fontId="55" fillId="0" borderId="0" applyNumberFormat="0" applyFill="0" applyBorder="0" applyAlignment="0" applyProtection="0"/>
    <xf numFmtId="0" fontId="5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56" fillId="0" borderId="0" applyNumberFormat="0" applyFill="0" applyBorder="0" applyAlignment="0" applyProtection="0"/>
    <xf numFmtId="0" fontId="45" fillId="0" borderId="12" applyNumberFormat="0" applyFill="0" applyAlignment="0" applyProtection="0"/>
    <xf numFmtId="0" fontId="45" fillId="0" borderId="12" applyNumberFormat="0" applyFill="0" applyAlignment="0" applyProtection="0"/>
    <xf numFmtId="0" fontId="46" fillId="0" borderId="13" applyNumberFormat="0" applyFill="0" applyAlignment="0" applyProtection="0"/>
    <xf numFmtId="0" fontId="46" fillId="0" borderId="13" applyNumberFormat="0" applyFill="0" applyAlignment="0" applyProtection="0"/>
    <xf numFmtId="0" fontId="41" fillId="0" borderId="14" applyNumberFormat="0" applyFill="0" applyAlignment="0" applyProtection="0"/>
    <xf numFmtId="0" fontId="41" fillId="0" borderId="14" applyNumberFormat="0" applyFill="0" applyAlignment="0" applyProtection="0"/>
    <xf numFmtId="0" fontId="56"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57" fillId="38" borderId="4"/>
    <xf numFmtId="0" fontId="57" fillId="38" borderId="4"/>
    <xf numFmtId="0" fontId="58" fillId="0" borderId="18" applyNumberFormat="0" applyFill="0" applyAlignment="0" applyProtection="0"/>
    <xf numFmtId="0" fontId="58" fillId="0" borderId="18" applyNumberFormat="0" applyFill="0" applyAlignment="0" applyProtection="0"/>
    <xf numFmtId="173" fontId="58" fillId="0" borderId="18" applyNumberFormat="0" applyFill="0" applyAlignment="0" applyProtection="0"/>
    <xf numFmtId="173" fontId="58" fillId="0" borderId="18" applyNumberFormat="0" applyFill="0" applyAlignment="0" applyProtection="0"/>
    <xf numFmtId="0" fontId="55" fillId="0" borderId="0" applyNumberFormat="0" applyFill="0" applyBorder="0" applyAlignment="0" applyProtection="0"/>
  </cellStyleXfs>
  <cellXfs count="124">
    <xf numFmtId="0" fontId="0" fillId="0" borderId="0" xfId="0"/>
    <xf numFmtId="43" fontId="0" fillId="0" borderId="0" xfId="1" applyFont="1" applyBorder="1"/>
    <xf numFmtId="165" fontId="9" fillId="2" borderId="0" xfId="1" applyNumberFormat="1" applyFont="1" applyFill="1" applyBorder="1" applyAlignment="1">
      <alignment horizontal="center" vertical="center" wrapText="1"/>
    </xf>
    <xf numFmtId="0" fontId="14" fillId="0" borderId="0" xfId="0" applyFont="1" applyAlignment="1">
      <alignment vertical="center"/>
    </xf>
    <xf numFmtId="0" fontId="18" fillId="0" borderId="1" xfId="5" applyFont="1" applyBorder="1" applyAlignment="1">
      <alignment horizontal="left"/>
    </xf>
    <xf numFmtId="164" fontId="18" fillId="0" borderId="1" xfId="1" applyNumberFormat="1" applyFont="1" applyBorder="1" applyAlignment="1">
      <alignment horizontal="left"/>
    </xf>
    <xf numFmtId="164" fontId="7" fillId="0" borderId="0" xfId="1" applyNumberFormat="1" applyFont="1"/>
    <xf numFmtId="164" fontId="6" fillId="0" borderId="0" xfId="1" applyNumberFormat="1" applyFont="1"/>
    <xf numFmtId="164" fontId="6" fillId="2" borderId="0" xfId="1" applyNumberFormat="1" applyFont="1" applyFill="1" applyBorder="1"/>
    <xf numFmtId="0" fontId="17" fillId="4" borderId="2" xfId="0" applyFont="1" applyFill="1" applyBorder="1" applyAlignment="1">
      <alignment horizontal="left"/>
    </xf>
    <xf numFmtId="164" fontId="17" fillId="4" borderId="2" xfId="1" applyNumberFormat="1" applyFont="1" applyFill="1" applyBorder="1" applyAlignment="1">
      <alignment horizontal="right"/>
    </xf>
    <xf numFmtId="0" fontId="2" fillId="0" borderId="0" xfId="3" applyFont="1" applyAlignment="1">
      <alignment vertical="center" readingOrder="1"/>
    </xf>
    <xf numFmtId="0" fontId="4" fillId="0" borderId="0" xfId="3" applyFont="1" applyAlignment="1">
      <alignment vertical="top" readingOrder="1"/>
    </xf>
    <xf numFmtId="0" fontId="5" fillId="0" borderId="0" xfId="0" applyFont="1" applyAlignment="1">
      <alignment vertical="center"/>
    </xf>
    <xf numFmtId="0" fontId="13" fillId="0" borderId="0" xfId="0" applyFont="1" applyAlignment="1">
      <alignment vertical="top" wrapText="1" readingOrder="1"/>
    </xf>
    <xf numFmtId="0" fontId="3" fillId="0" borderId="0" xfId="0" applyFont="1" applyAlignment="1">
      <alignment vertical="top" wrapText="1" readingOrder="1"/>
    </xf>
    <xf numFmtId="0" fontId="2" fillId="0" borderId="0" xfId="0" applyFont="1" applyAlignment="1">
      <alignment vertical="center" wrapText="1" readingOrder="1"/>
    </xf>
    <xf numFmtId="0" fontId="15" fillId="2" borderId="0" xfId="0" applyFont="1" applyFill="1" applyAlignment="1">
      <alignment wrapText="1"/>
    </xf>
    <xf numFmtId="0" fontId="16" fillId="2" borderId="0" xfId="0" applyFont="1" applyFill="1"/>
    <xf numFmtId="0" fontId="5" fillId="2" borderId="0" xfId="0" applyFont="1" applyFill="1"/>
    <xf numFmtId="0" fontId="0" fillId="2" borderId="0" xfId="0" applyFill="1"/>
    <xf numFmtId="0" fontId="10" fillId="0" borderId="0" xfId="0" applyFont="1" applyAlignment="1">
      <alignment vertical="center" wrapText="1"/>
    </xf>
    <xf numFmtId="0" fontId="11" fillId="2" borderId="0" xfId="0" applyFont="1" applyFill="1" applyAlignment="1">
      <alignment horizontal="left" vertical="center" indent="2"/>
    </xf>
    <xf numFmtId="165" fontId="21" fillId="2" borderId="0" xfId="1" applyNumberFormat="1" applyFont="1" applyFill="1" applyBorder="1" applyAlignment="1">
      <alignment horizontal="center" vertical="center" wrapText="1"/>
    </xf>
    <xf numFmtId="165" fontId="0" fillId="0" borderId="0" xfId="0" applyNumberFormat="1"/>
    <xf numFmtId="43" fontId="0" fillId="0" borderId="0" xfId="1" applyFont="1"/>
    <xf numFmtId="0" fontId="0" fillId="0" borderId="0" xfId="0" applyAlignment="1">
      <alignment horizontal="right"/>
    </xf>
    <xf numFmtId="43" fontId="0" fillId="0" borderId="0" xfId="1" applyFont="1" applyAlignment="1"/>
    <xf numFmtId="166" fontId="21" fillId="2" borderId="0" xfId="2" applyNumberFormat="1" applyFont="1" applyFill="1" applyBorder="1" applyAlignment="1">
      <alignment horizontal="center" vertical="center" wrapText="1"/>
    </xf>
    <xf numFmtId="43" fontId="0" fillId="0" borderId="0" xfId="0" applyNumberFormat="1"/>
    <xf numFmtId="0" fontId="10" fillId="0" borderId="0" xfId="0" applyFont="1" applyAlignment="1">
      <alignment horizontal="left" vertical="center" wrapText="1"/>
    </xf>
    <xf numFmtId="0" fontId="10"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17" fillId="3" borderId="0" xfId="0" applyFont="1" applyFill="1" applyAlignment="1">
      <alignment vertical="center" wrapText="1"/>
    </xf>
    <xf numFmtId="165" fontId="17" fillId="3" borderId="0" xfId="0" applyNumberFormat="1" applyFont="1" applyFill="1" applyAlignment="1">
      <alignment horizontal="center" vertical="center" wrapText="1"/>
    </xf>
    <xf numFmtId="0" fontId="17" fillId="2" borderId="0" xfId="0" applyFont="1" applyFill="1" applyAlignment="1">
      <alignment vertical="center" wrapText="1"/>
    </xf>
    <xf numFmtId="165" fontId="17" fillId="2" borderId="0" xfId="0" applyNumberFormat="1" applyFont="1" applyFill="1" applyAlignment="1">
      <alignment horizontal="center" vertical="center" wrapText="1"/>
    </xf>
    <xf numFmtId="0" fontId="6" fillId="0" borderId="0" xfId="0" applyFont="1"/>
    <xf numFmtId="0" fontId="7" fillId="5" borderId="0" xfId="0" applyFont="1" applyFill="1" applyAlignment="1">
      <alignment horizontal="left"/>
    </xf>
    <xf numFmtId="0" fontId="6" fillId="0" borderId="0" xfId="0" applyFont="1" applyAlignment="1">
      <alignment horizontal="left" indent="1"/>
    </xf>
    <xf numFmtId="0" fontId="6" fillId="0" borderId="0" xfId="0" applyFont="1" applyAlignment="1">
      <alignment horizontal="left" indent="2"/>
    </xf>
    <xf numFmtId="165" fontId="7" fillId="5" borderId="0" xfId="1" applyNumberFormat="1" applyFont="1" applyFill="1" applyBorder="1" applyAlignment="1">
      <alignment horizontal="right" vertical="center" wrapText="1"/>
    </xf>
    <xf numFmtId="165" fontId="6" fillId="0" borderId="0" xfId="1" applyNumberFormat="1" applyFont="1" applyFill="1" applyBorder="1" applyAlignment="1">
      <alignment horizontal="right" vertical="center" wrapText="1"/>
    </xf>
    <xf numFmtId="0" fontId="6" fillId="0" borderId="0" xfId="0" applyFont="1" applyAlignment="1">
      <alignment horizontal="right"/>
    </xf>
    <xf numFmtId="49" fontId="16" fillId="2" borderId="0" xfId="0" applyNumberFormat="1" applyFont="1" applyFill="1"/>
    <xf numFmtId="165" fontId="7" fillId="5" borderId="0" xfId="1" applyNumberFormat="1" applyFont="1" applyFill="1" applyBorder="1" applyAlignment="1">
      <alignment horizontal="right" vertical="center"/>
    </xf>
    <xf numFmtId="165" fontId="6" fillId="2" borderId="0" xfId="1" applyNumberFormat="1" applyFont="1" applyFill="1" applyBorder="1" applyAlignment="1">
      <alignment horizontal="right" vertical="center"/>
    </xf>
    <xf numFmtId="0" fontId="7" fillId="5" borderId="0" xfId="0" applyFont="1" applyFill="1" applyAlignment="1">
      <alignment horizontal="left" vertical="center" indent="1"/>
    </xf>
    <xf numFmtId="0" fontId="7" fillId="2" borderId="0" xfId="0" applyFont="1" applyFill="1" applyAlignment="1">
      <alignment horizontal="left" indent="1"/>
    </xf>
    <xf numFmtId="0" fontId="6" fillId="2" borderId="0" xfId="0" applyFont="1" applyFill="1" applyAlignment="1">
      <alignment horizontal="left" indent="2"/>
    </xf>
    <xf numFmtId="0" fontId="7" fillId="6" borderId="0" xfId="0" applyFont="1" applyFill="1" applyAlignment="1">
      <alignment horizontal="left" vertical="center" indent="1"/>
    </xf>
    <xf numFmtId="165" fontId="7" fillId="6" borderId="0" xfId="1" applyNumberFormat="1" applyFont="1" applyFill="1" applyBorder="1" applyAlignment="1">
      <alignment horizontal="right" vertical="center" wrapText="1"/>
    </xf>
    <xf numFmtId="164" fontId="7" fillId="6" borderId="0" xfId="1" applyNumberFormat="1" applyFont="1" applyFill="1" applyBorder="1" applyAlignment="1">
      <alignment horizontal="right" vertical="center" wrapText="1"/>
    </xf>
    <xf numFmtId="164" fontId="7" fillId="5" borderId="0" xfId="1" applyNumberFormat="1" applyFont="1" applyFill="1" applyBorder="1" applyAlignment="1">
      <alignment horizontal="right" vertical="center" wrapText="1"/>
    </xf>
    <xf numFmtId="164" fontId="6" fillId="2" borderId="0" xfId="1" applyNumberFormat="1" applyFont="1" applyFill="1" applyBorder="1" applyAlignment="1">
      <alignment horizontal="right" vertical="center" wrapText="1"/>
    </xf>
    <xf numFmtId="165" fontId="24" fillId="3" borderId="0" xfId="1" applyNumberFormat="1" applyFont="1" applyFill="1" applyBorder="1" applyAlignment="1">
      <alignment horizontal="right" vertical="center" wrapText="1"/>
    </xf>
    <xf numFmtId="0" fontId="7" fillId="5" borderId="0" xfId="0" applyFont="1" applyFill="1" applyAlignment="1">
      <alignment horizontal="left" indent="2"/>
    </xf>
    <xf numFmtId="0" fontId="6" fillId="2" borderId="0" xfId="0" applyFont="1" applyFill="1" applyAlignment="1">
      <alignment horizontal="left" indent="3"/>
    </xf>
    <xf numFmtId="0" fontId="6" fillId="0" borderId="0" xfId="0" applyFont="1" applyAlignment="1">
      <alignment horizontal="left" indent="3"/>
    </xf>
    <xf numFmtId="0" fontId="24" fillId="3" borderId="0" xfId="0" applyFont="1" applyFill="1" applyAlignment="1">
      <alignment horizontal="left" vertical="center" wrapText="1"/>
    </xf>
    <xf numFmtId="165" fontId="7" fillId="2" borderId="0" xfId="1" applyNumberFormat="1" applyFont="1" applyFill="1" applyBorder="1" applyAlignment="1">
      <alignment horizontal="right" vertical="center" wrapText="1"/>
    </xf>
    <xf numFmtId="165" fontId="6" fillId="2" borderId="0" xfId="1" applyNumberFormat="1" applyFont="1" applyFill="1" applyBorder="1" applyAlignment="1">
      <alignment horizontal="right" vertical="center" wrapText="1"/>
    </xf>
    <xf numFmtId="164" fontId="7" fillId="2" borderId="0" xfId="1" applyNumberFormat="1" applyFont="1" applyFill="1" applyBorder="1" applyAlignment="1">
      <alignment horizontal="right" vertical="center" wrapText="1"/>
    </xf>
    <xf numFmtId="0" fontId="7" fillId="2" borderId="0" xfId="0" applyFont="1" applyFill="1" applyAlignment="1">
      <alignment horizontal="left" vertical="center" indent="2"/>
    </xf>
    <xf numFmtId="0" fontId="6" fillId="2" borderId="0" xfId="0" applyFont="1" applyFill="1" applyAlignment="1">
      <alignment horizontal="left" vertical="center" indent="3"/>
    </xf>
    <xf numFmtId="0" fontId="25" fillId="0" borderId="0" xfId="0" applyFont="1" applyAlignment="1">
      <alignment horizontal="left" indent="1"/>
    </xf>
    <xf numFmtId="165" fontId="21" fillId="0" borderId="0" xfId="1" applyNumberFormat="1" applyFont="1" applyFill="1" applyBorder="1" applyAlignment="1">
      <alignment horizontal="center" vertical="center" wrapText="1"/>
    </xf>
    <xf numFmtId="0" fontId="11" fillId="0" borderId="0" xfId="0" applyFont="1" applyAlignment="1">
      <alignment horizontal="left" vertical="center" indent="2"/>
    </xf>
    <xf numFmtId="165" fontId="17" fillId="3" borderId="0" xfId="0" applyNumberFormat="1" applyFont="1" applyFill="1" applyAlignment="1">
      <alignment vertical="center" wrapText="1"/>
    </xf>
    <xf numFmtId="165" fontId="7" fillId="2" borderId="0" xfId="1" applyNumberFormat="1" applyFont="1" applyFill="1" applyBorder="1" applyAlignment="1">
      <alignment horizontal="right" vertical="center"/>
    </xf>
    <xf numFmtId="0" fontId="13" fillId="0" borderId="0" xfId="0" applyFont="1" applyAlignment="1">
      <alignment vertical="center" wrapText="1" readingOrder="1"/>
    </xf>
    <xf numFmtId="0" fontId="0" fillId="0" borderId="0" xfId="0" applyAlignment="1">
      <alignment vertical="center" readingOrder="1"/>
    </xf>
    <xf numFmtId="0" fontId="5" fillId="2" borderId="0" xfId="0" applyFont="1" applyFill="1" applyAlignment="1">
      <alignment horizontal="center"/>
    </xf>
    <xf numFmtId="0" fontId="9" fillId="0" borderId="0" xfId="0" applyFont="1" applyAlignment="1">
      <alignment horizontal="left" vertical="top"/>
    </xf>
    <xf numFmtId="49" fontId="16" fillId="2" borderId="0" xfId="0" applyNumberFormat="1" applyFont="1" applyFill="1" applyAlignment="1">
      <alignment vertical="center"/>
    </xf>
    <xf numFmtId="0" fontId="7" fillId="2" borderId="0" xfId="0" applyFont="1" applyFill="1"/>
    <xf numFmtId="0" fontId="7" fillId="0" borderId="0" xfId="0" applyFont="1" applyAlignment="1">
      <alignment horizontal="left" indent="1"/>
    </xf>
    <xf numFmtId="0" fontId="7" fillId="2" borderId="0" xfId="0" applyFont="1" applyFill="1" applyAlignment="1">
      <alignment horizontal="left"/>
    </xf>
    <xf numFmtId="164" fontId="19" fillId="0" borderId="0" xfId="1" applyNumberFormat="1" applyFont="1" applyBorder="1" applyAlignment="1">
      <alignment horizontal="left"/>
    </xf>
    <xf numFmtId="164" fontId="18" fillId="0" borderId="0" xfId="1" applyNumberFormat="1" applyFont="1" applyBorder="1" applyAlignment="1">
      <alignment horizontal="left"/>
    </xf>
    <xf numFmtId="164" fontId="17" fillId="4" borderId="0" xfId="1" applyNumberFormat="1" applyFont="1" applyFill="1" applyBorder="1" applyAlignment="1">
      <alignment horizontal="right"/>
    </xf>
    <xf numFmtId="43" fontId="0" fillId="2" borderId="0" xfId="1" applyFont="1" applyFill="1"/>
    <xf numFmtId="164" fontId="0" fillId="0" borderId="0" xfId="1" applyNumberFormat="1" applyFont="1"/>
    <xf numFmtId="0" fontId="5" fillId="2" borderId="0" xfId="0" applyFont="1" applyFill="1" applyAlignment="1">
      <alignment vertical="center"/>
    </xf>
    <xf numFmtId="0" fontId="15" fillId="2" borderId="0" xfId="0" applyFont="1" applyFill="1" applyAlignment="1">
      <alignment vertical="center" wrapText="1"/>
    </xf>
    <xf numFmtId="164" fontId="6" fillId="0" borderId="0" xfId="0" applyNumberFormat="1" applyFont="1" applyAlignment="1">
      <alignment horizontal="right"/>
    </xf>
    <xf numFmtId="164" fontId="17" fillId="3" borderId="0" xfId="0" applyNumberFormat="1" applyFont="1" applyFill="1" applyAlignment="1">
      <alignment horizontal="right" vertical="center" wrapText="1"/>
    </xf>
    <xf numFmtId="0" fontId="18" fillId="0" borderId="0" xfId="5" applyFont="1" applyAlignment="1">
      <alignment horizontal="left" indent="1"/>
    </xf>
    <xf numFmtId="164" fontId="7" fillId="2" borderId="0" xfId="1" applyNumberFormat="1" applyFont="1" applyFill="1" applyBorder="1"/>
    <xf numFmtId="0" fontId="19" fillId="0" borderId="0" xfId="5" applyFont="1" applyAlignment="1">
      <alignment horizontal="left" indent="2"/>
    </xf>
    <xf numFmtId="0" fontId="10" fillId="0" borderId="0" xfId="0" applyFont="1" applyAlignment="1">
      <alignment horizontal="left" vertical="top" wrapText="1"/>
    </xf>
    <xf numFmtId="0" fontId="10" fillId="0" borderId="0" xfId="0" applyFont="1" applyAlignment="1">
      <alignment vertical="top"/>
    </xf>
    <xf numFmtId="0" fontId="17" fillId="4" borderId="0" xfId="0" applyFont="1" applyFill="1" applyAlignment="1">
      <alignment horizontal="left"/>
    </xf>
    <xf numFmtId="0" fontId="17" fillId="4" borderId="0" xfId="0" applyFont="1" applyFill="1" applyAlignment="1">
      <alignment horizontal="center" vertical="center" wrapText="1"/>
    </xf>
    <xf numFmtId="0" fontId="22" fillId="0" borderId="0" xfId="0" applyFont="1" applyAlignment="1">
      <alignment vertical="top" wrapText="1" readingOrder="1"/>
    </xf>
    <xf numFmtId="164" fontId="6" fillId="2" borderId="0" xfId="0" applyNumberFormat="1" applyFont="1" applyFill="1"/>
    <xf numFmtId="164" fontId="18" fillId="5" borderId="0" xfId="1" applyNumberFormat="1" applyFont="1" applyFill="1" applyBorder="1" applyAlignment="1">
      <alignment horizontal="left"/>
    </xf>
    <xf numFmtId="165" fontId="9" fillId="5" borderId="0" xfId="1" applyNumberFormat="1" applyFont="1" applyFill="1" applyBorder="1" applyAlignment="1">
      <alignment horizontal="left" vertical="center" wrapText="1"/>
    </xf>
    <xf numFmtId="164" fontId="7" fillId="2" borderId="0" xfId="0" applyNumberFormat="1" applyFont="1" applyFill="1"/>
    <xf numFmtId="167" fontId="12" fillId="0" borderId="0" xfId="8" applyNumberFormat="1"/>
    <xf numFmtId="164" fontId="12" fillId="0" borderId="0" xfId="9" applyNumberFormat="1" applyFont="1"/>
    <xf numFmtId="0" fontId="17" fillId="3" borderId="0" xfId="0" applyFont="1" applyFill="1" applyAlignment="1">
      <alignment horizontal="center" vertical="center" wrapText="1"/>
    </xf>
    <xf numFmtId="0" fontId="2" fillId="0" borderId="0" xfId="0" applyFont="1" applyAlignment="1">
      <alignment horizontal="center" vertical="center" wrapText="1" readingOrder="1"/>
    </xf>
    <xf numFmtId="0" fontId="10" fillId="0" borderId="0" xfId="0" applyFont="1" applyAlignment="1">
      <alignment horizontal="left" vertical="top" wrapText="1"/>
    </xf>
    <xf numFmtId="0" fontId="8" fillId="3" borderId="0" xfId="0" applyFont="1" applyFill="1" applyAlignment="1">
      <alignment horizontal="center" vertical="center" wrapText="1"/>
    </xf>
    <xf numFmtId="0" fontId="10" fillId="0" borderId="0" xfId="0" applyFont="1" applyAlignment="1">
      <alignment horizontal="left" vertical="center" wrapText="1"/>
    </xf>
    <xf numFmtId="49" fontId="16" fillId="2" borderId="0" xfId="0" applyNumberFormat="1" applyFont="1" applyFill="1" applyAlignment="1">
      <alignment horizontal="center" vertical="center"/>
    </xf>
    <xf numFmtId="0" fontId="5" fillId="2" borderId="0" xfId="0" applyFont="1" applyFill="1" applyAlignment="1">
      <alignment horizontal="center" vertical="center"/>
    </xf>
    <xf numFmtId="0" fontId="15" fillId="2" borderId="0" xfId="0" applyFont="1" applyFill="1" applyAlignment="1">
      <alignment horizontal="center" vertical="center" wrapText="1"/>
    </xf>
    <xf numFmtId="0" fontId="13" fillId="0" borderId="0" xfId="0" applyFont="1" applyAlignment="1">
      <alignment horizontal="center" vertical="center" wrapText="1" readingOrder="1"/>
    </xf>
    <xf numFmtId="0" fontId="3" fillId="0" borderId="0" xfId="0" applyFont="1" applyAlignment="1">
      <alignment horizontal="center" vertical="top" wrapText="1" readingOrder="1"/>
    </xf>
    <xf numFmtId="0" fontId="15" fillId="2" borderId="0" xfId="0" applyFont="1" applyFill="1" applyAlignment="1">
      <alignment horizontal="center" wrapText="1"/>
    </xf>
    <xf numFmtId="0" fontId="13" fillId="0" borderId="0" xfId="0" applyFont="1" applyAlignment="1">
      <alignment horizontal="center" vertical="top" wrapText="1" readingOrder="1"/>
    </xf>
    <xf numFmtId="0" fontId="23" fillId="3" borderId="0" xfId="0" applyFont="1" applyFill="1" applyAlignment="1">
      <alignment horizontal="center" vertical="center"/>
    </xf>
    <xf numFmtId="0" fontId="23" fillId="3" borderId="0" xfId="0" applyFont="1" applyFill="1" applyAlignment="1">
      <alignment horizontal="center" vertical="center" wrapText="1"/>
    </xf>
    <xf numFmtId="0" fontId="5" fillId="2" borderId="0" xfId="0" applyFont="1" applyFill="1" applyAlignment="1">
      <alignment horizontal="center"/>
    </xf>
    <xf numFmtId="49" fontId="16" fillId="2" borderId="0" xfId="0" applyNumberFormat="1" applyFont="1" applyFill="1" applyAlignment="1">
      <alignment horizontal="center"/>
    </xf>
    <xf numFmtId="0" fontId="16" fillId="2" borderId="0" xfId="0" applyFont="1" applyFill="1" applyAlignment="1">
      <alignment horizontal="center"/>
    </xf>
    <xf numFmtId="0" fontId="15" fillId="2" borderId="0" xfId="0" applyFont="1" applyFill="1" applyAlignment="1">
      <alignment horizontal="center"/>
    </xf>
    <xf numFmtId="0" fontId="20" fillId="0" borderId="0" xfId="0" applyFont="1" applyAlignment="1">
      <alignment horizontal="left" vertical="top" wrapText="1"/>
    </xf>
    <xf numFmtId="0" fontId="10" fillId="0" borderId="0" xfId="0" applyFont="1" applyAlignment="1">
      <alignment horizontal="left" vertical="top"/>
    </xf>
    <xf numFmtId="0" fontId="17" fillId="3" borderId="0" xfId="0" applyFont="1" applyFill="1" applyAlignment="1">
      <alignment horizontal="center" vertical="center" wrapText="1"/>
    </xf>
    <xf numFmtId="0" fontId="17" fillId="3" borderId="0" xfId="0" applyFont="1" applyFill="1" applyAlignment="1">
      <alignment horizontal="left" vertical="center"/>
    </xf>
  </cellXfs>
  <cellStyles count="701">
    <cellStyle name="20% - Accent1 2" xfId="11"/>
    <cellStyle name="20% - Accent2 2" xfId="12"/>
    <cellStyle name="20% - Accent3 2" xfId="13"/>
    <cellStyle name="20% - Accent4 2" xfId="14"/>
    <cellStyle name="20% - Accent5 2" xfId="15"/>
    <cellStyle name="20% - Accent6 2" xfId="16"/>
    <cellStyle name="20% - Énfasis1 2" xfId="17"/>
    <cellStyle name="20% - Énfasis1 2 2" xfId="18"/>
    <cellStyle name="20% - Énfasis1 3" xfId="19"/>
    <cellStyle name="20% - Énfasis1 4" xfId="20"/>
    <cellStyle name="20% - Énfasis1 5" xfId="21"/>
    <cellStyle name="20% - Énfasis1 6" xfId="22"/>
    <cellStyle name="20% - Énfasis2 2" xfId="23"/>
    <cellStyle name="20% - Énfasis2 2 2" xfId="24"/>
    <cellStyle name="20% - Énfasis2 3" xfId="25"/>
    <cellStyle name="20% - Énfasis2 4" xfId="26"/>
    <cellStyle name="20% - Énfasis2 5" xfId="27"/>
    <cellStyle name="20% - Énfasis2 6" xfId="28"/>
    <cellStyle name="20% - Énfasis3 2" xfId="29"/>
    <cellStyle name="20% - Énfasis3 2 2" xfId="30"/>
    <cellStyle name="20% - Énfasis3 3" xfId="31"/>
    <cellStyle name="20% - Énfasis3 4" xfId="32"/>
    <cellStyle name="20% - Énfasis3 5" xfId="33"/>
    <cellStyle name="20% - Énfasis3 6" xfId="34"/>
    <cellStyle name="20% - Énfasis4 2" xfId="35"/>
    <cellStyle name="20% - Énfasis4 2 2" xfId="36"/>
    <cellStyle name="20% - Énfasis4 3" xfId="37"/>
    <cellStyle name="20% - Énfasis4 4" xfId="38"/>
    <cellStyle name="20% - Énfasis4 5" xfId="39"/>
    <cellStyle name="20% - Énfasis4 6" xfId="40"/>
    <cellStyle name="20% - Énfasis5 2" xfId="41"/>
    <cellStyle name="20% - Énfasis5 2 2" xfId="42"/>
    <cellStyle name="20% - Énfasis5 3" xfId="43"/>
    <cellStyle name="20% - Énfasis5 4" xfId="44"/>
    <cellStyle name="20% - Énfasis5 5" xfId="45"/>
    <cellStyle name="20% - Énfasis5 6" xfId="46"/>
    <cellStyle name="20% - Énfasis6 2" xfId="47"/>
    <cellStyle name="20% - Énfasis6 2 2" xfId="48"/>
    <cellStyle name="20% - Énfasis6 3" xfId="49"/>
    <cellStyle name="20% - Énfasis6 4" xfId="50"/>
    <cellStyle name="20% - Énfasis6 5" xfId="51"/>
    <cellStyle name="20% - Énfasis6 6" xfId="52"/>
    <cellStyle name="40% - Accent1 2" xfId="53"/>
    <cellStyle name="40% - Accent2 2" xfId="54"/>
    <cellStyle name="40% - Accent3 2" xfId="55"/>
    <cellStyle name="40% - Accent4 2" xfId="56"/>
    <cellStyle name="40% - Accent5 2" xfId="57"/>
    <cellStyle name="40% - Accent6 2" xfId="58"/>
    <cellStyle name="40% - Énfasis1 2" xfId="59"/>
    <cellStyle name="40% - Énfasis1 2 2" xfId="60"/>
    <cellStyle name="40% - Énfasis1 3" xfId="61"/>
    <cellStyle name="40% - Énfasis1 4" xfId="62"/>
    <cellStyle name="40% - Énfasis1 5" xfId="63"/>
    <cellStyle name="40% - Énfasis1 6" xfId="64"/>
    <cellStyle name="40% - Énfasis2 2" xfId="65"/>
    <cellStyle name="40% - Énfasis2 2 2" xfId="66"/>
    <cellStyle name="40% - Énfasis2 3" xfId="67"/>
    <cellStyle name="40% - Énfasis2 4" xfId="68"/>
    <cellStyle name="40% - Énfasis2 5" xfId="69"/>
    <cellStyle name="40% - Énfasis2 6" xfId="70"/>
    <cellStyle name="40% - Énfasis3 2" xfId="71"/>
    <cellStyle name="40% - Énfasis3 2 2" xfId="72"/>
    <cellStyle name="40% - Énfasis3 3" xfId="73"/>
    <cellStyle name="40% - Énfasis3 4" xfId="74"/>
    <cellStyle name="40% - Énfasis3 5" xfId="75"/>
    <cellStyle name="40% - Énfasis3 6" xfId="76"/>
    <cellStyle name="40% - Énfasis4 2" xfId="77"/>
    <cellStyle name="40% - Énfasis4 2 2" xfId="78"/>
    <cellStyle name="40% - Énfasis4 3" xfId="79"/>
    <cellStyle name="40% - Énfasis4 4" xfId="80"/>
    <cellStyle name="40% - Énfasis4 5" xfId="81"/>
    <cellStyle name="40% - Énfasis4 6" xfId="82"/>
    <cellStyle name="40% - Énfasis5 2" xfId="83"/>
    <cellStyle name="40% - Énfasis5 2 2" xfId="84"/>
    <cellStyle name="40% - Énfasis5 3" xfId="85"/>
    <cellStyle name="40% - Énfasis5 4" xfId="86"/>
    <cellStyle name="40% - Énfasis5 5" xfId="87"/>
    <cellStyle name="40% - Énfasis5 6" xfId="88"/>
    <cellStyle name="40% - Énfasis6 2" xfId="89"/>
    <cellStyle name="40% - Énfasis6 2 2" xfId="90"/>
    <cellStyle name="40% - Énfasis6 3" xfId="91"/>
    <cellStyle name="40% - Énfasis6 4" xfId="92"/>
    <cellStyle name="40% - Énfasis6 5" xfId="93"/>
    <cellStyle name="40% - Énfasis6 6" xfId="94"/>
    <cellStyle name="60% - Accent1 2" xfId="95"/>
    <cellStyle name="60% - Accent2 2" xfId="96"/>
    <cellStyle name="60% - Accent3 2" xfId="97"/>
    <cellStyle name="60% - Accent4 2" xfId="98"/>
    <cellStyle name="60% - Accent5 2" xfId="99"/>
    <cellStyle name="60% - Accent6 2" xfId="100"/>
    <cellStyle name="60% - Énfasis1 2" xfId="101"/>
    <cellStyle name="60% - Énfasis1 2 2" xfId="102"/>
    <cellStyle name="60% - Énfasis2 2" xfId="103"/>
    <cellStyle name="60% - Énfasis2 2 2" xfId="104"/>
    <cellStyle name="60% - Énfasis3 2" xfId="105"/>
    <cellStyle name="60% - Énfasis3 2 2" xfId="106"/>
    <cellStyle name="60% - Énfasis4 2" xfId="107"/>
    <cellStyle name="60% - Énfasis4 2 2" xfId="108"/>
    <cellStyle name="60% - Énfasis5 2" xfId="109"/>
    <cellStyle name="60% - Énfasis5 2 2" xfId="110"/>
    <cellStyle name="60% - Énfasis6 2" xfId="111"/>
    <cellStyle name="60% - Énfasis6 2 2" xfId="112"/>
    <cellStyle name="Accent1 2" xfId="113"/>
    <cellStyle name="Accent2 2" xfId="114"/>
    <cellStyle name="Accent3 2" xfId="115"/>
    <cellStyle name="Accent4 2" xfId="116"/>
    <cellStyle name="Accent5 2" xfId="117"/>
    <cellStyle name="Accent6 2" xfId="118"/>
    <cellStyle name="Array" xfId="119"/>
    <cellStyle name="Array 2" xfId="120"/>
    <cellStyle name="Array Enter" xfId="121"/>
    <cellStyle name="Array Enter 2" xfId="122"/>
    <cellStyle name="Array_Cuadro No. 1" xfId="123"/>
    <cellStyle name="Bad 2" xfId="124"/>
    <cellStyle name="base paren" xfId="125"/>
    <cellStyle name="Body: normal cell" xfId="126"/>
    <cellStyle name="Buena 2" xfId="127"/>
    <cellStyle name="Buena 2 2" xfId="128"/>
    <cellStyle name="Calculation 2" xfId="129"/>
    <cellStyle name="Cálculo 2" xfId="130"/>
    <cellStyle name="Cálculo 2 2" xfId="131"/>
    <cellStyle name="Celda de comprobación 2" xfId="132"/>
    <cellStyle name="Celda de comprobación 2 2" xfId="133"/>
    <cellStyle name="Celda vinculada 2" xfId="134"/>
    <cellStyle name="Celda vinculada 2 2" xfId="135"/>
    <cellStyle name="Check Cell 2" xfId="136"/>
    <cellStyle name="Comma 10" xfId="137"/>
    <cellStyle name="Comma 10 2" xfId="138"/>
    <cellStyle name="Comma 11" xfId="139"/>
    <cellStyle name="Comma 2" xfId="140"/>
    <cellStyle name="Comma 2 2" xfId="141"/>
    <cellStyle name="Comma 2 2 2" xfId="142"/>
    <cellStyle name="Comma 2 2 3" xfId="143"/>
    <cellStyle name="Comma 2 3" xfId="144"/>
    <cellStyle name="Comma 2 3 2" xfId="145"/>
    <cellStyle name="Comma 2 3 3" xfId="146"/>
    <cellStyle name="Comma 2 3 4" xfId="147"/>
    <cellStyle name="Comma 2 4" xfId="148"/>
    <cellStyle name="Comma 2 5" xfId="149"/>
    <cellStyle name="Comma 2_Cuadro No. 1" xfId="150"/>
    <cellStyle name="Comma 3" xfId="151"/>
    <cellStyle name="Comma 3 2" xfId="152"/>
    <cellStyle name="Comma 3 3" xfId="153"/>
    <cellStyle name="Comma 3 4" xfId="154"/>
    <cellStyle name="Comma 3 5" xfId="155"/>
    <cellStyle name="Comma 4" xfId="156"/>
    <cellStyle name="Comma 4 2" xfId="157"/>
    <cellStyle name="Comma 4 2 2" xfId="158"/>
    <cellStyle name="Comma 4 2 3" xfId="159"/>
    <cellStyle name="Comma 4 3" xfId="160"/>
    <cellStyle name="Comma 4 3 2" xfId="161"/>
    <cellStyle name="Comma 4 3 3" xfId="162"/>
    <cellStyle name="Comma 5" xfId="163"/>
    <cellStyle name="Comma 5 2" xfId="164"/>
    <cellStyle name="Comma 5 3" xfId="165"/>
    <cellStyle name="Comma 6" xfId="166"/>
    <cellStyle name="Comma 6 2" xfId="167"/>
    <cellStyle name="Comma 6 3" xfId="168"/>
    <cellStyle name="Comma 7" xfId="169"/>
    <cellStyle name="Comma 7 2" xfId="170"/>
    <cellStyle name="Comma 7 3" xfId="171"/>
    <cellStyle name="Comma 8" xfId="172"/>
    <cellStyle name="Comma 8 2" xfId="173"/>
    <cellStyle name="Comma 8 3" xfId="174"/>
    <cellStyle name="Comma 9" xfId="175"/>
    <cellStyle name="Comma 9 2" xfId="176"/>
    <cellStyle name="Comma 9 2 2" xfId="177"/>
    <cellStyle name="Comma 9 2 3" xfId="178"/>
    <cellStyle name="Comma 9 3" xfId="179"/>
    <cellStyle name="Comma 9 4" xfId="180"/>
    <cellStyle name="Currency 2" xfId="181"/>
    <cellStyle name="Currency 2 2" xfId="182"/>
    <cellStyle name="Encabezado 4 2" xfId="183"/>
    <cellStyle name="Encabezado 4 2 2" xfId="184"/>
    <cellStyle name="Énfasis1 2" xfId="185"/>
    <cellStyle name="Énfasis1 2 2" xfId="186"/>
    <cellStyle name="Énfasis2 2" xfId="187"/>
    <cellStyle name="Énfasis2 2 2" xfId="188"/>
    <cellStyle name="Énfasis3 2" xfId="189"/>
    <cellStyle name="Énfasis3 2 2" xfId="190"/>
    <cellStyle name="Énfasis4 2" xfId="191"/>
    <cellStyle name="Énfasis4 2 2" xfId="192"/>
    <cellStyle name="Énfasis5 2" xfId="193"/>
    <cellStyle name="Énfasis5 2 2" xfId="194"/>
    <cellStyle name="Énfasis6 2" xfId="195"/>
    <cellStyle name="Énfasis6 2 2" xfId="196"/>
    <cellStyle name="Entrada 2" xfId="197"/>
    <cellStyle name="Entrada 2 2" xfId="198"/>
    <cellStyle name="Entrada 3" xfId="199"/>
    <cellStyle name="Euro" xfId="200"/>
    <cellStyle name="Euro 2" xfId="201"/>
    <cellStyle name="Euro 3" xfId="202"/>
    <cellStyle name="Euro 4" xfId="203"/>
    <cellStyle name="Explanatory Text 2" xfId="204"/>
    <cellStyle name="Font: Calibri, 9pt regular" xfId="205"/>
    <cellStyle name="Footnotes: top row" xfId="206"/>
    <cellStyle name="Good 2" xfId="207"/>
    <cellStyle name="Header: bottom row" xfId="208"/>
    <cellStyle name="Heading 1 2" xfId="209"/>
    <cellStyle name="Heading 2 2" xfId="210"/>
    <cellStyle name="Heading 3 2" xfId="211"/>
    <cellStyle name="Heading 4 2" xfId="212"/>
    <cellStyle name="Hipervínculo 2" xfId="213"/>
    <cellStyle name="Hipervínculo 2 2" xfId="214"/>
    <cellStyle name="Hyperlink 2" xfId="215"/>
    <cellStyle name="Incorrecto 2" xfId="216"/>
    <cellStyle name="Incorrecto 2 2" xfId="217"/>
    <cellStyle name="Input 2" xfId="218"/>
    <cellStyle name="Linked Cell 2" xfId="219"/>
    <cellStyle name="MacroCode" xfId="220"/>
    <cellStyle name="MacroCode 2" xfId="221"/>
    <cellStyle name="Millares" xfId="1" builtinId="3"/>
    <cellStyle name="Millares 10" xfId="222"/>
    <cellStyle name="Millares 10 10" xfId="223"/>
    <cellStyle name="Millares 10 10 2" xfId="224"/>
    <cellStyle name="Millares 10 10 3" xfId="225"/>
    <cellStyle name="Millares 10 11" xfId="226"/>
    <cellStyle name="Millares 10 11 2" xfId="227"/>
    <cellStyle name="Millares 10 11 3" xfId="228"/>
    <cellStyle name="Millares 10 11 4" xfId="229"/>
    <cellStyle name="Millares 10 11 5" xfId="230"/>
    <cellStyle name="Millares 10 2" xfId="231"/>
    <cellStyle name="Millares 10 2 2" xfId="232"/>
    <cellStyle name="Millares 10 2 3" xfId="233"/>
    <cellStyle name="Millares 10 2 4" xfId="234"/>
    <cellStyle name="Millares 10 3" xfId="235"/>
    <cellStyle name="Millares 10 3 2" xfId="236"/>
    <cellStyle name="Millares 10 3 3" xfId="237"/>
    <cellStyle name="Millares 10 4" xfId="238"/>
    <cellStyle name="Millares 10 5" xfId="239"/>
    <cellStyle name="Millares 10 5 2" xfId="240"/>
    <cellStyle name="Millares 10 6" xfId="241"/>
    <cellStyle name="Millares 10 6 2" xfId="242"/>
    <cellStyle name="Millares 10 6 3" xfId="243"/>
    <cellStyle name="Millares 10 7" xfId="244"/>
    <cellStyle name="Millares 10 7 2" xfId="245"/>
    <cellStyle name="Millares 10 7 3" xfId="246"/>
    <cellStyle name="Millares 10 8" xfId="247"/>
    <cellStyle name="Millares 10 8 2" xfId="248"/>
    <cellStyle name="Millares 10 8 3" xfId="249"/>
    <cellStyle name="Millares 10 9" xfId="250"/>
    <cellStyle name="Millares 10 9 2" xfId="251"/>
    <cellStyle name="Millares 10 9 3" xfId="252"/>
    <cellStyle name="Millares 11" xfId="253"/>
    <cellStyle name="Millares 11 2" xfId="254"/>
    <cellStyle name="Millares 11 2 2" xfId="255"/>
    <cellStyle name="Millares 11 2 3" xfId="256"/>
    <cellStyle name="Millares 11 3" xfId="257"/>
    <cellStyle name="Millares 11 4" xfId="258"/>
    <cellStyle name="Millares 12" xfId="259"/>
    <cellStyle name="Millares 12 2" xfId="260"/>
    <cellStyle name="Millares 13" xfId="261"/>
    <cellStyle name="Millares 13 2" xfId="262"/>
    <cellStyle name="Millares 14" xfId="263"/>
    <cellStyle name="Millares 14 2" xfId="264"/>
    <cellStyle name="Millares 15" xfId="265"/>
    <cellStyle name="Millares 15 2" xfId="266"/>
    <cellStyle name="Millares 15 3" xfId="267"/>
    <cellStyle name="Millares 16" xfId="268"/>
    <cellStyle name="Millares 16 2" xfId="269"/>
    <cellStyle name="Millares 16 3" xfId="270"/>
    <cellStyle name="Millares 16 4" xfId="271"/>
    <cellStyle name="Millares 17" xfId="272"/>
    <cellStyle name="Millares 17 2" xfId="273"/>
    <cellStyle name="Millares 18" xfId="274"/>
    <cellStyle name="Millares 18 2" xfId="275"/>
    <cellStyle name="Millares 18 3" xfId="276"/>
    <cellStyle name="Millares 19" xfId="277"/>
    <cellStyle name="Millares 19 2" xfId="278"/>
    <cellStyle name="Millares 19 3" xfId="279"/>
    <cellStyle name="Millares 2" xfId="280"/>
    <cellStyle name="Millares 2 2" xfId="281"/>
    <cellStyle name="Millares 2 2 2" xfId="282"/>
    <cellStyle name="Millares 2 2 2 2" xfId="283"/>
    <cellStyle name="Millares 2 2 2 3" xfId="284"/>
    <cellStyle name="Millares 2 2 3" xfId="285"/>
    <cellStyle name="Millares 2 2 3 2" xfId="286"/>
    <cellStyle name="Millares 2 2 3 3" xfId="287"/>
    <cellStyle name="Millares 2 2 4" xfId="288"/>
    <cellStyle name="Millares 2 2 5" xfId="289"/>
    <cellStyle name="Millares 2 2_Cuadro No. 1" xfId="290"/>
    <cellStyle name="Millares 2 3" xfId="291"/>
    <cellStyle name="Millares 2 3 2" xfId="292"/>
    <cellStyle name="Millares 2 4" xfId="293"/>
    <cellStyle name="Millares 2 5" xfId="294"/>
    <cellStyle name="Millares 2 5 2" xfId="295"/>
    <cellStyle name="Millares 2 5 3" xfId="296"/>
    <cellStyle name="Millares 2 6" xfId="297"/>
    <cellStyle name="Millares 2_Cuadro No. 1" xfId="298"/>
    <cellStyle name="Millares 20" xfId="299"/>
    <cellStyle name="Millares 21" xfId="300"/>
    <cellStyle name="Millares 22" xfId="301"/>
    <cellStyle name="Millares 23" xfId="302"/>
    <cellStyle name="Millares 24" xfId="303"/>
    <cellStyle name="Millares 25" xfId="304"/>
    <cellStyle name="Millares 26" xfId="305"/>
    <cellStyle name="Millares 27" xfId="306"/>
    <cellStyle name="Millares 28" xfId="307"/>
    <cellStyle name="Millares 29" xfId="308"/>
    <cellStyle name="Millares 3" xfId="309"/>
    <cellStyle name="Millares 3 2" xfId="310"/>
    <cellStyle name="Millares 3 2 2" xfId="311"/>
    <cellStyle name="Millares 3 2 2 2" xfId="312"/>
    <cellStyle name="Millares 3 2 3" xfId="313"/>
    <cellStyle name="Millares 3 2 3 2" xfId="314"/>
    <cellStyle name="Millares 3 2 3 3" xfId="315"/>
    <cellStyle name="Millares 3 3" xfId="316"/>
    <cellStyle name="Millares 3 3 2" xfId="317"/>
    <cellStyle name="Millares 3 3 3" xfId="318"/>
    <cellStyle name="Millares 3 4" xfId="319"/>
    <cellStyle name="Millares 3 4 2" xfId="320"/>
    <cellStyle name="Millares 3 4 3" xfId="321"/>
    <cellStyle name="Millares 3 5" xfId="322"/>
    <cellStyle name="Millares 3 5 2" xfId="323"/>
    <cellStyle name="Millares 3 5 3" xfId="324"/>
    <cellStyle name="Millares 3 6" xfId="325"/>
    <cellStyle name="Millares 3_Cuadro No. 1" xfId="326"/>
    <cellStyle name="Millares 30" xfId="327"/>
    <cellStyle name="Millares 31" xfId="328"/>
    <cellStyle name="Millares 32" xfId="329"/>
    <cellStyle name="Millares 33" xfId="330"/>
    <cellStyle name="Millares 34" xfId="331"/>
    <cellStyle name="Millares 35" xfId="332"/>
    <cellStyle name="Millares 36" xfId="333"/>
    <cellStyle name="Millares 37" xfId="334"/>
    <cellStyle name="Millares 38" xfId="335"/>
    <cellStyle name="Millares 39" xfId="336"/>
    <cellStyle name="Millares 4" xfId="337"/>
    <cellStyle name="Millares 4 2" xfId="338"/>
    <cellStyle name="Millares 4 2 2" xfId="339"/>
    <cellStyle name="Millares 4 2 3" xfId="340"/>
    <cellStyle name="Millares 4 3" xfId="341"/>
    <cellStyle name="Millares 4 3 2" xfId="342"/>
    <cellStyle name="Millares 4 3 3" xfId="343"/>
    <cellStyle name="Millares 4 4" xfId="344"/>
    <cellStyle name="Millares 4 4 2" xfId="345"/>
    <cellStyle name="Millares 4 4 3" xfId="346"/>
    <cellStyle name="Millares 4 5" xfId="347"/>
    <cellStyle name="Millares 4 5 2" xfId="348"/>
    <cellStyle name="Millares 4 5 3" xfId="349"/>
    <cellStyle name="Millares 4 6" xfId="350"/>
    <cellStyle name="Millares 4 6 2" xfId="351"/>
    <cellStyle name="Millares 4 6 3" xfId="352"/>
    <cellStyle name="Millares 4 7" xfId="353"/>
    <cellStyle name="Millares 4 8" xfId="354"/>
    <cellStyle name="Millares 4_Cuadro No. 1" xfId="355"/>
    <cellStyle name="Millares 40" xfId="356"/>
    <cellStyle name="Millares 41" xfId="357"/>
    <cellStyle name="Millares 42" xfId="358"/>
    <cellStyle name="Millares 43" xfId="359"/>
    <cellStyle name="Millares 44" xfId="360"/>
    <cellStyle name="Millares 45" xfId="361"/>
    <cellStyle name="Millares 46" xfId="362"/>
    <cellStyle name="Millares 47" xfId="363"/>
    <cellStyle name="Millares 48" xfId="364"/>
    <cellStyle name="Millares 49" xfId="365"/>
    <cellStyle name="Millares 5" xfId="366"/>
    <cellStyle name="Millares 5 2" xfId="367"/>
    <cellStyle name="Millares 5 2 2" xfId="368"/>
    <cellStyle name="Millares 5 2 3" xfId="369"/>
    <cellStyle name="Millares 5 3" xfId="370"/>
    <cellStyle name="Millares 5 3 2" xfId="371"/>
    <cellStyle name="Millares 5 3 3" xfId="372"/>
    <cellStyle name="Millares 5 4" xfId="373"/>
    <cellStyle name="Millares 5 5" xfId="374"/>
    <cellStyle name="Millares 5_Cuadro No. 1" xfId="375"/>
    <cellStyle name="Millares 50" xfId="376"/>
    <cellStyle name="Millares 51" xfId="377"/>
    <cellStyle name="Millares 52" xfId="378"/>
    <cellStyle name="Millares 53" xfId="379"/>
    <cellStyle name="Millares 54" xfId="380"/>
    <cellStyle name="Millares 55" xfId="381"/>
    <cellStyle name="Millares 56" xfId="382"/>
    <cellStyle name="Millares 57" xfId="9"/>
    <cellStyle name="Millares 58" xfId="383"/>
    <cellStyle name="Millares 59" xfId="384"/>
    <cellStyle name="Millares 6" xfId="385"/>
    <cellStyle name="Millares 6 2" xfId="386"/>
    <cellStyle name="Millares 6 2 2" xfId="387"/>
    <cellStyle name="Millares 6 3" xfId="388"/>
    <cellStyle name="Millares 60" xfId="389"/>
    <cellStyle name="Millares 61" xfId="390"/>
    <cellStyle name="Millares 62" xfId="391"/>
    <cellStyle name="Millares 63" xfId="392"/>
    <cellStyle name="Millares 64" xfId="393"/>
    <cellStyle name="Millares 7" xfId="394"/>
    <cellStyle name="Millares 7 2" xfId="395"/>
    <cellStyle name="Millares 7 2 2" xfId="396"/>
    <cellStyle name="Millares 7 2 3" xfId="397"/>
    <cellStyle name="Millares 7 3" xfId="398"/>
    <cellStyle name="Millares 7 4" xfId="399"/>
    <cellStyle name="Millares 8" xfId="400"/>
    <cellStyle name="Millares 8 2" xfId="401"/>
    <cellStyle name="Millares 8 2 2" xfId="402"/>
    <cellStyle name="Millares 8 2 3" xfId="403"/>
    <cellStyle name="Millares 8 3" xfId="404"/>
    <cellStyle name="Millares 8 3 2" xfId="405"/>
    <cellStyle name="Millares 8 3 3" xfId="406"/>
    <cellStyle name="Millares 8 4" xfId="407"/>
    <cellStyle name="Millares 9" xfId="408"/>
    <cellStyle name="Millares 9 2" xfId="409"/>
    <cellStyle name="Millares 9 2 2" xfId="410"/>
    <cellStyle name="Millares 9 2 3" xfId="411"/>
    <cellStyle name="Millares 9 2 4" xfId="412"/>
    <cellStyle name="Millares 9 3" xfId="413"/>
    <cellStyle name="Millares 9 3 2" xfId="414"/>
    <cellStyle name="Millares 9 3 3" xfId="415"/>
    <cellStyle name="Millares 9 4" xfId="416"/>
    <cellStyle name="Millares 9 5" xfId="417"/>
    <cellStyle name="Millares 9 5 2" xfId="418"/>
    <cellStyle name="Millares 9 5 3" xfId="419"/>
    <cellStyle name="Millares 9 6" xfId="420"/>
    <cellStyle name="Millares 9 6 2" xfId="421"/>
    <cellStyle name="Millares 9 6 3" xfId="422"/>
    <cellStyle name="Millares 9 7" xfId="423"/>
    <cellStyle name="Millares 9 8" xfId="424"/>
    <cellStyle name="Moneda 2" xfId="425"/>
    <cellStyle name="Moneda 2 2" xfId="426"/>
    <cellStyle name="Moneda 3" xfId="427"/>
    <cellStyle name="Moneda 4" xfId="428"/>
    <cellStyle name="Moneda 4 2" xfId="429"/>
    <cellStyle name="Moneda 4 3" xfId="430"/>
    <cellStyle name="Moneda 5" xfId="431"/>
    <cellStyle name="Moneda 5 2" xfId="432"/>
    <cellStyle name="Moneda 5 3" xfId="433"/>
    <cellStyle name="Moneda 5 3 2" xfId="434"/>
    <cellStyle name="Neutral 2" xfId="435"/>
    <cellStyle name="Neutral 2 2" xfId="436"/>
    <cellStyle name="Normal" xfId="0" builtinId="0"/>
    <cellStyle name="Normal 10" xfId="437"/>
    <cellStyle name="Normal 10 2" xfId="438"/>
    <cellStyle name="Normal 10 2 2" xfId="439"/>
    <cellStyle name="Normal 10 2 2 2" xfId="440"/>
    <cellStyle name="Normal 10 2 3" xfId="441"/>
    <cellStyle name="Normal 10 3" xfId="8"/>
    <cellStyle name="Normal 10 3 2" xfId="442"/>
    <cellStyle name="Normal 10 4" xfId="443"/>
    <cellStyle name="Normal 10_Cuadro No. 1" xfId="444"/>
    <cellStyle name="Normal 11" xfId="445"/>
    <cellStyle name="Normal 11 2" xfId="4"/>
    <cellStyle name="Normal 11_Estimado Mensual" xfId="446"/>
    <cellStyle name="Normal 12" xfId="447"/>
    <cellStyle name="Normal 12 2" xfId="448"/>
    <cellStyle name="Normal 13" xfId="449"/>
    <cellStyle name="Normal 13 2" xfId="450"/>
    <cellStyle name="Normal 14" xfId="451"/>
    <cellStyle name="Normal 14 2" xfId="452"/>
    <cellStyle name="Normal 15" xfId="453"/>
    <cellStyle name="Normal 15 2" xfId="454"/>
    <cellStyle name="Normal 16" xfId="455"/>
    <cellStyle name="Normal 17" xfId="456"/>
    <cellStyle name="Normal 18" xfId="457"/>
    <cellStyle name="Normal 19" xfId="458"/>
    <cellStyle name="Normal 2" xfId="5"/>
    <cellStyle name="Normal 2 2" xfId="3"/>
    <cellStyle name="Normal 2 2 2" xfId="6"/>
    <cellStyle name="Normal 2 2 2 2" xfId="459"/>
    <cellStyle name="Normal 2 2 3" xfId="460"/>
    <cellStyle name="Normal 2 2 4" xfId="461"/>
    <cellStyle name="Normal 2 3" xfId="462"/>
    <cellStyle name="Normal 2 3 2" xfId="463"/>
    <cellStyle name="Normal 2 4" xfId="464"/>
    <cellStyle name="Normal 2 4 2" xfId="465"/>
    <cellStyle name="Normal 2 5" xfId="466"/>
    <cellStyle name="Normal 2 5 2" xfId="467"/>
    <cellStyle name="Normal 2 6" xfId="468"/>
    <cellStyle name="Normal 2 7" xfId="469"/>
    <cellStyle name="Normal 2_Cuadro No. 1" xfId="470"/>
    <cellStyle name="Normal 20" xfId="471"/>
    <cellStyle name="Normal 21" xfId="472"/>
    <cellStyle name="Normal 22" xfId="473"/>
    <cellStyle name="Normal 23" xfId="474"/>
    <cellStyle name="Normal 24" xfId="475"/>
    <cellStyle name="Normal 25" xfId="476"/>
    <cellStyle name="Normal 26" xfId="477"/>
    <cellStyle name="Normal 26 2" xfId="478"/>
    <cellStyle name="Normal 27" xfId="479"/>
    <cellStyle name="Normal 28" xfId="480"/>
    <cellStyle name="Normal 29" xfId="481"/>
    <cellStyle name="Normal 3" xfId="7"/>
    <cellStyle name="Normal 3 2" xfId="483"/>
    <cellStyle name="Normal 3 2 2" xfId="484"/>
    <cellStyle name="Normal 3 2 3" xfId="485"/>
    <cellStyle name="Normal 3 3" xfId="486"/>
    <cellStyle name="Normal 3 3 2" xfId="487"/>
    <cellStyle name="Normal 3 4" xfId="488"/>
    <cellStyle name="Normal 3 4 2" xfId="489"/>
    <cellStyle name="Normal 3 4 3" xfId="490"/>
    <cellStyle name="Normal 3 5" xfId="491"/>
    <cellStyle name="Normal 3 5 2" xfId="492"/>
    <cellStyle name="Normal 3 6" xfId="493"/>
    <cellStyle name="Normal 3 7" xfId="494"/>
    <cellStyle name="Normal 3 8" xfId="482"/>
    <cellStyle name="Normal 3_COMP.Febrero 2018" xfId="495"/>
    <cellStyle name="Normal 30" xfId="496"/>
    <cellStyle name="Normal 31" xfId="497"/>
    <cellStyle name="Normal 32" xfId="498"/>
    <cellStyle name="Normal 33" xfId="499"/>
    <cellStyle name="Normal 34" xfId="500"/>
    <cellStyle name="Normal 35" xfId="501"/>
    <cellStyle name="Normal 35 2" xfId="502"/>
    <cellStyle name="Normal 36" xfId="503"/>
    <cellStyle name="Normal 37" xfId="504"/>
    <cellStyle name="Normal 38" xfId="505"/>
    <cellStyle name="Normal 39" xfId="506"/>
    <cellStyle name="Normal 4" xfId="507"/>
    <cellStyle name="Normal 4 2" xfId="508"/>
    <cellStyle name="Normal 4 2 2" xfId="509"/>
    <cellStyle name="Normal 4 2 3" xfId="510"/>
    <cellStyle name="Normal 4 3" xfId="10"/>
    <cellStyle name="Normal 4_Cuadro No. 1" xfId="511"/>
    <cellStyle name="Normal 40" xfId="512"/>
    <cellStyle name="Normal 41" xfId="513"/>
    <cellStyle name="Normal 42" xfId="514"/>
    <cellStyle name="Normal 43" xfId="515"/>
    <cellStyle name="Normal 44" xfId="516"/>
    <cellStyle name="Normal 45" xfId="517"/>
    <cellStyle name="Normal 46" xfId="518"/>
    <cellStyle name="Normal 47" xfId="519"/>
    <cellStyle name="Normal 48" xfId="520"/>
    <cellStyle name="Normal 49" xfId="521"/>
    <cellStyle name="Normal 5" xfId="522"/>
    <cellStyle name="Normal 5 2" xfId="523"/>
    <cellStyle name="Normal 5 2 2" xfId="524"/>
    <cellStyle name="Normal 5 2 3" xfId="525"/>
    <cellStyle name="Normal 5 3" xfId="526"/>
    <cellStyle name="Normal 5 3 2" xfId="527"/>
    <cellStyle name="Normal 5 3 3" xfId="528"/>
    <cellStyle name="Normal 5 3 4" xfId="529"/>
    <cellStyle name="Normal 5 4" xfId="530"/>
    <cellStyle name="Normal 5 4 2" xfId="531"/>
    <cellStyle name="Normal 5 4 3" xfId="532"/>
    <cellStyle name="Normal 5 5" xfId="533"/>
    <cellStyle name="Normal 5 5 2" xfId="534"/>
    <cellStyle name="Normal 5 6" xfId="535"/>
    <cellStyle name="Normal 5 6 2" xfId="536"/>
    <cellStyle name="Normal 5_Cuadro No. 1" xfId="537"/>
    <cellStyle name="Normal 50" xfId="538"/>
    <cellStyle name="Normal 51" xfId="539"/>
    <cellStyle name="Normal 52" xfId="540"/>
    <cellStyle name="Normal 53" xfId="541"/>
    <cellStyle name="Normal 54" xfId="542"/>
    <cellStyle name="Normal 55" xfId="543"/>
    <cellStyle name="Normal 56" xfId="544"/>
    <cellStyle name="Normal 57" xfId="545"/>
    <cellStyle name="Normal 58" xfId="546"/>
    <cellStyle name="Normal 6" xfId="547"/>
    <cellStyle name="Normal 6 2" xfId="548"/>
    <cellStyle name="Normal 6 2 2" xfId="549"/>
    <cellStyle name="Normal 6 2 2 2" xfId="550"/>
    <cellStyle name="Normal 6 2 2 3" xfId="551"/>
    <cellStyle name="Normal 6 2 3" xfId="552"/>
    <cellStyle name="Normal 6 2 3 2" xfId="553"/>
    <cellStyle name="Normal 6 2 4" xfId="554"/>
    <cellStyle name="Normal 6 2 5" xfId="555"/>
    <cellStyle name="Normal 6 2_Cuadro No. 1" xfId="556"/>
    <cellStyle name="Normal 6 3" xfId="557"/>
    <cellStyle name="Normal 6 3 2" xfId="558"/>
    <cellStyle name="Normal 6 3 3" xfId="559"/>
    <cellStyle name="Normal 6 4" xfId="560"/>
    <cellStyle name="Normal 6 4 2" xfId="561"/>
    <cellStyle name="Normal 6 5" xfId="562"/>
    <cellStyle name="Normal 6 5 2" xfId="563"/>
    <cellStyle name="Normal 6 6" xfId="564"/>
    <cellStyle name="Normal 6 6 2" xfId="565"/>
    <cellStyle name="Normal 6 7" xfId="566"/>
    <cellStyle name="Normal 6_Cuadro No. 1" xfId="567"/>
    <cellStyle name="Normal 7" xfId="568"/>
    <cellStyle name="Normal 7 2" xfId="569"/>
    <cellStyle name="Normal 7 2 2" xfId="570"/>
    <cellStyle name="Normal 7 2 2 2" xfId="571"/>
    <cellStyle name="Normal 7 2 3" xfId="572"/>
    <cellStyle name="Normal 7 2 4" xfId="573"/>
    <cellStyle name="Normal 7 3" xfId="574"/>
    <cellStyle name="Normal 7 3 2" xfId="575"/>
    <cellStyle name="Normal 7 3 3" xfId="576"/>
    <cellStyle name="Normal 7 4" xfId="577"/>
    <cellStyle name="Normal 7 4 2" xfId="578"/>
    <cellStyle name="Normal 7 4 3" xfId="579"/>
    <cellStyle name="Normal 7 5" xfId="580"/>
    <cellStyle name="Normal 7 5 2" xfId="581"/>
    <cellStyle name="Normal 7 6" xfId="582"/>
    <cellStyle name="Normal 7 6 2" xfId="583"/>
    <cellStyle name="Normal 7 7" xfId="584"/>
    <cellStyle name="Normal 8" xfId="585"/>
    <cellStyle name="Normal 8 2" xfId="586"/>
    <cellStyle name="Normal 8 2 2" xfId="587"/>
    <cellStyle name="Normal 8 2 3" xfId="588"/>
    <cellStyle name="Normal 8 3" xfId="589"/>
    <cellStyle name="Normal 8 3 2" xfId="590"/>
    <cellStyle name="Normal 8 3 3" xfId="591"/>
    <cellStyle name="Normal 8 4" xfId="592"/>
    <cellStyle name="Normal 8 5" xfId="593"/>
    <cellStyle name="Normal 8_Cuadro No. 1" xfId="594"/>
    <cellStyle name="Normal 9" xfId="595"/>
    <cellStyle name="Normal 9 2" xfId="596"/>
    <cellStyle name="Normal 9 2 2" xfId="597"/>
    <cellStyle name="Normal 9 2 3" xfId="598"/>
    <cellStyle name="Normal 9 3" xfId="599"/>
    <cellStyle name="Normal 9 3 2" xfId="600"/>
    <cellStyle name="Normal 9 3 3" xfId="601"/>
    <cellStyle name="Normal 9 4" xfId="602"/>
    <cellStyle name="Normal 9 4 2" xfId="603"/>
    <cellStyle name="Normal 9 5" xfId="604"/>
    <cellStyle name="Normal 9_Cuadro No. 1" xfId="605"/>
    <cellStyle name="Notas 2" xfId="606"/>
    <cellStyle name="Notas 2 2" xfId="607"/>
    <cellStyle name="Notas 2 2 2" xfId="608"/>
    <cellStyle name="Notas 2 2 3" xfId="609"/>
    <cellStyle name="Notas 2 3" xfId="610"/>
    <cellStyle name="Notas 2 4" xfId="611"/>
    <cellStyle name="Notas 2_Cuadro No. 1" xfId="612"/>
    <cellStyle name="Notas 3" xfId="613"/>
    <cellStyle name="Notas 4" xfId="614"/>
    <cellStyle name="Notas 5" xfId="615"/>
    <cellStyle name="Notas 6" xfId="616"/>
    <cellStyle name="Notas 7" xfId="617"/>
    <cellStyle name="Note 2" xfId="618"/>
    <cellStyle name="Output 2" xfId="619"/>
    <cellStyle name="Parent row" xfId="620"/>
    <cellStyle name="Percent 2" xfId="621"/>
    <cellStyle name="Percent 2 2" xfId="622"/>
    <cellStyle name="Percent 2 2 2" xfId="623"/>
    <cellStyle name="Percent 2 2 3" xfId="624"/>
    <cellStyle name="Percent 2 3" xfId="625"/>
    <cellStyle name="Percent 2 4" xfId="626"/>
    <cellStyle name="Percent 3" xfId="627"/>
    <cellStyle name="Percent 3 2" xfId="628"/>
    <cellStyle name="Percent 3 3" xfId="629"/>
    <cellStyle name="Percent 4" xfId="630"/>
    <cellStyle name="Percent 4 2" xfId="631"/>
    <cellStyle name="Percent 4 3" xfId="632"/>
    <cellStyle name="Percent 5" xfId="633"/>
    <cellStyle name="Percent 5 2" xfId="634"/>
    <cellStyle name="Percent 5 3" xfId="635"/>
    <cellStyle name="Percent 6" xfId="636"/>
    <cellStyle name="Percent 6 2" xfId="637"/>
    <cellStyle name="Percent 6 3" xfId="638"/>
    <cellStyle name="Percent 7" xfId="639"/>
    <cellStyle name="Percent 7 2" xfId="640"/>
    <cellStyle name="Percent 7 2 2" xfId="641"/>
    <cellStyle name="Percent 7 2 3" xfId="642"/>
    <cellStyle name="Percent 7 3" xfId="643"/>
    <cellStyle name="Percent 7 4" xfId="644"/>
    <cellStyle name="Percent 8" xfId="645"/>
    <cellStyle name="Percent 8 2" xfId="646"/>
    <cellStyle name="Porcentaje" xfId="2" builtinId="5"/>
    <cellStyle name="Porcentaje 2" xfId="647"/>
    <cellStyle name="Porcentaje 3" xfId="648"/>
    <cellStyle name="Porcentual 2" xfId="649"/>
    <cellStyle name="Porcentual 2 2" xfId="650"/>
    <cellStyle name="Porcentual 2 2 2" xfId="651"/>
    <cellStyle name="Porcentual 2 2 3" xfId="652"/>
    <cellStyle name="Porcentual 2 3" xfId="653"/>
    <cellStyle name="Porcentual 2 4" xfId="654"/>
    <cellStyle name="Porcentual 2 5" xfId="655"/>
    <cellStyle name="Porcentual 3" xfId="656"/>
    <cellStyle name="Porcentual 3 2" xfId="657"/>
    <cellStyle name="Porcentual 3 2 2" xfId="658"/>
    <cellStyle name="Porcentual 3 2 3" xfId="659"/>
    <cellStyle name="Porcentual 3 3" xfId="660"/>
    <cellStyle name="Porcentual 4" xfId="661"/>
    <cellStyle name="Porcentual 4 2" xfId="662"/>
    <cellStyle name="Porcentual 4 3" xfId="663"/>
    <cellStyle name="Porcentual 4 4" xfId="664"/>
    <cellStyle name="Porcentual 4 5" xfId="665"/>
    <cellStyle name="Porcentual 5" xfId="666"/>
    <cellStyle name="Porcentual 6" xfId="667"/>
    <cellStyle name="Porcentual 6 2" xfId="668"/>
    <cellStyle name="Porcentual 7" xfId="669"/>
    <cellStyle name="Porcentual 7 2" xfId="670"/>
    <cellStyle name="Porcentual 8" xfId="671"/>
    <cellStyle name="Porcentual 8 2" xfId="672"/>
    <cellStyle name="Porcentual 9" xfId="673"/>
    <cellStyle name="Red Text" xfId="674"/>
    <cellStyle name="Red Text 2" xfId="675"/>
    <cellStyle name="Salida 2" xfId="676"/>
    <cellStyle name="Salida 2 2" xfId="677"/>
    <cellStyle name="Table title" xfId="678"/>
    <cellStyle name="Texto de advertencia 2" xfId="679"/>
    <cellStyle name="Texto de advertencia 2 2" xfId="680"/>
    <cellStyle name="Texto explicativo 2" xfId="681"/>
    <cellStyle name="Texto explicativo 2 2" xfId="682"/>
    <cellStyle name="Title 2" xfId="683"/>
    <cellStyle name="Título 1 2" xfId="684"/>
    <cellStyle name="Título 1 2 2" xfId="685"/>
    <cellStyle name="Título 2 2" xfId="686"/>
    <cellStyle name="Título 2 2 2" xfId="687"/>
    <cellStyle name="Título 3 2" xfId="688"/>
    <cellStyle name="Título 3 2 2" xfId="689"/>
    <cellStyle name="Título 4" xfId="690"/>
    <cellStyle name="Título 4 2" xfId="691"/>
    <cellStyle name="Título 5" xfId="692"/>
    <cellStyle name="Título 6" xfId="693"/>
    <cellStyle name="TopGrey" xfId="694"/>
    <cellStyle name="TopGrey 2" xfId="695"/>
    <cellStyle name="Total 2" xfId="696"/>
    <cellStyle name="Total 2 2" xfId="697"/>
    <cellStyle name="Total 2_COMP.Febrero 2018" xfId="698"/>
    <cellStyle name="Total 3" xfId="699"/>
    <cellStyle name="Warning Text 2" xfId="7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0</xdr:col>
      <xdr:colOff>317500</xdr:colOff>
      <xdr:row>4</xdr:row>
      <xdr:rowOff>118569</xdr:rowOff>
    </xdr:to>
    <xdr:pic>
      <xdr:nvPicPr>
        <xdr:cNvPr id="23" name="Imagen 22">
          <a:extLst>
            <a:ext uri="{FF2B5EF4-FFF2-40B4-BE49-F238E27FC236}">
              <a16:creationId xmlns:a16="http://schemas.microsoft.com/office/drawing/2014/main" xmlns="" id="{00000000-0008-0000-0000-000017000000}"/>
            </a:ext>
          </a:extLst>
        </xdr:cNvPr>
        <xdr:cNvPicPr>
          <a:picLocks noChangeAspect="1"/>
        </xdr:cNvPicPr>
      </xdr:nvPicPr>
      <xdr:blipFill>
        <a:blip xmlns:r="http://schemas.openxmlformats.org/officeDocument/2006/relationships" r:embed="rId1"/>
        <a:stretch>
          <a:fillRect/>
        </a:stretch>
      </xdr:blipFill>
      <xdr:spPr>
        <a:xfrm>
          <a:off x="0" y="9525"/>
          <a:ext cx="314325" cy="1333500"/>
        </a:xfrm>
        <a:prstGeom prst="rect">
          <a:avLst/>
        </a:prstGeom>
      </xdr:spPr>
    </xdr:pic>
    <xdr:clientData/>
  </xdr:twoCellAnchor>
  <xdr:twoCellAnchor editAs="oneCell">
    <xdr:from>
      <xdr:col>4</xdr:col>
      <xdr:colOff>1143000</xdr:colOff>
      <xdr:row>0</xdr:row>
      <xdr:rowOff>127000</xdr:rowOff>
    </xdr:from>
    <xdr:to>
      <xdr:col>5</xdr:col>
      <xdr:colOff>1324650</xdr:colOff>
      <xdr:row>2</xdr:row>
      <xdr:rowOff>349250</xdr:rowOff>
    </xdr:to>
    <xdr:pic>
      <xdr:nvPicPr>
        <xdr:cNvPr id="4" name="Imagen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2"/>
        <a:stretch>
          <a:fillRect/>
        </a:stretch>
      </xdr:blipFill>
      <xdr:spPr>
        <a:xfrm>
          <a:off x="6515100" y="127000"/>
          <a:ext cx="1562775" cy="850900"/>
        </a:xfrm>
        <a:prstGeom prst="rect">
          <a:avLst/>
        </a:prstGeom>
      </xdr:spPr>
    </xdr:pic>
    <xdr:clientData/>
  </xdr:twoCellAnchor>
  <xdr:twoCellAnchor editAs="oneCell">
    <xdr:from>
      <xdr:col>0</xdr:col>
      <xdr:colOff>685801</xdr:colOff>
      <xdr:row>0</xdr:row>
      <xdr:rowOff>131763</xdr:rowOff>
    </xdr:from>
    <xdr:to>
      <xdr:col>2</xdr:col>
      <xdr:colOff>591041</xdr:colOff>
      <xdr:row>2</xdr:row>
      <xdr:rowOff>295275</xdr:rowOff>
    </xdr:to>
    <xdr:pic>
      <xdr:nvPicPr>
        <xdr:cNvPr id="5" name="Imagen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3"/>
        <a:stretch>
          <a:fillRect/>
        </a:stretch>
      </xdr:blipFill>
      <xdr:spPr>
        <a:xfrm>
          <a:off x="685801" y="131763"/>
          <a:ext cx="1600690" cy="792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8" name="Imagen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1333500</xdr:colOff>
      <xdr:row>0</xdr:row>
      <xdr:rowOff>9526</xdr:rowOff>
    </xdr:from>
    <xdr:to>
      <xdr:col>5</xdr:col>
      <xdr:colOff>566307</xdr:colOff>
      <xdr:row>3</xdr:row>
      <xdr:rowOff>104776</xdr:rowOff>
    </xdr:to>
    <xdr:pic>
      <xdr:nvPicPr>
        <xdr:cNvPr id="5" name="Imagen 3">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8067675" y="9526"/>
          <a:ext cx="1842657" cy="914400"/>
        </a:xfrm>
        <a:prstGeom prst="rect">
          <a:avLst/>
        </a:prstGeom>
      </xdr:spPr>
    </xdr:pic>
    <xdr:clientData/>
  </xdr:twoCellAnchor>
  <xdr:twoCellAnchor editAs="oneCell">
    <xdr:from>
      <xdr:col>0</xdr:col>
      <xdr:colOff>371475</xdr:colOff>
      <xdr:row>0</xdr:row>
      <xdr:rowOff>66676</xdr:rowOff>
    </xdr:from>
    <xdr:to>
      <xdr:col>1</xdr:col>
      <xdr:colOff>1041792</xdr:colOff>
      <xdr:row>3</xdr:row>
      <xdr:rowOff>66676</xdr:rowOff>
    </xdr:to>
    <xdr:pic>
      <xdr:nvPicPr>
        <xdr:cNvPr id="6" name="Imagen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a:stretch>
          <a:fillRect/>
        </a:stretch>
      </xdr:blipFill>
      <xdr:spPr>
        <a:xfrm>
          <a:off x="371475" y="66676"/>
          <a:ext cx="1851417" cy="8191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10" name="Imagen 9">
          <a:extLst>
            <a:ext uri="{FF2B5EF4-FFF2-40B4-BE49-F238E27FC236}">
              <a16:creationId xmlns:a16="http://schemas.microsoft.com/office/drawing/2014/main" xmlns="" id="{00000000-0008-0000-0200-00000A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4</xdr:col>
      <xdr:colOff>76200</xdr:colOff>
      <xdr:row>0</xdr:row>
      <xdr:rowOff>19051</xdr:rowOff>
    </xdr:from>
    <xdr:to>
      <xdr:col>5</xdr:col>
      <xdr:colOff>299896</xdr:colOff>
      <xdr:row>3</xdr:row>
      <xdr:rowOff>133351</xdr:rowOff>
    </xdr:to>
    <xdr:pic>
      <xdr:nvPicPr>
        <xdr:cNvPr id="5" name="Imagen 3">
          <a:extLst>
            <a:ext uri="{FF2B5EF4-FFF2-40B4-BE49-F238E27FC236}">
              <a16:creationId xmlns:a16="http://schemas.microsoft.com/office/drawing/2014/main" xmlns="" id="{00000000-0008-0000-0200-000005000000}"/>
            </a:ext>
          </a:extLst>
        </xdr:cNvPr>
        <xdr:cNvPicPr>
          <a:picLocks noChangeAspect="1"/>
        </xdr:cNvPicPr>
      </xdr:nvPicPr>
      <xdr:blipFill>
        <a:blip xmlns:r="http://schemas.openxmlformats.org/officeDocument/2006/relationships" r:embed="rId2"/>
        <a:stretch>
          <a:fillRect/>
        </a:stretch>
      </xdr:blipFill>
      <xdr:spPr>
        <a:xfrm>
          <a:off x="8429625" y="19051"/>
          <a:ext cx="1881046" cy="933450"/>
        </a:xfrm>
        <a:prstGeom prst="rect">
          <a:avLst/>
        </a:prstGeom>
      </xdr:spPr>
    </xdr:pic>
    <xdr:clientData/>
  </xdr:twoCellAnchor>
  <xdr:twoCellAnchor editAs="oneCell">
    <xdr:from>
      <xdr:col>0</xdr:col>
      <xdr:colOff>381000</xdr:colOff>
      <xdr:row>0</xdr:row>
      <xdr:rowOff>47626</xdr:rowOff>
    </xdr:from>
    <xdr:to>
      <xdr:col>1</xdr:col>
      <xdr:colOff>637395</xdr:colOff>
      <xdr:row>3</xdr:row>
      <xdr:rowOff>66676</xdr:rowOff>
    </xdr:to>
    <xdr:pic>
      <xdr:nvPicPr>
        <xdr:cNvPr id="6" name="Imagen 5">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3"/>
        <a:stretch>
          <a:fillRect/>
        </a:stretch>
      </xdr:blipFill>
      <xdr:spPr>
        <a:xfrm>
          <a:off x="381000" y="47626"/>
          <a:ext cx="1904220" cy="838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xmlns="" id="{00000000-0008-0000-03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3</xdr:col>
      <xdr:colOff>0</xdr:colOff>
      <xdr:row>0</xdr:row>
      <xdr:rowOff>76201</xdr:rowOff>
    </xdr:from>
    <xdr:to>
      <xdr:col>4</xdr:col>
      <xdr:colOff>183285</xdr:colOff>
      <xdr:row>3</xdr:row>
      <xdr:rowOff>38100</xdr:rowOff>
    </xdr:to>
    <xdr:pic>
      <xdr:nvPicPr>
        <xdr:cNvPr id="5" name="Imagen 3">
          <a:extLst>
            <a:ext uri="{FF2B5EF4-FFF2-40B4-BE49-F238E27FC236}">
              <a16:creationId xmlns:a16="http://schemas.microsoft.com/office/drawing/2014/main" xmlns="" id="{00000000-0008-0000-0300-000005000000}"/>
            </a:ext>
          </a:extLst>
        </xdr:cNvPr>
        <xdr:cNvPicPr>
          <a:picLocks noChangeAspect="1"/>
        </xdr:cNvPicPr>
      </xdr:nvPicPr>
      <xdr:blipFill>
        <a:blip xmlns:r="http://schemas.openxmlformats.org/officeDocument/2006/relationships" r:embed="rId2"/>
        <a:stretch>
          <a:fillRect/>
        </a:stretch>
      </xdr:blipFill>
      <xdr:spPr>
        <a:xfrm>
          <a:off x="8410576" y="76201"/>
          <a:ext cx="1573935" cy="781049"/>
        </a:xfrm>
        <a:prstGeom prst="rect">
          <a:avLst/>
        </a:prstGeom>
      </xdr:spPr>
    </xdr:pic>
    <xdr:clientData/>
  </xdr:twoCellAnchor>
  <xdr:twoCellAnchor editAs="oneCell">
    <xdr:from>
      <xdr:col>0</xdr:col>
      <xdr:colOff>438150</xdr:colOff>
      <xdr:row>0</xdr:row>
      <xdr:rowOff>85725</xdr:rowOff>
    </xdr:from>
    <xdr:to>
      <xdr:col>1</xdr:col>
      <xdr:colOff>1109395</xdr:colOff>
      <xdr:row>3</xdr:row>
      <xdr:rowOff>19050</xdr:rowOff>
    </xdr:to>
    <xdr:pic>
      <xdr:nvPicPr>
        <xdr:cNvPr id="6" name="Imagen 5">
          <a:extLst>
            <a:ext uri="{FF2B5EF4-FFF2-40B4-BE49-F238E27FC236}">
              <a16:creationId xmlns:a16="http://schemas.microsoft.com/office/drawing/2014/main" xmlns="" id="{00000000-0008-0000-0300-000006000000}"/>
            </a:ext>
          </a:extLst>
        </xdr:cNvPr>
        <xdr:cNvPicPr>
          <a:picLocks noChangeAspect="1"/>
        </xdr:cNvPicPr>
      </xdr:nvPicPr>
      <xdr:blipFill>
        <a:blip xmlns:r="http://schemas.openxmlformats.org/officeDocument/2006/relationships" r:embed="rId3"/>
        <a:stretch>
          <a:fillRect/>
        </a:stretch>
      </xdr:blipFill>
      <xdr:spPr>
        <a:xfrm>
          <a:off x="438150" y="85725"/>
          <a:ext cx="1709470" cy="7524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314325</xdr:colOff>
      <xdr:row>5</xdr:row>
      <xdr:rowOff>85725</xdr:rowOff>
    </xdr:to>
    <xdr:pic>
      <xdr:nvPicPr>
        <xdr:cNvPr id="4" name="Imagen 3">
          <a:extLst>
            <a:ext uri="{FF2B5EF4-FFF2-40B4-BE49-F238E27FC236}">
              <a16:creationId xmlns:a16="http://schemas.microsoft.com/office/drawing/2014/main" xmlns="" id="{00000000-0008-0000-0400-000004000000}"/>
            </a:ext>
          </a:extLst>
        </xdr:cNvPr>
        <xdr:cNvPicPr>
          <a:picLocks noChangeAspect="1"/>
        </xdr:cNvPicPr>
      </xdr:nvPicPr>
      <xdr:blipFill>
        <a:blip xmlns:r="http://schemas.openxmlformats.org/officeDocument/2006/relationships" r:embed="rId1"/>
        <a:stretch>
          <a:fillRect/>
        </a:stretch>
      </xdr:blipFill>
      <xdr:spPr>
        <a:xfrm>
          <a:off x="0" y="0"/>
          <a:ext cx="314325" cy="1333500"/>
        </a:xfrm>
        <a:prstGeom prst="rect">
          <a:avLst/>
        </a:prstGeom>
      </xdr:spPr>
    </xdr:pic>
    <xdr:clientData/>
  </xdr:twoCellAnchor>
  <xdr:twoCellAnchor editAs="oneCell">
    <xdr:from>
      <xdr:col>0</xdr:col>
      <xdr:colOff>438150</xdr:colOff>
      <xdr:row>0</xdr:row>
      <xdr:rowOff>161926</xdr:rowOff>
    </xdr:from>
    <xdr:to>
      <xdr:col>1</xdr:col>
      <xdr:colOff>1026259</xdr:colOff>
      <xdr:row>3</xdr:row>
      <xdr:rowOff>104776</xdr:rowOff>
    </xdr:to>
    <xdr:pic>
      <xdr:nvPicPr>
        <xdr:cNvPr id="5" name="Imagen 4">
          <a:extLst>
            <a:ext uri="{FF2B5EF4-FFF2-40B4-BE49-F238E27FC236}">
              <a16:creationId xmlns:a16="http://schemas.microsoft.com/office/drawing/2014/main" xmlns="" id="{00000000-0008-0000-0400-000005000000}"/>
            </a:ext>
          </a:extLst>
        </xdr:cNvPr>
        <xdr:cNvPicPr>
          <a:picLocks noChangeAspect="1"/>
        </xdr:cNvPicPr>
      </xdr:nvPicPr>
      <xdr:blipFill>
        <a:blip xmlns:r="http://schemas.openxmlformats.org/officeDocument/2006/relationships" r:embed="rId2"/>
        <a:stretch>
          <a:fillRect/>
        </a:stretch>
      </xdr:blipFill>
      <xdr:spPr>
        <a:xfrm>
          <a:off x="438150" y="161926"/>
          <a:ext cx="1731109" cy="762000"/>
        </a:xfrm>
        <a:prstGeom prst="rect">
          <a:avLst/>
        </a:prstGeom>
      </xdr:spPr>
    </xdr:pic>
    <xdr:clientData/>
  </xdr:twoCellAnchor>
  <xdr:twoCellAnchor editAs="oneCell">
    <xdr:from>
      <xdr:col>3</xdr:col>
      <xdr:colOff>495641</xdr:colOff>
      <xdr:row>0</xdr:row>
      <xdr:rowOff>85726</xdr:rowOff>
    </xdr:from>
    <xdr:to>
      <xdr:col>4</xdr:col>
      <xdr:colOff>784422</xdr:colOff>
      <xdr:row>3</xdr:row>
      <xdr:rowOff>95250</xdr:rowOff>
    </xdr:to>
    <xdr:pic>
      <xdr:nvPicPr>
        <xdr:cNvPr id="6" name="Imagen 3">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3"/>
        <a:stretch>
          <a:fillRect/>
        </a:stretch>
      </xdr:blipFill>
      <xdr:spPr>
        <a:xfrm>
          <a:off x="8515691" y="85726"/>
          <a:ext cx="1669906" cy="82867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1</xdr:rowOff>
    </xdr:from>
    <xdr:ext cx="257175" cy="1333500"/>
    <xdr:pic>
      <xdr:nvPicPr>
        <xdr:cNvPr id="2" name="Imagen 1">
          <a:extLst>
            <a:ext uri="{FF2B5EF4-FFF2-40B4-BE49-F238E27FC236}">
              <a16:creationId xmlns:a16="http://schemas.microsoft.com/office/drawing/2014/main" xmlns="" id="{7A5F6990-5A7C-4A43-BDE7-A1A408335AB5}"/>
            </a:ext>
          </a:extLst>
        </xdr:cNvPr>
        <xdr:cNvPicPr>
          <a:picLocks noChangeAspect="1"/>
        </xdr:cNvPicPr>
      </xdr:nvPicPr>
      <xdr:blipFill>
        <a:blip xmlns:r="http://schemas.openxmlformats.org/officeDocument/2006/relationships" r:embed="rId1"/>
        <a:stretch>
          <a:fillRect/>
        </a:stretch>
      </xdr:blipFill>
      <xdr:spPr>
        <a:xfrm>
          <a:off x="0" y="1"/>
          <a:ext cx="257175" cy="1333500"/>
        </a:xfrm>
        <a:prstGeom prst="rect">
          <a:avLst/>
        </a:prstGeom>
      </xdr:spPr>
    </xdr:pic>
    <xdr:clientData/>
  </xdr:oneCellAnchor>
  <xdr:oneCellAnchor>
    <xdr:from>
      <xdr:col>5</xdr:col>
      <xdr:colOff>711776</xdr:colOff>
      <xdr:row>0</xdr:row>
      <xdr:rowOff>169362</xdr:rowOff>
    </xdr:from>
    <xdr:ext cx="1486031" cy="878388"/>
    <xdr:pic>
      <xdr:nvPicPr>
        <xdr:cNvPr id="3" name="Imagen 2">
          <a:extLst>
            <a:ext uri="{FF2B5EF4-FFF2-40B4-BE49-F238E27FC236}">
              <a16:creationId xmlns:a16="http://schemas.microsoft.com/office/drawing/2014/main" xmlns="" id="{1A8401EB-2A4D-4839-A29B-1C9EA184BCA9}"/>
            </a:ext>
          </a:extLst>
        </xdr:cNvPr>
        <xdr:cNvPicPr>
          <a:picLocks noChangeAspect="1"/>
        </xdr:cNvPicPr>
      </xdr:nvPicPr>
      <xdr:blipFill>
        <a:blip xmlns:r="http://schemas.openxmlformats.org/officeDocument/2006/relationships" r:embed="rId2"/>
        <a:stretch>
          <a:fillRect/>
        </a:stretch>
      </xdr:blipFill>
      <xdr:spPr>
        <a:xfrm>
          <a:off x="6946321" y="169362"/>
          <a:ext cx="1486031" cy="878388"/>
        </a:xfrm>
        <a:prstGeom prst="rect">
          <a:avLst/>
        </a:prstGeom>
      </xdr:spPr>
    </xdr:pic>
    <xdr:clientData/>
  </xdr:oneCellAnchor>
  <xdr:oneCellAnchor>
    <xdr:from>
      <xdr:col>1</xdr:col>
      <xdr:colOff>225568</xdr:colOff>
      <xdr:row>0</xdr:row>
      <xdr:rowOff>301915</xdr:rowOff>
    </xdr:from>
    <xdr:ext cx="1377567" cy="728517"/>
    <xdr:pic>
      <xdr:nvPicPr>
        <xdr:cNvPr id="4" name="Imagen 1">
          <a:extLst>
            <a:ext uri="{FF2B5EF4-FFF2-40B4-BE49-F238E27FC236}">
              <a16:creationId xmlns:a16="http://schemas.microsoft.com/office/drawing/2014/main" xmlns="" id="{6BD0DE22-9D0F-4A22-836F-271FEA3F4F55}"/>
            </a:ext>
          </a:extLst>
        </xdr:cNvPr>
        <xdr:cNvPicPr>
          <a:picLocks noChangeAspect="1"/>
        </xdr:cNvPicPr>
      </xdr:nvPicPr>
      <xdr:blipFill>
        <a:blip xmlns:r="http://schemas.openxmlformats.org/officeDocument/2006/relationships" r:embed="rId3"/>
        <a:stretch>
          <a:fillRect/>
        </a:stretch>
      </xdr:blipFill>
      <xdr:spPr>
        <a:xfrm>
          <a:off x="788409" y="301915"/>
          <a:ext cx="1377567" cy="728517"/>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238125" cy="1676399"/>
    <xdr:pic>
      <xdr:nvPicPr>
        <xdr:cNvPr id="2" name="Imagen 1">
          <a:extLst>
            <a:ext uri="{FF2B5EF4-FFF2-40B4-BE49-F238E27FC236}">
              <a16:creationId xmlns:a16="http://schemas.microsoft.com/office/drawing/2014/main" xmlns="" id="{0C89FBB5-1928-4195-97C8-9A323A215BDF}"/>
            </a:ext>
          </a:extLst>
        </xdr:cNvPr>
        <xdr:cNvPicPr>
          <a:picLocks noChangeAspect="1"/>
        </xdr:cNvPicPr>
      </xdr:nvPicPr>
      <xdr:blipFill>
        <a:blip xmlns:r="http://schemas.openxmlformats.org/officeDocument/2006/relationships" r:embed="rId1"/>
        <a:stretch>
          <a:fillRect/>
        </a:stretch>
      </xdr:blipFill>
      <xdr:spPr>
        <a:xfrm>
          <a:off x="0" y="0"/>
          <a:ext cx="238125" cy="1676399"/>
        </a:xfrm>
        <a:prstGeom prst="rect">
          <a:avLst/>
        </a:prstGeom>
      </xdr:spPr>
    </xdr:pic>
    <xdr:clientData/>
  </xdr:oneCellAnchor>
  <xdr:oneCellAnchor>
    <xdr:from>
      <xdr:col>1</xdr:col>
      <xdr:colOff>134409</xdr:colOff>
      <xdr:row>0</xdr:row>
      <xdr:rowOff>302011</xdr:rowOff>
    </xdr:from>
    <xdr:ext cx="1753980" cy="787545"/>
    <xdr:pic>
      <xdr:nvPicPr>
        <xdr:cNvPr id="3" name="Imagen 2">
          <a:extLst>
            <a:ext uri="{FF2B5EF4-FFF2-40B4-BE49-F238E27FC236}">
              <a16:creationId xmlns:a16="http://schemas.microsoft.com/office/drawing/2014/main" xmlns="" id="{CDCA10C8-FD45-46A3-AC71-064F28F962A0}"/>
            </a:ext>
          </a:extLst>
        </xdr:cNvPr>
        <xdr:cNvPicPr>
          <a:picLocks noChangeAspect="1"/>
        </xdr:cNvPicPr>
      </xdr:nvPicPr>
      <xdr:blipFill>
        <a:blip xmlns:r="http://schemas.openxmlformats.org/officeDocument/2006/relationships" r:embed="rId2"/>
        <a:stretch>
          <a:fillRect/>
        </a:stretch>
      </xdr:blipFill>
      <xdr:spPr>
        <a:xfrm>
          <a:off x="486834" y="302011"/>
          <a:ext cx="1753980" cy="787545"/>
        </a:xfrm>
        <a:prstGeom prst="rect">
          <a:avLst/>
        </a:prstGeom>
      </xdr:spPr>
    </xdr:pic>
    <xdr:clientData/>
  </xdr:oneCellAnchor>
  <xdr:oneCellAnchor>
    <xdr:from>
      <xdr:col>6</xdr:col>
      <xdr:colOff>161925</xdr:colOff>
      <xdr:row>0</xdr:row>
      <xdr:rowOff>323850</xdr:rowOff>
    </xdr:from>
    <xdr:ext cx="1668319" cy="870479"/>
    <xdr:pic>
      <xdr:nvPicPr>
        <xdr:cNvPr id="4" name="Imagen 3">
          <a:extLst>
            <a:ext uri="{FF2B5EF4-FFF2-40B4-BE49-F238E27FC236}">
              <a16:creationId xmlns:a16="http://schemas.microsoft.com/office/drawing/2014/main" xmlns="" id="{0A5A9EAA-DD80-4468-B46F-4AEDFEC4D763}"/>
            </a:ext>
          </a:extLst>
        </xdr:cNvPr>
        <xdr:cNvPicPr>
          <a:picLocks noChangeAspect="1"/>
        </xdr:cNvPicPr>
      </xdr:nvPicPr>
      <xdr:blipFill>
        <a:blip xmlns:r="http://schemas.openxmlformats.org/officeDocument/2006/relationships" r:embed="rId3"/>
        <a:stretch>
          <a:fillRect/>
        </a:stretch>
      </xdr:blipFill>
      <xdr:spPr>
        <a:xfrm>
          <a:off x="10106025" y="323850"/>
          <a:ext cx="1668319" cy="870479"/>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v2kp-47212/FISCAL/Cuadros%20Comparativos/CUADROS%20FISC.COMPARA902001-1er%20trimest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autoPageBreaks="0"/>
  </sheetPr>
  <dimension ref="A1:M33"/>
  <sheetViews>
    <sheetView showGridLines="0" tabSelected="1" zoomScaleNormal="100" workbookViewId="0">
      <selection activeCell="L23" sqref="L23"/>
    </sheetView>
  </sheetViews>
  <sheetFormatPr baseColWidth="10" defaultColWidth="11.42578125" defaultRowHeight="15"/>
  <cols>
    <col min="1" max="1" width="12.42578125" customWidth="1"/>
    <col min="2" max="2" width="13" customWidth="1"/>
    <col min="3" max="3" width="34.42578125" customWidth="1"/>
    <col min="4" max="5" width="20.7109375" customWidth="1"/>
    <col min="6" max="6" width="27" customWidth="1"/>
    <col min="7" max="7" width="15" customWidth="1"/>
    <col min="8" max="8" width="14.140625" bestFit="1" customWidth="1"/>
    <col min="9" max="9" width="15.140625" bestFit="1" customWidth="1"/>
  </cols>
  <sheetData>
    <row r="1" spans="1:13" ht="28.5" customHeight="1">
      <c r="A1" s="103" t="s">
        <v>0</v>
      </c>
      <c r="B1" s="103"/>
      <c r="C1" s="103"/>
      <c r="D1" s="103"/>
      <c r="E1" s="103"/>
      <c r="F1" s="103"/>
      <c r="G1" s="16"/>
      <c r="H1" s="16"/>
      <c r="I1" s="16"/>
      <c r="J1" s="16"/>
      <c r="K1" s="1"/>
      <c r="L1" s="1"/>
    </row>
    <row r="2" spans="1:13" ht="21" customHeight="1">
      <c r="A2" s="111" t="s">
        <v>1</v>
      </c>
      <c r="B2" s="111"/>
      <c r="C2" s="111"/>
      <c r="D2" s="111"/>
      <c r="E2" s="111"/>
      <c r="F2" s="111"/>
      <c r="G2" s="15"/>
      <c r="H2" s="15"/>
      <c r="I2" s="15"/>
      <c r="K2" s="1"/>
      <c r="L2" s="1"/>
    </row>
    <row r="3" spans="1:13" s="72" customFormat="1" ht="28.5" customHeight="1">
      <c r="A3" s="110" t="s">
        <v>2</v>
      </c>
      <c r="B3" s="110"/>
      <c r="C3" s="110"/>
      <c r="D3" s="110"/>
      <c r="E3" s="110"/>
      <c r="F3" s="110"/>
      <c r="G3" s="71"/>
      <c r="H3" s="71"/>
      <c r="I3" s="71"/>
      <c r="J3" s="11"/>
      <c r="K3" s="11"/>
      <c r="L3" s="11"/>
      <c r="M3" s="11"/>
    </row>
    <row r="4" spans="1:13" ht="18.75" customHeight="1">
      <c r="A4" s="109" t="s">
        <v>3</v>
      </c>
      <c r="B4" s="109"/>
      <c r="C4" s="109"/>
      <c r="D4" s="109"/>
      <c r="E4" s="109"/>
      <c r="F4" s="109"/>
      <c r="G4" s="85"/>
      <c r="H4" s="17"/>
      <c r="I4" s="17"/>
      <c r="J4" s="12"/>
      <c r="K4" s="12"/>
      <c r="L4" s="12"/>
      <c r="M4" s="12"/>
    </row>
    <row r="5" spans="1:13" ht="18.75" customHeight="1">
      <c r="A5" s="109" t="s">
        <v>4</v>
      </c>
      <c r="B5" s="109"/>
      <c r="C5" s="109"/>
      <c r="D5" s="109"/>
      <c r="E5" s="109"/>
      <c r="F5" s="109"/>
      <c r="G5" s="85"/>
      <c r="H5" s="17"/>
      <c r="I5" s="17"/>
      <c r="J5" s="12"/>
      <c r="K5" s="12"/>
      <c r="L5" s="12"/>
      <c r="M5" s="12"/>
    </row>
    <row r="6" spans="1:13" ht="18.75">
      <c r="A6" s="107" t="s">
        <v>5</v>
      </c>
      <c r="B6" s="107"/>
      <c r="C6" s="107"/>
      <c r="D6" s="107"/>
      <c r="E6" s="107"/>
      <c r="F6" s="107"/>
      <c r="G6" s="75"/>
      <c r="H6" s="45"/>
      <c r="I6" s="18"/>
      <c r="J6" s="13"/>
      <c r="K6" s="13"/>
      <c r="L6" s="13"/>
      <c r="M6" s="13"/>
    </row>
    <row r="7" spans="1:13" ht="15.75">
      <c r="A7" s="108" t="s">
        <v>6</v>
      </c>
      <c r="B7" s="108"/>
      <c r="C7" s="108"/>
      <c r="D7" s="108"/>
      <c r="E7" s="108"/>
      <c r="F7" s="108"/>
      <c r="G7" s="84"/>
      <c r="H7" s="19"/>
      <c r="I7" s="19"/>
      <c r="K7" s="1"/>
      <c r="L7" s="1"/>
    </row>
    <row r="8" spans="1:13" ht="15.75">
      <c r="A8" s="73"/>
      <c r="B8" s="73"/>
      <c r="C8" s="73"/>
      <c r="D8" s="73"/>
      <c r="E8" s="73"/>
      <c r="F8" s="73"/>
      <c r="G8" s="73"/>
      <c r="H8" s="19"/>
      <c r="I8" s="19"/>
      <c r="K8" s="1"/>
      <c r="L8" s="1"/>
    </row>
    <row r="9" spans="1:13" ht="15" customHeight="1">
      <c r="C9" s="105" t="s">
        <v>7</v>
      </c>
      <c r="D9" s="105" t="s">
        <v>8</v>
      </c>
      <c r="E9" s="105" t="s">
        <v>9</v>
      </c>
    </row>
    <row r="10" spans="1:13">
      <c r="C10" s="105"/>
      <c r="D10" s="105"/>
      <c r="E10" s="105"/>
    </row>
    <row r="12" spans="1:13">
      <c r="C12" s="39" t="s">
        <v>10</v>
      </c>
      <c r="D12" s="42">
        <f>SUM(D13:D14)</f>
        <v>746313.83555099997</v>
      </c>
      <c r="E12" s="54">
        <f>SUM(E13:E14)</f>
        <v>323986.13300270797</v>
      </c>
      <c r="F12" s="100"/>
    </row>
    <row r="13" spans="1:13">
      <c r="C13" s="40" t="s">
        <v>11</v>
      </c>
      <c r="D13" s="43">
        <v>657166.22935799998</v>
      </c>
      <c r="E13" s="43">
        <v>320463.28402397799</v>
      </c>
      <c r="I13" s="100"/>
    </row>
    <row r="14" spans="1:13">
      <c r="C14" s="40" t="s">
        <v>12</v>
      </c>
      <c r="D14" s="43">
        <v>89147.606193</v>
      </c>
      <c r="E14" s="43">
        <v>3522.84897873</v>
      </c>
      <c r="F14" s="100"/>
      <c r="G14" s="43"/>
      <c r="I14" s="101"/>
    </row>
    <row r="15" spans="1:13">
      <c r="C15" s="39" t="s">
        <v>13</v>
      </c>
      <c r="D15" s="42">
        <f>D16+D18</f>
        <v>891378.80090500007</v>
      </c>
      <c r="E15" s="42">
        <f>E16+E18</f>
        <v>293826.87212965032</v>
      </c>
    </row>
    <row r="16" spans="1:13">
      <c r="C16" s="40" t="s">
        <v>14</v>
      </c>
      <c r="D16" s="43">
        <v>768220.84493400005</v>
      </c>
      <c r="E16" s="43">
        <v>275146.41164404032</v>
      </c>
      <c r="I16" s="24"/>
    </row>
    <row r="17" spans="3:9">
      <c r="C17" s="41" t="s">
        <v>15</v>
      </c>
      <c r="D17" s="43">
        <v>184836.13</v>
      </c>
      <c r="E17" s="43">
        <v>43284.025888910022</v>
      </c>
      <c r="I17" s="24"/>
    </row>
    <row r="18" spans="3:9">
      <c r="C18" s="40" t="s">
        <v>16</v>
      </c>
      <c r="D18" s="43">
        <v>123157.955971</v>
      </c>
      <c r="E18" s="43">
        <v>18680.460485609983</v>
      </c>
    </row>
    <row r="19" spans="3:9">
      <c r="C19" s="34" t="s">
        <v>17</v>
      </c>
      <c r="D19" s="34"/>
      <c r="E19" s="35"/>
    </row>
    <row r="20" spans="3:9">
      <c r="C20" s="66" t="s">
        <v>18</v>
      </c>
      <c r="D20" s="7">
        <f>D13-D16</f>
        <v>-111054.61557600007</v>
      </c>
      <c r="E20" s="7">
        <f>E13-E16</f>
        <v>45316.872379937675</v>
      </c>
    </row>
    <row r="21" spans="3:9">
      <c r="C21" s="66" t="s">
        <v>19</v>
      </c>
      <c r="D21" s="7">
        <f>D14-D18</f>
        <v>-34010.349778000003</v>
      </c>
      <c r="E21" s="7">
        <f>E14-E18</f>
        <v>-15157.611506879983</v>
      </c>
    </row>
    <row r="22" spans="3:9">
      <c r="C22" s="66" t="s">
        <v>20</v>
      </c>
      <c r="D22" s="7">
        <f>D12-D15</f>
        <v>-145064.9653540001</v>
      </c>
      <c r="E22" s="7">
        <f>E12-E15</f>
        <v>30159.260873057647</v>
      </c>
    </row>
    <row r="23" spans="3:9">
      <c r="C23" s="66" t="s">
        <v>21</v>
      </c>
      <c r="D23" s="7">
        <f>(D12-(D15-D17))</f>
        <v>39771.164645999903</v>
      </c>
      <c r="E23" s="7">
        <f>(E12-(E15-E17))</f>
        <v>73443.286761967669</v>
      </c>
    </row>
    <row r="24" spans="3:9">
      <c r="C24" s="34" t="s">
        <v>22</v>
      </c>
      <c r="D24" s="69">
        <f>D26-D28</f>
        <v>145064.96535400001</v>
      </c>
      <c r="E24" s="87">
        <f t="shared" ref="E24" si="0">E26-E28</f>
        <v>135439.51625857002</v>
      </c>
    </row>
    <row r="25" spans="3:9">
      <c r="C25" s="36"/>
      <c r="D25" s="36"/>
      <c r="E25" s="37"/>
    </row>
    <row r="26" spans="3:9">
      <c r="C26" s="39" t="s">
        <v>23</v>
      </c>
      <c r="D26" s="42">
        <v>291528.48715300002</v>
      </c>
      <c r="E26" s="54">
        <v>157535.70000000001</v>
      </c>
    </row>
    <row r="27" spans="3:9">
      <c r="C27" s="38"/>
      <c r="D27" s="44"/>
      <c r="E27" s="86"/>
      <c r="H27" s="25"/>
    </row>
    <row r="28" spans="3:9">
      <c r="C28" s="39" t="s">
        <v>24</v>
      </c>
      <c r="D28" s="42">
        <v>146463.52179900001</v>
      </c>
      <c r="E28" s="54">
        <v>22096.183741430006</v>
      </c>
    </row>
    <row r="29" spans="3:9">
      <c r="C29" s="31" t="s">
        <v>25</v>
      </c>
      <c r="D29" s="2"/>
      <c r="E29" s="2"/>
      <c r="F29" s="20"/>
    </row>
    <row r="30" spans="3:9" ht="31.5" customHeight="1">
      <c r="C30" s="106" t="s">
        <v>26</v>
      </c>
      <c r="D30" s="106"/>
      <c r="E30" s="106"/>
      <c r="F30" s="20"/>
    </row>
    <row r="31" spans="3:9">
      <c r="C31" s="106" t="s">
        <v>27</v>
      </c>
      <c r="D31" s="106"/>
      <c r="E31" s="106"/>
      <c r="F31" s="20"/>
    </row>
    <row r="32" spans="3:9">
      <c r="C32" s="104" t="s">
        <v>28</v>
      </c>
      <c r="D32" s="104"/>
      <c r="E32" s="104"/>
      <c r="F32" s="20"/>
    </row>
    <row r="33" spans="3:3">
      <c r="C33" s="31"/>
    </row>
  </sheetData>
  <mergeCells count="13">
    <mergeCell ref="A1:F1"/>
    <mergeCell ref="C32:E32"/>
    <mergeCell ref="C9:C10"/>
    <mergeCell ref="D9:D10"/>
    <mergeCell ref="C31:E31"/>
    <mergeCell ref="A6:F6"/>
    <mergeCell ref="A7:F7"/>
    <mergeCell ref="A5:F5"/>
    <mergeCell ref="A4:F4"/>
    <mergeCell ref="A3:F3"/>
    <mergeCell ref="A2:F2"/>
    <mergeCell ref="C30:E30"/>
    <mergeCell ref="E9:E10"/>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S46"/>
  <sheetViews>
    <sheetView showGridLines="0" workbookViewId="0">
      <selection activeCell="J19" sqref="J19"/>
    </sheetView>
  </sheetViews>
  <sheetFormatPr baseColWidth="10" defaultColWidth="11.42578125" defaultRowHeight="15"/>
  <cols>
    <col min="1" max="1" width="17.7109375" customWidth="1"/>
    <col min="2" max="2" width="53.85546875" customWidth="1"/>
    <col min="3" max="4" width="20.7109375" customWidth="1"/>
    <col min="5" max="5" width="18.42578125" customWidth="1"/>
    <col min="6" max="6" width="18.85546875" customWidth="1"/>
    <col min="9" max="9" width="18.85546875" bestFit="1" customWidth="1"/>
    <col min="10" max="11" width="20.42578125" bestFit="1" customWidth="1"/>
  </cols>
  <sheetData>
    <row r="1" spans="1:9" ht="28.5" customHeight="1">
      <c r="A1" s="103" t="s">
        <v>0</v>
      </c>
      <c r="B1" s="103"/>
      <c r="C1" s="103"/>
      <c r="D1" s="103"/>
      <c r="E1" s="103"/>
      <c r="F1" s="16"/>
      <c r="G1" s="16"/>
    </row>
    <row r="2" spans="1:9" ht="21" customHeight="1">
      <c r="A2" s="111" t="s">
        <v>1</v>
      </c>
      <c r="B2" s="111"/>
      <c r="C2" s="111"/>
      <c r="D2" s="111"/>
      <c r="E2" s="111"/>
      <c r="F2" s="15"/>
      <c r="G2" s="15"/>
    </row>
    <row r="3" spans="1:9" ht="15" customHeight="1">
      <c r="A3" s="113" t="s">
        <v>2</v>
      </c>
      <c r="B3" s="113"/>
      <c r="C3" s="113"/>
      <c r="D3" s="113"/>
      <c r="E3" s="113"/>
      <c r="F3" s="14"/>
      <c r="G3" s="14"/>
    </row>
    <row r="5" spans="1:9" ht="18.75" customHeight="1">
      <c r="A5" s="112" t="s">
        <v>29</v>
      </c>
      <c r="B5" s="112"/>
      <c r="C5" s="112"/>
      <c r="D5" s="112"/>
      <c r="E5" s="112"/>
      <c r="F5" s="17"/>
      <c r="G5" s="17"/>
    </row>
    <row r="6" spans="1:9" ht="18.75" customHeight="1">
      <c r="A6" s="112" t="s">
        <v>30</v>
      </c>
      <c r="B6" s="112"/>
      <c r="C6" s="112"/>
      <c r="D6" s="112"/>
      <c r="E6" s="112"/>
      <c r="F6" s="17"/>
      <c r="G6" s="17"/>
    </row>
    <row r="7" spans="1:9" ht="18.75">
      <c r="A7" s="107" t="s">
        <v>5</v>
      </c>
      <c r="B7" s="107"/>
      <c r="C7" s="107"/>
      <c r="D7" s="107"/>
      <c r="E7" s="107"/>
      <c r="F7" s="75"/>
      <c r="G7" s="75"/>
    </row>
    <row r="8" spans="1:9" ht="15.75">
      <c r="A8" s="116" t="s">
        <v>6</v>
      </c>
      <c r="B8" s="116"/>
      <c r="C8" s="116"/>
      <c r="D8" s="116"/>
      <c r="E8" s="116"/>
      <c r="F8" s="19"/>
      <c r="G8" s="19"/>
    </row>
    <row r="11" spans="1:9" ht="15" customHeight="1">
      <c r="B11" s="114" t="s">
        <v>7</v>
      </c>
      <c r="C11" s="115" t="s">
        <v>8</v>
      </c>
      <c r="D11" s="105" t="s">
        <v>9</v>
      </c>
    </row>
    <row r="12" spans="1:9" ht="15" customHeight="1">
      <c r="B12" s="114"/>
      <c r="C12" s="115"/>
      <c r="D12" s="105"/>
      <c r="H12" s="25"/>
    </row>
    <row r="13" spans="1:9">
      <c r="B13" s="48" t="s">
        <v>13</v>
      </c>
      <c r="C13" s="46">
        <f>+C14+C21</f>
        <v>891378.80090500007</v>
      </c>
      <c r="D13" s="46">
        <f>D14+D21</f>
        <v>293826.87212964997</v>
      </c>
    </row>
    <row r="14" spans="1:9">
      <c r="B14" s="49" t="s">
        <v>14</v>
      </c>
      <c r="C14" s="70">
        <f>SUM(C15:C20)</f>
        <v>768220.84493400005</v>
      </c>
      <c r="D14" s="70">
        <f>SUM(D15:D20)</f>
        <v>275146.41164403997</v>
      </c>
    </row>
    <row r="15" spans="1:9" ht="12.75" customHeight="1">
      <c r="B15" s="50" t="s">
        <v>31</v>
      </c>
      <c r="C15" s="47">
        <v>313475.53906699998</v>
      </c>
      <c r="D15" s="55">
        <v>119470.13713547998</v>
      </c>
      <c r="I15" s="25"/>
    </row>
    <row r="16" spans="1:9">
      <c r="B16" s="50" t="s">
        <v>32</v>
      </c>
      <c r="C16" s="47">
        <v>45951.048903000003</v>
      </c>
      <c r="D16" s="55">
        <v>17709.435670260002</v>
      </c>
    </row>
    <row r="17" spans="2:18">
      <c r="B17" s="50" t="s">
        <v>15</v>
      </c>
      <c r="C17" s="47">
        <v>184836.13</v>
      </c>
      <c r="D17" s="55">
        <v>43284.025888910022</v>
      </c>
    </row>
    <row r="18" spans="2:18">
      <c r="B18" s="50" t="s">
        <v>33</v>
      </c>
      <c r="C18" s="47">
        <v>0</v>
      </c>
      <c r="D18" s="55">
        <v>719.74204249000013</v>
      </c>
    </row>
    <row r="19" spans="2:18">
      <c r="B19" s="50" t="s">
        <v>34</v>
      </c>
      <c r="C19" s="47">
        <v>223692.31142300001</v>
      </c>
      <c r="D19" s="55">
        <v>93869.683051650019</v>
      </c>
      <c r="H19" s="83"/>
      <c r="I19" s="83"/>
      <c r="J19" s="83"/>
    </row>
    <row r="20" spans="2:18">
      <c r="B20" s="50" t="s">
        <v>35</v>
      </c>
      <c r="C20" s="47">
        <v>265.815541</v>
      </c>
      <c r="D20" s="55">
        <v>93.387855250000001</v>
      </c>
      <c r="H20" s="83"/>
      <c r="I20" s="83"/>
      <c r="J20" s="83"/>
    </row>
    <row r="21" spans="2:18">
      <c r="B21" s="49" t="s">
        <v>16</v>
      </c>
      <c r="C21" s="70">
        <f>SUM(C22:C27)</f>
        <v>123157.955971</v>
      </c>
      <c r="D21" s="70">
        <f>SUM(D22:D27)</f>
        <v>18680.460485610005</v>
      </c>
      <c r="H21" s="83"/>
      <c r="I21" s="83"/>
      <c r="J21" s="83"/>
    </row>
    <row r="22" spans="2:18">
      <c r="B22" s="50" t="s">
        <v>36</v>
      </c>
      <c r="C22" s="47">
        <v>30479.010985000001</v>
      </c>
      <c r="D22" s="55">
        <v>2466.8549481700006</v>
      </c>
      <c r="H22" s="83"/>
      <c r="I22" s="83"/>
      <c r="J22" s="83"/>
    </row>
    <row r="23" spans="2:18">
      <c r="B23" s="50" t="s">
        <v>37</v>
      </c>
      <c r="C23" s="47">
        <v>44127.092095</v>
      </c>
      <c r="D23" s="55">
        <v>5616.9833385800039</v>
      </c>
    </row>
    <row r="24" spans="2:18">
      <c r="B24" s="50" t="s">
        <v>38</v>
      </c>
      <c r="C24" s="47">
        <v>15.70552</v>
      </c>
      <c r="D24" s="55">
        <v>0</v>
      </c>
    </row>
    <row r="25" spans="2:18">
      <c r="B25" s="50" t="s">
        <v>39</v>
      </c>
      <c r="C25" s="47">
        <v>1196.1647559999999</v>
      </c>
      <c r="D25" s="55">
        <v>67.043744959999984</v>
      </c>
    </row>
    <row r="26" spans="2:18">
      <c r="B26" s="50" t="s">
        <v>40</v>
      </c>
      <c r="C26" s="47">
        <v>45893.698340000003</v>
      </c>
      <c r="D26" s="55">
        <v>10529.5784539</v>
      </c>
    </row>
    <row r="27" spans="2:18">
      <c r="B27" s="50" t="s">
        <v>41</v>
      </c>
      <c r="C27" s="47">
        <v>1446.284275</v>
      </c>
      <c r="D27" s="55">
        <v>0</v>
      </c>
    </row>
    <row r="28" spans="2:18">
      <c r="B28" s="48" t="s">
        <v>42</v>
      </c>
      <c r="C28" s="46">
        <f>C29</f>
        <v>146463.52179899998</v>
      </c>
      <c r="D28" s="54">
        <f t="shared" ref="D28" si="0">D29</f>
        <v>22096.183741430006</v>
      </c>
    </row>
    <row r="29" spans="2:18">
      <c r="B29" s="49" t="s">
        <v>24</v>
      </c>
      <c r="C29" s="70">
        <f>SUM(C30:C31)</f>
        <v>146463.52179899998</v>
      </c>
      <c r="D29" s="63">
        <f>SUM(D30:D31)</f>
        <v>22096.183741430006</v>
      </c>
    </row>
    <row r="30" spans="2:18">
      <c r="B30" s="50" t="s">
        <v>43</v>
      </c>
      <c r="C30" s="47">
        <v>23000</v>
      </c>
      <c r="D30" s="55">
        <v>433.33333199999998</v>
      </c>
    </row>
    <row r="31" spans="2:18">
      <c r="B31" s="41" t="s">
        <v>44</v>
      </c>
      <c r="C31" s="47">
        <v>123463.52179899999</v>
      </c>
      <c r="D31" s="55">
        <v>21662.850409430008</v>
      </c>
    </row>
    <row r="32" spans="2:18" ht="15" customHeight="1">
      <c r="B32" s="60" t="s">
        <v>45</v>
      </c>
      <c r="C32" s="56">
        <f>C13+C28</f>
        <v>1037842.322704</v>
      </c>
      <c r="D32" s="56">
        <f>D13+D28</f>
        <v>315923.05587107997</v>
      </c>
      <c r="E32" s="21"/>
      <c r="F32" s="21"/>
      <c r="G32" s="21"/>
      <c r="H32" s="21"/>
      <c r="I32" s="21"/>
      <c r="J32" s="21"/>
      <c r="K32" s="21"/>
      <c r="L32" s="21"/>
      <c r="M32" s="21"/>
      <c r="N32" s="21"/>
      <c r="O32" s="21"/>
      <c r="P32" s="21"/>
      <c r="Q32" s="21"/>
      <c r="R32" s="21"/>
    </row>
    <row r="33" spans="2:19" ht="15" customHeight="1">
      <c r="B33" s="31" t="s">
        <v>25</v>
      </c>
      <c r="C33" s="31"/>
      <c r="D33" s="30"/>
      <c r="E33" s="21"/>
      <c r="F33" s="21"/>
      <c r="G33" s="21"/>
      <c r="H33" s="21"/>
      <c r="I33" s="21"/>
      <c r="J33" s="21"/>
      <c r="K33" s="21"/>
      <c r="L33" s="21"/>
      <c r="M33" s="21"/>
      <c r="N33" s="21"/>
      <c r="O33" s="21"/>
      <c r="P33" s="21"/>
      <c r="Q33" s="21"/>
      <c r="R33" s="21"/>
    </row>
    <row r="34" spans="2:19" ht="22.5" customHeight="1">
      <c r="B34" s="106" t="s">
        <v>26</v>
      </c>
      <c r="C34" s="106"/>
      <c r="D34" s="106"/>
      <c r="E34" s="21"/>
      <c r="F34" s="21"/>
      <c r="G34" s="21"/>
      <c r="H34" s="21"/>
      <c r="I34" s="21"/>
      <c r="J34" s="21"/>
      <c r="K34" s="21"/>
      <c r="L34" s="21"/>
      <c r="M34" s="21"/>
      <c r="N34" s="21"/>
      <c r="O34" s="21"/>
      <c r="P34" s="21"/>
      <c r="Q34" s="21"/>
      <c r="R34" s="21"/>
      <c r="S34" s="21"/>
    </row>
    <row r="35" spans="2:19">
      <c r="B35" s="106" t="s">
        <v>46</v>
      </c>
      <c r="C35" s="106"/>
      <c r="D35" s="106"/>
      <c r="E35" s="21"/>
      <c r="F35" s="21"/>
      <c r="G35" s="21"/>
      <c r="H35" s="21"/>
      <c r="I35" s="21"/>
      <c r="J35" s="21"/>
      <c r="K35" s="21"/>
      <c r="L35" s="21"/>
      <c r="M35" s="21"/>
      <c r="N35" s="21"/>
      <c r="O35" s="21"/>
      <c r="P35" s="21"/>
      <c r="Q35" s="21"/>
      <c r="R35" s="21"/>
      <c r="S35" s="21"/>
    </row>
    <row r="36" spans="2:19">
      <c r="B36" s="31"/>
      <c r="C36" s="31"/>
      <c r="D36" s="30"/>
      <c r="E36" s="21"/>
      <c r="F36" s="21"/>
      <c r="G36" s="21"/>
      <c r="H36" s="21"/>
      <c r="I36" s="21"/>
      <c r="J36" s="21"/>
      <c r="K36" s="21"/>
      <c r="L36" s="21"/>
      <c r="M36" s="21"/>
      <c r="N36" s="21"/>
      <c r="O36" s="21"/>
      <c r="P36" s="21"/>
      <c r="Q36" s="21"/>
      <c r="R36" s="21"/>
      <c r="S36" s="21"/>
    </row>
    <row r="37" spans="2:19">
      <c r="C37" s="31"/>
      <c r="D37" s="30"/>
      <c r="E37" s="21"/>
    </row>
    <row r="38" spans="2:19">
      <c r="E38" s="21"/>
    </row>
    <row r="46" spans="2:19">
      <c r="B46" s="25"/>
    </row>
  </sheetData>
  <mergeCells count="12">
    <mergeCell ref="B35:D35"/>
    <mergeCell ref="B11:B12"/>
    <mergeCell ref="C11:C12"/>
    <mergeCell ref="A8:E8"/>
    <mergeCell ref="B34:D34"/>
    <mergeCell ref="D11:D12"/>
    <mergeCell ref="A5:E5"/>
    <mergeCell ref="A3:E3"/>
    <mergeCell ref="A2:E2"/>
    <mergeCell ref="A1:E1"/>
    <mergeCell ref="A7:E7"/>
    <mergeCell ref="A6:E6"/>
  </mergeCells>
  <pageMargins left="0.7" right="0.7" top="0.75" bottom="0.75" header="0.3" footer="0.3"/>
  <pageSetup orientation="portrait" horizontalDpi="4294967295" verticalDpi="4294967295" r:id="rId1"/>
  <ignoredErrors>
    <ignoredError sqref="D2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I77"/>
  <sheetViews>
    <sheetView showGridLines="0" zoomScaleNormal="100" workbookViewId="0">
      <selection activeCell="B37" sqref="B37"/>
    </sheetView>
  </sheetViews>
  <sheetFormatPr baseColWidth="10" defaultColWidth="11.42578125" defaultRowHeight="15"/>
  <cols>
    <col min="1" max="1" width="24.7109375" customWidth="1"/>
    <col min="2" max="2" width="59" customWidth="1"/>
    <col min="3" max="3" width="20.7109375" customWidth="1"/>
    <col min="4" max="4" width="20.85546875" customWidth="1"/>
    <col min="5" max="5" width="24.85546875" customWidth="1"/>
    <col min="6" max="6" width="18.85546875" bestFit="1" customWidth="1"/>
  </cols>
  <sheetData>
    <row r="1" spans="1:9" ht="28.5" customHeight="1">
      <c r="A1" s="103" t="s">
        <v>0</v>
      </c>
      <c r="B1" s="103"/>
      <c r="C1" s="103"/>
      <c r="D1" s="103"/>
      <c r="E1" s="103"/>
      <c r="F1" s="16"/>
      <c r="G1" s="16"/>
      <c r="H1" s="16"/>
      <c r="I1" s="16"/>
    </row>
    <row r="2" spans="1:9" ht="21" customHeight="1">
      <c r="A2" s="111" t="s">
        <v>1</v>
      </c>
      <c r="B2" s="111"/>
      <c r="C2" s="111"/>
      <c r="D2" s="111"/>
      <c r="E2" s="111"/>
      <c r="F2" s="15"/>
      <c r="G2" s="15"/>
      <c r="H2" s="15"/>
      <c r="I2" s="15"/>
    </row>
    <row r="3" spans="1:9" ht="15" customHeight="1">
      <c r="A3" s="113" t="s">
        <v>2</v>
      </c>
      <c r="B3" s="113"/>
      <c r="C3" s="113"/>
      <c r="D3" s="113"/>
      <c r="E3" s="113"/>
      <c r="F3" s="14"/>
      <c r="G3" s="14"/>
      <c r="H3" s="14"/>
      <c r="I3" s="14"/>
    </row>
    <row r="5" spans="1:9" ht="18.75" customHeight="1">
      <c r="A5" s="112" t="s">
        <v>29</v>
      </c>
      <c r="B5" s="112"/>
      <c r="C5" s="112"/>
      <c r="D5" s="112"/>
      <c r="E5" s="112"/>
      <c r="F5" s="17"/>
      <c r="G5" s="17"/>
      <c r="H5" s="17"/>
      <c r="I5" s="17"/>
    </row>
    <row r="6" spans="1:9" ht="18.75" customHeight="1">
      <c r="A6" s="112" t="s">
        <v>47</v>
      </c>
      <c r="B6" s="112"/>
      <c r="C6" s="112"/>
      <c r="D6" s="112"/>
      <c r="E6" s="112"/>
      <c r="F6" s="17"/>
      <c r="G6" s="17"/>
      <c r="H6" s="17"/>
      <c r="I6" s="17"/>
    </row>
    <row r="7" spans="1:9" ht="18.75">
      <c r="A7" s="117" t="s">
        <v>5</v>
      </c>
      <c r="B7" s="117"/>
      <c r="C7" s="117"/>
      <c r="D7" s="117"/>
      <c r="E7" s="117"/>
      <c r="F7" s="18"/>
      <c r="G7" s="18"/>
      <c r="H7" s="18"/>
      <c r="I7" s="18"/>
    </row>
    <row r="8" spans="1:9" ht="15.75">
      <c r="A8" s="116" t="s">
        <v>6</v>
      </c>
      <c r="B8" s="116"/>
      <c r="C8" s="116"/>
      <c r="D8" s="116"/>
      <c r="E8" s="116"/>
      <c r="F8" s="19"/>
      <c r="G8" s="19"/>
      <c r="H8" s="19"/>
      <c r="I8" s="19"/>
    </row>
    <row r="11" spans="1:9" ht="15" customHeight="1">
      <c r="B11" s="114" t="s">
        <v>7</v>
      </c>
      <c r="C11" s="115" t="s">
        <v>8</v>
      </c>
      <c r="D11" s="115" t="s">
        <v>9</v>
      </c>
    </row>
    <row r="12" spans="1:9">
      <c r="B12" s="114"/>
      <c r="C12" s="115"/>
      <c r="D12" s="115"/>
    </row>
    <row r="13" spans="1:9">
      <c r="B13" s="51" t="s">
        <v>13</v>
      </c>
      <c r="C13" s="52">
        <f>C14+C17+C42+C44+C46+C48+C50+C52</f>
        <v>891378.80090499995</v>
      </c>
      <c r="D13" s="53">
        <f>D14+D17+D42+D44+D46+D48+D50+D52</f>
        <v>293826.87212965009</v>
      </c>
      <c r="E13" s="29"/>
    </row>
    <row r="14" spans="1:9">
      <c r="B14" s="57" t="s">
        <v>48</v>
      </c>
      <c r="C14" s="54">
        <f>SUM(C15:C16)</f>
        <v>7818.7198360000002</v>
      </c>
      <c r="D14" s="54">
        <f>SUM(D15:D16)</f>
        <v>3257.7998759999964</v>
      </c>
      <c r="E14" s="29"/>
    </row>
    <row r="15" spans="1:9">
      <c r="B15" s="58" t="s">
        <v>49</v>
      </c>
      <c r="C15" s="55">
        <v>2635.7791240000001</v>
      </c>
      <c r="D15" s="55">
        <v>1098.24128</v>
      </c>
    </row>
    <row r="16" spans="1:9">
      <c r="B16" s="58" t="s">
        <v>50</v>
      </c>
      <c r="C16" s="55">
        <v>5182.9407119999996</v>
      </c>
      <c r="D16" s="55">
        <v>2159.5585959999962</v>
      </c>
    </row>
    <row r="17" spans="2:4">
      <c r="B17" s="57" t="s">
        <v>51</v>
      </c>
      <c r="C17" s="54">
        <f>SUM(C18:C41)</f>
        <v>867394.59404</v>
      </c>
      <c r="D17" s="54">
        <f>SUM(D18:D41)</f>
        <v>283730.68668553018</v>
      </c>
    </row>
    <row r="18" spans="2:4">
      <c r="B18" s="58" t="s">
        <v>52</v>
      </c>
      <c r="C18" s="55">
        <v>67976.353801000005</v>
      </c>
      <c r="D18" s="55">
        <v>28637.251141009954</v>
      </c>
    </row>
    <row r="19" spans="2:4">
      <c r="B19" s="58" t="s">
        <v>53</v>
      </c>
      <c r="C19" s="55">
        <v>43276.034668</v>
      </c>
      <c r="D19" s="55">
        <v>16025.83727127999</v>
      </c>
    </row>
    <row r="20" spans="2:4">
      <c r="B20" s="58" t="s">
        <v>54</v>
      </c>
      <c r="C20" s="55">
        <v>33199.958316999997</v>
      </c>
      <c r="D20" s="55">
        <v>11818.956889650015</v>
      </c>
    </row>
    <row r="21" spans="2:4">
      <c r="B21" s="58" t="s">
        <v>55</v>
      </c>
      <c r="C21" s="55">
        <v>10207.45131</v>
      </c>
      <c r="D21" s="55">
        <v>2402.9355610400012</v>
      </c>
    </row>
    <row r="22" spans="2:4">
      <c r="B22" s="58" t="s">
        <v>56</v>
      </c>
      <c r="C22" s="55">
        <v>21532.543437</v>
      </c>
      <c r="D22" s="55">
        <v>6878.071764940014</v>
      </c>
    </row>
    <row r="23" spans="2:4">
      <c r="B23" s="58" t="s">
        <v>57</v>
      </c>
      <c r="C23" s="55">
        <v>194510.2</v>
      </c>
      <c r="D23" s="55">
        <v>64751.033280450094</v>
      </c>
    </row>
    <row r="24" spans="2:4">
      <c r="B24" s="58" t="s">
        <v>58</v>
      </c>
      <c r="C24" s="55">
        <v>107449.06131200001</v>
      </c>
      <c r="D24" s="55">
        <v>50716.848782280067</v>
      </c>
    </row>
    <row r="25" spans="2:4">
      <c r="B25" s="59" t="s">
        <v>59</v>
      </c>
      <c r="C25" s="55">
        <v>2833.7266970000001</v>
      </c>
      <c r="D25" s="55">
        <v>749.05100670999957</v>
      </c>
    </row>
    <row r="26" spans="2:4">
      <c r="B26" s="59" t="s">
        <v>60</v>
      </c>
      <c r="C26" s="55">
        <v>2031.641613</v>
      </c>
      <c r="D26" s="55">
        <v>655.80788138000025</v>
      </c>
    </row>
    <row r="27" spans="2:4">
      <c r="B27" s="59" t="s">
        <v>61</v>
      </c>
      <c r="C27" s="55">
        <v>13835.081458000001</v>
      </c>
      <c r="D27" s="55">
        <v>4772.6381153100074</v>
      </c>
    </row>
    <row r="28" spans="2:4">
      <c r="B28" s="59" t="s">
        <v>62</v>
      </c>
      <c r="C28" s="55">
        <v>48788.599383000001</v>
      </c>
      <c r="D28" s="55">
        <v>7767.7168811100019</v>
      </c>
    </row>
    <row r="29" spans="2:4">
      <c r="B29" s="59" t="s">
        <v>63</v>
      </c>
      <c r="C29" s="55">
        <v>7108.3583760000001</v>
      </c>
      <c r="D29" s="55">
        <v>1920.7669717600086</v>
      </c>
    </row>
    <row r="30" spans="2:4">
      <c r="B30" s="59" t="s">
        <v>64</v>
      </c>
      <c r="C30" s="55">
        <v>5989.2639559999998</v>
      </c>
      <c r="D30" s="55">
        <v>1070.8216625499999</v>
      </c>
    </row>
    <row r="31" spans="2:4">
      <c r="B31" s="59" t="s">
        <v>65</v>
      </c>
      <c r="C31" s="55">
        <v>7005.5593010000002</v>
      </c>
      <c r="D31" s="55">
        <v>3385.4056926700005</v>
      </c>
    </row>
    <row r="32" spans="2:4">
      <c r="B32" s="59" t="s">
        <v>66</v>
      </c>
      <c r="C32" s="55">
        <v>1090.5878210000001</v>
      </c>
      <c r="D32" s="55">
        <v>371.59065495999954</v>
      </c>
    </row>
    <row r="33" spans="2:4">
      <c r="B33" s="59" t="s">
        <v>67</v>
      </c>
      <c r="C33" s="55">
        <v>2587.8885329999998</v>
      </c>
      <c r="D33" s="55">
        <v>1012.1384337500004</v>
      </c>
    </row>
    <row r="34" spans="2:4">
      <c r="B34" s="59" t="s">
        <v>68</v>
      </c>
      <c r="C34" s="55">
        <v>660.71190899999999</v>
      </c>
      <c r="D34" s="55">
        <v>201.53316078999995</v>
      </c>
    </row>
    <row r="35" spans="2:4">
      <c r="B35" s="59" t="s">
        <v>69</v>
      </c>
      <c r="C35" s="55">
        <v>12790.477309</v>
      </c>
      <c r="D35" s="55">
        <v>2809.8104252600001</v>
      </c>
    </row>
    <row r="36" spans="2:4">
      <c r="B36" s="59" t="s">
        <v>70</v>
      </c>
      <c r="C36" s="55">
        <v>15363.014394</v>
      </c>
      <c r="D36" s="55">
        <v>5098.1740683800226</v>
      </c>
    </row>
    <row r="37" spans="2:4">
      <c r="B37" s="59" t="s">
        <v>71</v>
      </c>
      <c r="C37" s="55">
        <v>2970.2999989999998</v>
      </c>
      <c r="D37" s="55">
        <v>688.20504460000006</v>
      </c>
    </row>
    <row r="38" spans="2:4">
      <c r="B38" s="59" t="s">
        <v>72</v>
      </c>
      <c r="C38" s="55">
        <v>1014.0514899999999</v>
      </c>
      <c r="D38" s="55">
        <v>257.17786738000024</v>
      </c>
    </row>
    <row r="39" spans="2:4">
      <c r="B39" s="59" t="s">
        <v>73</v>
      </c>
      <c r="C39" s="55">
        <v>1363.03433</v>
      </c>
      <c r="D39" s="55">
        <v>430.83989253000072</v>
      </c>
    </row>
    <row r="40" spans="2:4">
      <c r="B40" s="59" t="s">
        <v>74</v>
      </c>
      <c r="C40" s="55">
        <v>184836.13</v>
      </c>
      <c r="D40" s="55">
        <v>43204.859222240018</v>
      </c>
    </row>
    <row r="41" spans="2:4">
      <c r="B41" s="59" t="s">
        <v>75</v>
      </c>
      <c r="C41" s="55">
        <v>78974.564626000007</v>
      </c>
      <c r="D41" s="55">
        <v>28103.215013499997</v>
      </c>
    </row>
    <row r="42" spans="2:4">
      <c r="B42" s="57" t="s">
        <v>76</v>
      </c>
      <c r="C42" s="54">
        <f>C43</f>
        <v>8737.8652129999991</v>
      </c>
      <c r="D42" s="54">
        <f t="shared" ref="D42" si="0">D43</f>
        <v>3634.2763936999977</v>
      </c>
    </row>
    <row r="43" spans="2:4">
      <c r="B43" s="58" t="s">
        <v>77</v>
      </c>
      <c r="C43" s="55">
        <v>8737.8652129999991</v>
      </c>
      <c r="D43" s="55">
        <v>3634.2763936999977</v>
      </c>
    </row>
    <row r="44" spans="2:4">
      <c r="B44" s="57" t="s">
        <v>78</v>
      </c>
      <c r="C44" s="54">
        <f>C45</f>
        <v>4511.2919570000004</v>
      </c>
      <c r="D44" s="54">
        <f t="shared" ref="D44" si="1">D45</f>
        <v>1984.7383119500028</v>
      </c>
    </row>
    <row r="45" spans="2:4">
      <c r="B45" s="58" t="s">
        <v>79</v>
      </c>
      <c r="C45" s="55">
        <v>4511.2919570000004</v>
      </c>
      <c r="D45" s="55">
        <v>1984.7383119500028</v>
      </c>
    </row>
    <row r="46" spans="2:4">
      <c r="B46" s="57" t="s">
        <v>80</v>
      </c>
      <c r="C46" s="54">
        <f>C47</f>
        <v>974.24808700000006</v>
      </c>
      <c r="D46" s="54">
        <f t="shared" ref="D46" si="2">D47</f>
        <v>402.08837711999934</v>
      </c>
    </row>
    <row r="47" spans="2:4">
      <c r="B47" s="58" t="s">
        <v>81</v>
      </c>
      <c r="C47" s="55">
        <v>974.24808700000006</v>
      </c>
      <c r="D47" s="55">
        <v>402.08837711999934</v>
      </c>
    </row>
    <row r="48" spans="2:4">
      <c r="B48" s="57" t="s">
        <v>82</v>
      </c>
      <c r="C48" s="54">
        <f>C49</f>
        <v>1175.371875</v>
      </c>
      <c r="D48" s="54">
        <f t="shared" ref="D48" si="3">D49</f>
        <v>489.73819500000013</v>
      </c>
    </row>
    <row r="49" spans="2:5">
      <c r="B49" s="58" t="s">
        <v>83</v>
      </c>
      <c r="C49" s="55">
        <v>1175.371875</v>
      </c>
      <c r="D49" s="55">
        <v>489.73819500000013</v>
      </c>
    </row>
    <row r="50" spans="2:5">
      <c r="B50" s="57" t="s">
        <v>84</v>
      </c>
      <c r="C50" s="54">
        <f>C51</f>
        <v>165.328228</v>
      </c>
      <c r="D50" s="54">
        <f t="shared" ref="D50" si="4">D51</f>
        <v>76.968594999999993</v>
      </c>
    </row>
    <row r="51" spans="2:5">
      <c r="B51" s="58" t="s">
        <v>85</v>
      </c>
      <c r="C51" s="55">
        <v>165.328228</v>
      </c>
      <c r="D51" s="55">
        <v>76.968594999999993</v>
      </c>
    </row>
    <row r="52" spans="2:5">
      <c r="B52" s="57" t="s">
        <v>86</v>
      </c>
      <c r="C52" s="54">
        <f>C53</f>
        <v>601.38166899999999</v>
      </c>
      <c r="D52" s="54">
        <f t="shared" ref="D52" si="5">D53</f>
        <v>250.57569534999968</v>
      </c>
    </row>
    <row r="53" spans="2:5">
      <c r="B53" s="58" t="s">
        <v>87</v>
      </c>
      <c r="C53" s="55">
        <v>601.38166899999999</v>
      </c>
      <c r="D53" s="55">
        <v>250.57569534999968</v>
      </c>
    </row>
    <row r="54" spans="2:5">
      <c r="B54" s="51" t="s">
        <v>42</v>
      </c>
      <c r="C54" s="53">
        <f>C55+C57</f>
        <v>146463.52179900001</v>
      </c>
      <c r="D54" s="53">
        <f>D55+D57</f>
        <v>22096.183741430003</v>
      </c>
    </row>
    <row r="55" spans="2:5">
      <c r="B55" s="57" t="s">
        <v>48</v>
      </c>
      <c r="C55" s="54">
        <f>C56</f>
        <v>0.38600000000000001</v>
      </c>
      <c r="D55" s="54">
        <f t="shared" ref="D55" si="6">D56</f>
        <v>0.38600000000000001</v>
      </c>
    </row>
    <row r="56" spans="2:5">
      <c r="B56" s="58" t="s">
        <v>50</v>
      </c>
      <c r="C56" s="55">
        <v>0.38600000000000001</v>
      </c>
      <c r="D56" s="55">
        <v>0.38600000000000001</v>
      </c>
    </row>
    <row r="57" spans="2:5">
      <c r="B57" s="57" t="s">
        <v>51</v>
      </c>
      <c r="C57" s="54">
        <f>SUM(C58:C62)</f>
        <v>146463.13579900001</v>
      </c>
      <c r="D57" s="54">
        <f>SUM(D58:D62)</f>
        <v>22095.797741430004</v>
      </c>
    </row>
    <row r="58" spans="2:5">
      <c r="B58" s="58" t="s">
        <v>60</v>
      </c>
      <c r="C58" s="55">
        <v>2000</v>
      </c>
      <c r="D58" s="55">
        <v>0</v>
      </c>
    </row>
    <row r="59" spans="2:5">
      <c r="B59" s="58" t="s">
        <v>61</v>
      </c>
      <c r="C59" s="55">
        <v>3204.35079</v>
      </c>
      <c r="D59" s="55">
        <v>333.33333199999998</v>
      </c>
    </row>
    <row r="60" spans="2:5">
      <c r="B60" s="58" t="s">
        <v>62</v>
      </c>
      <c r="C60" s="55">
        <v>0.35</v>
      </c>
      <c r="D60" s="55">
        <v>1160.6438153199999</v>
      </c>
    </row>
    <row r="61" spans="2:5">
      <c r="B61" s="58" t="s">
        <v>74</v>
      </c>
      <c r="C61" s="55">
        <v>95430.2</v>
      </c>
      <c r="D61" s="55">
        <v>19478.58015668</v>
      </c>
      <c r="E61" s="28"/>
    </row>
    <row r="62" spans="2:5">
      <c r="B62" s="58" t="s">
        <v>75</v>
      </c>
      <c r="C62" s="55">
        <v>45828.235009000004</v>
      </c>
      <c r="D62" s="55">
        <v>1123.2404374300004</v>
      </c>
      <c r="E62" s="28"/>
    </row>
    <row r="63" spans="2:5">
      <c r="B63" s="60" t="s">
        <v>88</v>
      </c>
      <c r="C63" s="56">
        <f>C13+C54</f>
        <v>1037842.3227039999</v>
      </c>
      <c r="D63" s="56">
        <f>D13+D54</f>
        <v>315923.05587108008</v>
      </c>
      <c r="E63" s="28"/>
    </row>
    <row r="64" spans="2:5">
      <c r="B64" s="31" t="s">
        <v>25</v>
      </c>
      <c r="C64" s="31"/>
      <c r="D64" s="32"/>
    </row>
    <row r="65" spans="2:5" ht="22.5" customHeight="1">
      <c r="B65" s="106" t="s">
        <v>26</v>
      </c>
      <c r="C65" s="106"/>
      <c r="D65" s="106"/>
    </row>
    <row r="66" spans="2:5">
      <c r="B66" s="31" t="s">
        <v>46</v>
      </c>
      <c r="C66" s="30"/>
      <c r="D66" s="30"/>
    </row>
    <row r="67" spans="2:5">
      <c r="B67" s="31"/>
      <c r="C67" s="31"/>
      <c r="D67" s="32"/>
    </row>
    <row r="68" spans="2:5">
      <c r="C68" s="31"/>
      <c r="D68" s="33"/>
    </row>
    <row r="69" spans="2:5">
      <c r="B69" s="74"/>
      <c r="C69" s="74"/>
      <c r="D69" s="74"/>
    </row>
    <row r="70" spans="2:5">
      <c r="B70" s="74"/>
      <c r="C70" s="74"/>
      <c r="D70" s="74"/>
    </row>
    <row r="71" spans="2:5">
      <c r="B71" s="74"/>
      <c r="C71" s="74"/>
      <c r="D71" s="74"/>
    </row>
    <row r="76" spans="2:5">
      <c r="E76" s="26"/>
    </row>
    <row r="77" spans="2:5">
      <c r="E77" s="27"/>
    </row>
  </sheetData>
  <mergeCells count="11">
    <mergeCell ref="B65:D65"/>
    <mergeCell ref="A1:E1"/>
    <mergeCell ref="A2:E2"/>
    <mergeCell ref="B11:B12"/>
    <mergeCell ref="C11:C12"/>
    <mergeCell ref="A6:E6"/>
    <mergeCell ref="A3:E3"/>
    <mergeCell ref="A5:E5"/>
    <mergeCell ref="A7:E7"/>
    <mergeCell ref="A8:E8"/>
    <mergeCell ref="D11:D12"/>
  </mergeCells>
  <pageMargins left="0.7" right="0.7" top="0.75" bottom="0.75" header="0.3" footer="0.3"/>
  <pageSetup orientation="portrait" r:id="rId1"/>
  <ignoredErrors>
    <ignoredError sqref="C44 C46 C48 C50 C52 D42 D57 D17 D52 D50 D48 D46 D44" formula="1"/>
    <ignoredError sqref="C57"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F129"/>
  <sheetViews>
    <sheetView showGridLines="0" zoomScaleNormal="100" workbookViewId="0">
      <selection activeCell="D134" sqref="D134"/>
    </sheetView>
  </sheetViews>
  <sheetFormatPr baseColWidth="10" defaultColWidth="11.42578125" defaultRowHeight="15"/>
  <cols>
    <col min="1" max="1" width="15.5703125" customWidth="1"/>
    <col min="2" max="2" width="89.140625" customWidth="1"/>
    <col min="3" max="4" width="20.7109375" customWidth="1"/>
    <col min="6" max="6" width="13.140625" bestFit="1" customWidth="1"/>
  </cols>
  <sheetData>
    <row r="1" spans="1:6" ht="28.5" customHeight="1">
      <c r="A1" s="103" t="s">
        <v>0</v>
      </c>
      <c r="B1" s="103"/>
      <c r="C1" s="103"/>
      <c r="D1" s="103"/>
      <c r="E1" s="103"/>
      <c r="F1" s="16"/>
    </row>
    <row r="2" spans="1:6" ht="21" customHeight="1">
      <c r="A2" s="111" t="s">
        <v>1</v>
      </c>
      <c r="B2" s="111"/>
      <c r="C2" s="111"/>
      <c r="D2" s="111"/>
      <c r="E2" s="111"/>
      <c r="F2" s="15"/>
    </row>
    <row r="3" spans="1:6" ht="15" customHeight="1">
      <c r="A3" s="113" t="s">
        <v>2</v>
      </c>
      <c r="B3" s="113"/>
      <c r="C3" s="113"/>
      <c r="D3" s="113"/>
      <c r="E3" s="113"/>
      <c r="F3" s="14"/>
    </row>
    <row r="5" spans="1:6" ht="18.75" customHeight="1">
      <c r="A5" s="112" t="s">
        <v>29</v>
      </c>
      <c r="B5" s="112"/>
      <c r="C5" s="112"/>
      <c r="D5" s="112"/>
      <c r="E5" s="112"/>
      <c r="F5" s="17"/>
    </row>
    <row r="6" spans="1:6" ht="18.75" customHeight="1">
      <c r="A6" s="112" t="s">
        <v>89</v>
      </c>
      <c r="B6" s="112"/>
      <c r="C6" s="112"/>
      <c r="D6" s="112"/>
      <c r="E6" s="112"/>
      <c r="F6" s="18"/>
    </row>
    <row r="7" spans="1:6" ht="18.75">
      <c r="A7" s="118" t="s">
        <v>5</v>
      </c>
      <c r="B7" s="118"/>
      <c r="C7" s="118"/>
      <c r="D7" s="118"/>
      <c r="E7" s="118"/>
      <c r="F7" s="18"/>
    </row>
    <row r="8" spans="1:6" ht="15.75">
      <c r="A8" s="116" t="s">
        <v>6</v>
      </c>
      <c r="B8" s="116"/>
      <c r="C8" s="116"/>
      <c r="D8" s="116"/>
      <c r="E8" s="116"/>
      <c r="F8" s="19"/>
    </row>
    <row r="11" spans="1:6" ht="15" customHeight="1">
      <c r="B11" s="114" t="s">
        <v>7</v>
      </c>
      <c r="C11" s="115" t="s">
        <v>8</v>
      </c>
      <c r="D11" s="115" t="s">
        <v>9</v>
      </c>
    </row>
    <row r="12" spans="1:6">
      <c r="B12" s="114"/>
      <c r="C12" s="115"/>
      <c r="D12" s="115"/>
    </row>
    <row r="13" spans="1:6">
      <c r="B13" s="48" t="s">
        <v>13</v>
      </c>
      <c r="C13" s="42">
        <f>C14+C34+C63+C70+C110</f>
        <v>891378.80090500007</v>
      </c>
      <c r="D13" s="42">
        <f>D14+D34+D63+D70+D110</f>
        <v>293826.87212964997</v>
      </c>
    </row>
    <row r="14" spans="1:6" s="20" customFormat="1">
      <c r="B14" s="76" t="s">
        <v>90</v>
      </c>
      <c r="C14" s="61">
        <f>C15+C20+C23+C27</f>
        <v>153374.82924300001</v>
      </c>
      <c r="D14" s="61">
        <f t="shared" ref="D14" si="0">D15+D20+D23+D27</f>
        <v>52272.300024089956</v>
      </c>
    </row>
    <row r="15" spans="1:6" s="20" customFormat="1">
      <c r="B15" s="49" t="s">
        <v>91</v>
      </c>
      <c r="C15" s="63">
        <f>SUM(C16:C19)</f>
        <v>74961.398519000009</v>
      </c>
      <c r="D15" s="63">
        <f>SUM(D16:D19)</f>
        <v>25133.845302219957</v>
      </c>
    </row>
    <row r="16" spans="1:6" s="20" customFormat="1">
      <c r="B16" s="50" t="s">
        <v>92</v>
      </c>
      <c r="C16" s="55">
        <v>7127.8035559999998</v>
      </c>
      <c r="D16" s="55">
        <v>2969.9180989499996</v>
      </c>
    </row>
    <row r="17" spans="2:6" s="20" customFormat="1">
      <c r="B17" s="50" t="s">
        <v>93</v>
      </c>
      <c r="C17" s="55">
        <v>41484.824016999999</v>
      </c>
      <c r="D17" s="55">
        <v>11409.061130119966</v>
      </c>
    </row>
    <row r="18" spans="2:6" s="20" customFormat="1">
      <c r="B18" s="50" t="s">
        <v>94</v>
      </c>
      <c r="C18" s="55">
        <v>21236.097320000001</v>
      </c>
      <c r="D18" s="55">
        <v>8519.5520658500009</v>
      </c>
    </row>
    <row r="19" spans="2:6" s="20" customFormat="1">
      <c r="B19" s="50" t="s">
        <v>95</v>
      </c>
      <c r="C19" s="55">
        <v>5112.6736259999998</v>
      </c>
      <c r="D19" s="55">
        <v>2235.3140072999936</v>
      </c>
    </row>
    <row r="20" spans="2:6" s="20" customFormat="1">
      <c r="B20" s="49" t="s">
        <v>96</v>
      </c>
      <c r="C20" s="63">
        <f>SUM(C21:C22)</f>
        <v>10180.523553999999</v>
      </c>
      <c r="D20" s="63">
        <f>SUM(D21:D22)</f>
        <v>2411.9870249800038</v>
      </c>
    </row>
    <row r="21" spans="2:6" s="20" customFormat="1">
      <c r="B21" s="50" t="s">
        <v>97</v>
      </c>
      <c r="C21" s="55">
        <v>3697.1493329999998</v>
      </c>
      <c r="D21" s="55">
        <v>744.69707249000055</v>
      </c>
    </row>
    <row r="22" spans="2:6" s="20" customFormat="1">
      <c r="B22" s="50" t="s">
        <v>98</v>
      </c>
      <c r="C22" s="55">
        <v>6483.374221</v>
      </c>
      <c r="D22" s="55">
        <v>1667.2899524900031</v>
      </c>
      <c r="F22" s="82"/>
    </row>
    <row r="23" spans="2:6" s="20" customFormat="1">
      <c r="B23" s="49" t="s">
        <v>99</v>
      </c>
      <c r="C23" s="63">
        <f>SUM(C24:C26)</f>
        <v>29730.961942999998</v>
      </c>
      <c r="D23" s="63">
        <f>SUM(D24:D26)</f>
        <v>9466.1923409199972</v>
      </c>
    </row>
    <row r="24" spans="2:6" s="20" customFormat="1">
      <c r="B24" s="50" t="s">
        <v>100</v>
      </c>
      <c r="C24" s="55">
        <v>24850.58294</v>
      </c>
      <c r="D24" s="55">
        <v>8890.6202816999976</v>
      </c>
    </row>
    <row r="25" spans="2:6" s="20" customFormat="1">
      <c r="B25" s="50" t="s">
        <v>101</v>
      </c>
      <c r="C25" s="55">
        <v>4818.8647979999996</v>
      </c>
      <c r="D25" s="55">
        <v>552.56236603999957</v>
      </c>
    </row>
    <row r="26" spans="2:6" s="20" customFormat="1">
      <c r="B26" s="50" t="s">
        <v>102</v>
      </c>
      <c r="C26" s="55">
        <v>61.514204999999997</v>
      </c>
      <c r="D26" s="55">
        <v>23.009693179999999</v>
      </c>
    </row>
    <row r="27" spans="2:6" s="20" customFormat="1">
      <c r="B27" s="49" t="s">
        <v>103</v>
      </c>
      <c r="C27" s="63">
        <f>SUM(C28:C33)</f>
        <v>38501.945226999997</v>
      </c>
      <c r="D27" s="63">
        <f>SUM(D28:D33)</f>
        <v>15260.27535597</v>
      </c>
    </row>
    <row r="28" spans="2:6" s="20" customFormat="1">
      <c r="B28" s="50" t="s">
        <v>104</v>
      </c>
      <c r="C28" s="55">
        <v>16814.267257</v>
      </c>
      <c r="D28" s="55">
        <v>6018.1771260999994</v>
      </c>
    </row>
    <row r="29" spans="2:6" s="20" customFormat="1">
      <c r="B29" s="50" t="s">
        <v>105</v>
      </c>
      <c r="C29" s="55">
        <v>632.69422999999995</v>
      </c>
      <c r="D29" s="55">
        <v>213.92937399999997</v>
      </c>
    </row>
    <row r="30" spans="2:6" s="20" customFormat="1">
      <c r="B30" s="50" t="s">
        <v>106</v>
      </c>
      <c r="C30" s="55">
        <v>14503.934375999999</v>
      </c>
      <c r="D30" s="55">
        <v>6247.5568232599999</v>
      </c>
    </row>
    <row r="31" spans="2:6" s="20" customFormat="1">
      <c r="B31" s="50" t="s">
        <v>107</v>
      </c>
      <c r="C31" s="55">
        <v>1822.7063639999999</v>
      </c>
      <c r="D31" s="55">
        <v>872.53236219999985</v>
      </c>
    </row>
    <row r="32" spans="2:6" s="20" customFormat="1">
      <c r="B32" s="50" t="s">
        <v>108</v>
      </c>
      <c r="C32" s="55">
        <v>1379.739928</v>
      </c>
      <c r="D32" s="55">
        <v>462.58834115999969</v>
      </c>
    </row>
    <row r="33" spans="2:4" s="20" customFormat="1">
      <c r="B33" s="50" t="s">
        <v>109</v>
      </c>
      <c r="C33" s="55">
        <v>3348.6030719999999</v>
      </c>
      <c r="D33" s="55">
        <v>1445.49132925</v>
      </c>
    </row>
    <row r="34" spans="2:4" s="20" customFormat="1">
      <c r="B34" s="76" t="s">
        <v>110</v>
      </c>
      <c r="C34" s="63">
        <f>C35+C38+C41+C43+C45+C48+C54+C56+C58</f>
        <v>129938.826397</v>
      </c>
      <c r="D34" s="63">
        <f t="shared" ref="D34" si="1">D35+D38+D41+D43+D45+D48+D54+D56+D58</f>
        <v>32298.519181869997</v>
      </c>
    </row>
    <row r="35" spans="2:4" s="20" customFormat="1">
      <c r="B35" s="77" t="s">
        <v>111</v>
      </c>
      <c r="C35" s="63">
        <f>SUM(C36:C37)</f>
        <v>7878.6273500000007</v>
      </c>
      <c r="D35" s="63">
        <f t="shared" ref="D35" si="2">SUM(D36:D37)</f>
        <v>2704.0349445400088</v>
      </c>
    </row>
    <row r="36" spans="2:4" s="20" customFormat="1">
      <c r="B36" s="41" t="s">
        <v>112</v>
      </c>
      <c r="C36" s="55">
        <v>6834.8547980000003</v>
      </c>
      <c r="D36" s="55">
        <v>2371.208489660009</v>
      </c>
    </row>
    <row r="37" spans="2:4">
      <c r="B37" s="41" t="s">
        <v>113</v>
      </c>
      <c r="C37" s="55">
        <v>1043.7725519999999</v>
      </c>
      <c r="D37" s="55">
        <v>332.82645487999991</v>
      </c>
    </row>
    <row r="38" spans="2:4">
      <c r="B38" s="77" t="s">
        <v>114</v>
      </c>
      <c r="C38" s="63">
        <f>SUM(C39:C40)</f>
        <v>13630.854023</v>
      </c>
      <c r="D38" s="63">
        <f t="shared" ref="D38" si="3">SUM(D39:D40)</f>
        <v>4704.2122090000084</v>
      </c>
    </row>
    <row r="39" spans="2:4">
      <c r="B39" s="41" t="s">
        <v>115</v>
      </c>
      <c r="C39" s="55">
        <v>13487.232459999999</v>
      </c>
      <c r="D39" s="55">
        <v>4666.5950410200085</v>
      </c>
    </row>
    <row r="40" spans="2:4">
      <c r="B40" s="41" t="s">
        <v>116</v>
      </c>
      <c r="C40" s="55">
        <v>143.62156300000001</v>
      </c>
      <c r="D40" s="55">
        <v>37.617167980000005</v>
      </c>
    </row>
    <row r="41" spans="2:4">
      <c r="B41" s="77" t="s">
        <v>117</v>
      </c>
      <c r="C41" s="63">
        <f>C42</f>
        <v>7731.5610239999996</v>
      </c>
      <c r="D41" s="63">
        <f t="shared" ref="D41" si="4">D42</f>
        <v>1722.9051441400004</v>
      </c>
    </row>
    <row r="42" spans="2:4">
      <c r="B42" s="41" t="s">
        <v>118</v>
      </c>
      <c r="C42" s="55">
        <v>7731.5610239999996</v>
      </c>
      <c r="D42" s="55">
        <v>1722.9051441400004</v>
      </c>
    </row>
    <row r="43" spans="2:4">
      <c r="B43" s="77" t="s">
        <v>119</v>
      </c>
      <c r="C43" s="63">
        <f>C44</f>
        <v>52046.074129000001</v>
      </c>
      <c r="D43" s="63">
        <f t="shared" ref="D43" si="5">D44</f>
        <v>15886.213637329978</v>
      </c>
    </row>
    <row r="44" spans="2:4">
      <c r="B44" s="41" t="s">
        <v>120</v>
      </c>
      <c r="C44" s="55">
        <v>52046.074129000001</v>
      </c>
      <c r="D44" s="55">
        <v>15886.213637329978</v>
      </c>
    </row>
    <row r="45" spans="2:4">
      <c r="B45" s="77" t="s">
        <v>121</v>
      </c>
      <c r="C45" s="63">
        <f>SUM(C46:C47)</f>
        <v>890.78787399999999</v>
      </c>
      <c r="D45" s="63">
        <f t="shared" ref="D45" si="6">SUM(D46:D47)</f>
        <v>72.733245790000055</v>
      </c>
    </row>
    <row r="46" spans="2:4">
      <c r="B46" s="41" t="s">
        <v>122</v>
      </c>
      <c r="C46" s="55">
        <v>244.76877099999999</v>
      </c>
      <c r="D46" s="55">
        <v>72.733245790000055</v>
      </c>
    </row>
    <row r="47" spans="2:4">
      <c r="B47" s="41" t="s">
        <v>123</v>
      </c>
      <c r="C47" s="55">
        <v>646.01910299999997</v>
      </c>
      <c r="D47" s="55">
        <v>0</v>
      </c>
    </row>
    <row r="48" spans="2:4">
      <c r="B48" s="77" t="s">
        <v>124</v>
      </c>
      <c r="C48" s="63">
        <f>SUM(C49:C53)</f>
        <v>39775.378019999996</v>
      </c>
      <c r="D48" s="63">
        <f>SUM(D49:D53)</f>
        <v>5670.7194138999976</v>
      </c>
    </row>
    <row r="49" spans="2:4">
      <c r="B49" s="41" t="s">
        <v>125</v>
      </c>
      <c r="C49" s="55">
        <v>30220.221567000001</v>
      </c>
      <c r="D49" s="55">
        <v>3822.5970184999978</v>
      </c>
    </row>
    <row r="50" spans="2:4">
      <c r="B50" s="41" t="s">
        <v>126</v>
      </c>
      <c r="C50" s="55">
        <v>54.864887000000003</v>
      </c>
      <c r="D50" s="55">
        <v>9.6472549499999989</v>
      </c>
    </row>
    <row r="51" spans="2:4">
      <c r="B51" s="41" t="s">
        <v>127</v>
      </c>
      <c r="C51" s="55">
        <v>5434.7756149999996</v>
      </c>
      <c r="D51" s="55">
        <v>1168.1208123899996</v>
      </c>
    </row>
    <row r="52" spans="2:4">
      <c r="B52" s="41" t="s">
        <v>128</v>
      </c>
      <c r="C52" s="55">
        <v>240.2</v>
      </c>
      <c r="D52" s="55">
        <v>63.581666439999999</v>
      </c>
    </row>
    <row r="53" spans="2:4">
      <c r="B53" s="41" t="s">
        <v>129</v>
      </c>
      <c r="C53" s="55">
        <v>3825.315951</v>
      </c>
      <c r="D53" s="55">
        <v>606.77266162000012</v>
      </c>
    </row>
    <row r="54" spans="2:4">
      <c r="B54" s="77" t="s">
        <v>130</v>
      </c>
      <c r="C54" s="63">
        <f>C55</f>
        <v>1528.821197</v>
      </c>
      <c r="D54" s="63">
        <f t="shared" ref="D54" si="7">D55</f>
        <v>391.83340627000035</v>
      </c>
    </row>
    <row r="55" spans="2:4">
      <c r="B55" s="41" t="s">
        <v>131</v>
      </c>
      <c r="C55" s="55">
        <v>1528.821197</v>
      </c>
      <c r="D55" s="55">
        <v>391.83340627000035</v>
      </c>
    </row>
    <row r="56" spans="2:4">
      <c r="B56" s="77" t="s">
        <v>132</v>
      </c>
      <c r="C56" s="63">
        <f>C57</f>
        <v>182.20302000000001</v>
      </c>
      <c r="D56" s="63">
        <f>D57</f>
        <v>75.045518349999995</v>
      </c>
    </row>
    <row r="57" spans="2:4">
      <c r="B57" s="41" t="s">
        <v>133</v>
      </c>
      <c r="C57" s="55">
        <v>182.20302000000001</v>
      </c>
      <c r="D57" s="55">
        <v>75.045518349999995</v>
      </c>
    </row>
    <row r="58" spans="2:4">
      <c r="B58" s="77" t="s">
        <v>134</v>
      </c>
      <c r="C58" s="63">
        <f>SUM(C59:C62)</f>
        <v>6274.5197600000001</v>
      </c>
      <c r="D58" s="63">
        <f>SUM(D59:D62)</f>
        <v>1070.8216625499999</v>
      </c>
    </row>
    <row r="59" spans="2:4">
      <c r="B59" s="41" t="s">
        <v>135</v>
      </c>
      <c r="C59" s="55">
        <v>75</v>
      </c>
      <c r="D59" s="55">
        <v>0</v>
      </c>
    </row>
    <row r="60" spans="2:4">
      <c r="B60" s="41" t="s">
        <v>136</v>
      </c>
      <c r="C60" s="55">
        <v>10.255803999999999</v>
      </c>
      <c r="D60" s="55">
        <v>0</v>
      </c>
    </row>
    <row r="61" spans="2:4">
      <c r="B61" s="41" t="s">
        <v>137</v>
      </c>
      <c r="C61" s="55">
        <v>5989.2639559999998</v>
      </c>
      <c r="D61" s="55">
        <v>1070.8216625499999</v>
      </c>
    </row>
    <row r="62" spans="2:4">
      <c r="B62" s="41" t="s">
        <v>138</v>
      </c>
      <c r="C62" s="55">
        <v>200</v>
      </c>
      <c r="D62" s="55">
        <v>0</v>
      </c>
    </row>
    <row r="63" spans="2:4">
      <c r="B63" s="76" t="s">
        <v>139</v>
      </c>
      <c r="C63" s="63">
        <f>C64+C67</f>
        <v>6755.3592440000002</v>
      </c>
      <c r="D63" s="63">
        <f>D64+D67</f>
        <v>1170.6482892899996</v>
      </c>
    </row>
    <row r="64" spans="2:4">
      <c r="B64" s="77" t="s">
        <v>140</v>
      </c>
      <c r="C64" s="63">
        <f>SUM(C65:C66)</f>
        <v>1477.19696</v>
      </c>
      <c r="D64" s="63">
        <f>SUM(D65:D66)</f>
        <v>456.84901691999994</v>
      </c>
    </row>
    <row r="65" spans="2:4">
      <c r="B65" s="41" t="s">
        <v>141</v>
      </c>
      <c r="C65" s="55">
        <v>968.56846099999996</v>
      </c>
      <c r="D65" s="55">
        <v>289.17499366000015</v>
      </c>
    </row>
    <row r="66" spans="2:4">
      <c r="B66" s="41" t="s">
        <v>142</v>
      </c>
      <c r="C66" s="55">
        <v>508.62849899999998</v>
      </c>
      <c r="D66" s="55">
        <v>167.67402325999981</v>
      </c>
    </row>
    <row r="67" spans="2:4">
      <c r="B67" s="77" t="s">
        <v>143</v>
      </c>
      <c r="C67" s="63">
        <f>SUM(C68:C69)</f>
        <v>5278.162284</v>
      </c>
      <c r="D67" s="63">
        <f t="shared" ref="D67" si="8">SUM(D68:D69)</f>
        <v>713.7992723699997</v>
      </c>
    </row>
    <row r="68" spans="2:4">
      <c r="B68" s="41" t="s">
        <v>144</v>
      </c>
      <c r="C68" s="55">
        <v>4924.5275270000002</v>
      </c>
      <c r="D68" s="55">
        <v>620.07188942999971</v>
      </c>
    </row>
    <row r="69" spans="2:4">
      <c r="B69" s="41" t="s">
        <v>145</v>
      </c>
      <c r="C69" s="55">
        <v>353.63475699999998</v>
      </c>
      <c r="D69" s="55">
        <v>93.727382940000012</v>
      </c>
    </row>
    <row r="70" spans="2:4">
      <c r="B70" s="76" t="s">
        <v>146</v>
      </c>
      <c r="C70" s="63">
        <f>C71+C76+C81+C89+C101</f>
        <v>416473.656021</v>
      </c>
      <c r="D70" s="63">
        <f t="shared" ref="D70" si="9">D71+D76+D81+D89+D101</f>
        <v>164801.37874548999</v>
      </c>
    </row>
    <row r="71" spans="2:4">
      <c r="B71" s="77" t="s">
        <v>147</v>
      </c>
      <c r="C71" s="63">
        <f>SUM(C72:C75)</f>
        <v>17669.577548000001</v>
      </c>
      <c r="D71" s="63">
        <f t="shared" ref="D71" si="10">SUM(D72:D75)</f>
        <v>5910.4153210300001</v>
      </c>
    </row>
    <row r="72" spans="2:4">
      <c r="B72" s="41" t="s">
        <v>148</v>
      </c>
      <c r="C72" s="55">
        <v>843.05658000000005</v>
      </c>
      <c r="D72" s="55">
        <v>308.34579111999994</v>
      </c>
    </row>
    <row r="73" spans="2:4">
      <c r="B73" s="41" t="s">
        <v>149</v>
      </c>
      <c r="C73" s="55">
        <v>591.23098200000004</v>
      </c>
      <c r="D73" s="55">
        <v>14.755345000000002</v>
      </c>
    </row>
    <row r="74" spans="2:4">
      <c r="B74" s="41" t="s">
        <v>150</v>
      </c>
      <c r="C74" s="55">
        <v>16234.423879</v>
      </c>
      <c r="D74" s="55">
        <v>5587.3141849100002</v>
      </c>
    </row>
    <row r="75" spans="2:4">
      <c r="B75" s="41" t="s">
        <v>151</v>
      </c>
      <c r="C75" s="55">
        <v>0.86610699999999996</v>
      </c>
      <c r="D75" s="55">
        <v>0</v>
      </c>
    </row>
    <row r="76" spans="2:4">
      <c r="B76" s="77" t="s">
        <v>152</v>
      </c>
      <c r="C76" s="63">
        <f>SUM(C77:C80)</f>
        <v>97744.003634000008</v>
      </c>
      <c r="D76" s="63">
        <f t="shared" ref="D76" si="11">SUM(D77:D80)</f>
        <v>46193.110850169956</v>
      </c>
    </row>
    <row r="77" spans="2:4">
      <c r="B77" s="41" t="s">
        <v>153</v>
      </c>
      <c r="C77" s="55">
        <v>2905.4655750000002</v>
      </c>
      <c r="D77" s="55">
        <v>676.33916543999965</v>
      </c>
    </row>
    <row r="78" spans="2:4">
      <c r="B78" s="41" t="s">
        <v>154</v>
      </c>
      <c r="C78" s="55">
        <v>10265.590881</v>
      </c>
      <c r="D78" s="55">
        <v>1459.8630493700014</v>
      </c>
    </row>
    <row r="79" spans="2:4">
      <c r="B79" s="41" t="s">
        <v>155</v>
      </c>
      <c r="C79" s="55">
        <v>5.1309199999999997</v>
      </c>
      <c r="D79" s="55">
        <v>2.13788</v>
      </c>
    </row>
    <row r="80" spans="2:4">
      <c r="B80" s="41" t="s">
        <v>156</v>
      </c>
      <c r="C80" s="55">
        <v>84567.816258000006</v>
      </c>
      <c r="D80" s="55">
        <v>44054.770755359954</v>
      </c>
    </row>
    <row r="81" spans="2:4">
      <c r="B81" s="77" t="s">
        <v>157</v>
      </c>
      <c r="C81" s="63">
        <f>SUM(C82:C88)</f>
        <v>6205.3114810000006</v>
      </c>
      <c r="D81" s="63">
        <f t="shared" ref="D81" si="12">SUM(D82:D88)</f>
        <v>1957.6702708799996</v>
      </c>
    </row>
    <row r="82" spans="2:4">
      <c r="B82" s="41" t="s">
        <v>158</v>
      </c>
      <c r="C82" s="55">
        <v>990.84199899999999</v>
      </c>
      <c r="D82" s="55">
        <v>291.11233045999995</v>
      </c>
    </row>
    <row r="83" spans="2:4">
      <c r="B83" s="41" t="s">
        <v>159</v>
      </c>
      <c r="C83" s="55">
        <v>1127.6551770000001</v>
      </c>
      <c r="D83" s="55">
        <v>88.423569189999895</v>
      </c>
    </row>
    <row r="84" spans="2:4">
      <c r="B84" s="41" t="s">
        <v>160</v>
      </c>
      <c r="C84" s="55">
        <v>2783.0242469999998</v>
      </c>
      <c r="D84" s="55">
        <v>1052.1952699499996</v>
      </c>
    </row>
    <row r="85" spans="2:4">
      <c r="B85" s="41" t="s">
        <v>161</v>
      </c>
      <c r="C85" s="55">
        <v>1.511069</v>
      </c>
      <c r="D85" s="55">
        <v>0</v>
      </c>
    </row>
    <row r="86" spans="2:4">
      <c r="B86" s="41" t="s">
        <v>162</v>
      </c>
      <c r="C86" s="55">
        <v>156.68683999999999</v>
      </c>
      <c r="D86" s="55">
        <v>128.49784025</v>
      </c>
    </row>
    <row r="87" spans="2:4">
      <c r="B87" s="41" t="s">
        <v>163</v>
      </c>
      <c r="C87" s="55">
        <v>10.696979000000001</v>
      </c>
      <c r="D87" s="55">
        <v>5.7485544800000001</v>
      </c>
    </row>
    <row r="88" spans="2:4">
      <c r="B88" s="41" t="s">
        <v>164</v>
      </c>
      <c r="C88" s="55">
        <v>1134.89517</v>
      </c>
      <c r="D88" s="55">
        <v>391.69270655000014</v>
      </c>
    </row>
    <row r="89" spans="2:4">
      <c r="B89" s="77" t="s">
        <v>165</v>
      </c>
      <c r="C89" s="63">
        <f>SUM(C90:C100)</f>
        <v>199017.51170600002</v>
      </c>
      <c r="D89" s="63">
        <f>SUM(D90:D100)</f>
        <v>65593.476120320018</v>
      </c>
    </row>
    <row r="90" spans="2:4">
      <c r="B90" s="41" t="s">
        <v>166</v>
      </c>
      <c r="C90" s="55">
        <v>10666.485562</v>
      </c>
      <c r="D90" s="55">
        <v>1487.092458280001</v>
      </c>
    </row>
    <row r="91" spans="2:4">
      <c r="B91" s="41" t="s">
        <v>167</v>
      </c>
      <c r="C91" s="55">
        <v>71983.864574000007</v>
      </c>
      <c r="D91" s="55">
        <v>26988.626524350006</v>
      </c>
    </row>
    <row r="92" spans="2:4">
      <c r="B92" s="41" t="s">
        <v>168</v>
      </c>
      <c r="C92" s="55">
        <v>26339.522879</v>
      </c>
      <c r="D92" s="55">
        <v>9164.4537921299943</v>
      </c>
    </row>
    <row r="93" spans="2:4">
      <c r="B93" s="41" t="s">
        <v>169</v>
      </c>
      <c r="C93" s="55">
        <v>18105.183989000001</v>
      </c>
      <c r="D93" s="55">
        <v>5655.6187161100142</v>
      </c>
    </row>
    <row r="94" spans="2:4">
      <c r="B94" s="41" t="s">
        <v>170</v>
      </c>
      <c r="C94" s="55">
        <v>6501.3807129999996</v>
      </c>
      <c r="D94" s="55">
        <v>1367.9554070599993</v>
      </c>
    </row>
    <row r="95" spans="2:4">
      <c r="B95" s="41" t="s">
        <v>171</v>
      </c>
      <c r="C95" s="55">
        <v>9470.3357739999992</v>
      </c>
      <c r="D95" s="55">
        <v>2749.0040933299979</v>
      </c>
    </row>
    <row r="96" spans="2:4">
      <c r="B96" s="41" t="s">
        <v>172</v>
      </c>
      <c r="C96" s="55">
        <v>1435.178872</v>
      </c>
      <c r="D96" s="55">
        <v>347.81705883999996</v>
      </c>
    </row>
    <row r="97" spans="2:4">
      <c r="B97" s="41" t="s">
        <v>173</v>
      </c>
      <c r="C97" s="55">
        <v>369.04296900000003</v>
      </c>
      <c r="D97" s="55">
        <v>134.86840022999996</v>
      </c>
    </row>
    <row r="98" spans="2:4">
      <c r="B98" s="41" t="s">
        <v>174</v>
      </c>
      <c r="C98" s="55">
        <v>146.29268999999999</v>
      </c>
      <c r="D98" s="55">
        <v>41.980373130000004</v>
      </c>
    </row>
    <row r="99" spans="2:4">
      <c r="B99" s="41" t="s">
        <v>175</v>
      </c>
      <c r="C99" s="55">
        <v>263.77060299999999</v>
      </c>
      <c r="D99" s="55">
        <v>41.433262890000002</v>
      </c>
    </row>
    <row r="100" spans="2:4">
      <c r="B100" s="41" t="s">
        <v>176</v>
      </c>
      <c r="C100" s="55">
        <v>53736.453081</v>
      </c>
      <c r="D100" s="55">
        <v>17614.626033970002</v>
      </c>
    </row>
    <row r="101" spans="2:4">
      <c r="B101" s="77" t="s">
        <v>177</v>
      </c>
      <c r="C101" s="63">
        <f>SUM(C102:C109)</f>
        <v>95837.251651999992</v>
      </c>
      <c r="D101" s="63">
        <f>SUM(D102:D109)</f>
        <v>45146.706183090006</v>
      </c>
    </row>
    <row r="102" spans="2:4">
      <c r="B102" s="41" t="s">
        <v>178</v>
      </c>
      <c r="C102" s="55">
        <v>47176.721219999999</v>
      </c>
      <c r="D102" s="55">
        <v>17760.372477530003</v>
      </c>
    </row>
    <row r="103" spans="2:4">
      <c r="B103" s="41" t="s">
        <v>179</v>
      </c>
      <c r="C103" s="55">
        <v>1352.7034410000001</v>
      </c>
      <c r="D103" s="55">
        <v>548.79249000000004</v>
      </c>
    </row>
    <row r="104" spans="2:4">
      <c r="B104" s="41" t="s">
        <v>180</v>
      </c>
      <c r="C104" s="55">
        <v>3124.3381079999999</v>
      </c>
      <c r="D104" s="55">
        <v>478.67469250000005</v>
      </c>
    </row>
    <row r="105" spans="2:4">
      <c r="B105" s="41" t="s">
        <v>181</v>
      </c>
      <c r="C105" s="55">
        <v>5442.4521020000002</v>
      </c>
      <c r="D105" s="55">
        <v>1932.2383734100003</v>
      </c>
    </row>
    <row r="106" spans="2:4">
      <c r="B106" s="41" t="s">
        <v>182</v>
      </c>
      <c r="C106" s="55">
        <v>547.01583200000005</v>
      </c>
      <c r="D106" s="55">
        <v>106.12797685</v>
      </c>
    </row>
    <row r="107" spans="2:4">
      <c r="B107" s="41" t="s">
        <v>183</v>
      </c>
      <c r="C107" s="55">
        <v>1665.9870820000001</v>
      </c>
      <c r="D107" s="55">
        <v>238.85207687999991</v>
      </c>
    </row>
    <row r="108" spans="2:4">
      <c r="B108" s="41" t="s">
        <v>184</v>
      </c>
      <c r="C108" s="55">
        <v>34934.937624999999</v>
      </c>
      <c r="D108" s="55">
        <v>23508.644232699997</v>
      </c>
    </row>
    <row r="109" spans="2:4">
      <c r="B109" s="41" t="s">
        <v>185</v>
      </c>
      <c r="C109" s="55">
        <v>1593.0962420000001</v>
      </c>
      <c r="D109" s="55">
        <v>573.0038632199994</v>
      </c>
    </row>
    <row r="110" spans="2:4" ht="15" customHeight="1">
      <c r="B110" s="76" t="s">
        <v>186</v>
      </c>
      <c r="C110" s="63">
        <f>C111</f>
        <v>184836.13</v>
      </c>
      <c r="D110" s="63">
        <f>D111</f>
        <v>43284.025888910022</v>
      </c>
    </row>
    <row r="111" spans="2:4">
      <c r="B111" s="40" t="s">
        <v>187</v>
      </c>
      <c r="C111" s="55">
        <f>C112</f>
        <v>184836.13</v>
      </c>
      <c r="D111" s="55">
        <f>D112</f>
        <v>43284.025888910022</v>
      </c>
    </row>
    <row r="112" spans="2:4">
      <c r="B112" s="41" t="s">
        <v>188</v>
      </c>
      <c r="C112" s="55">
        <v>184836.13</v>
      </c>
      <c r="D112" s="55">
        <v>43284.025888910022</v>
      </c>
    </row>
    <row r="113" spans="2:4">
      <c r="B113" s="48" t="s">
        <v>42</v>
      </c>
      <c r="C113" s="42">
        <f t="shared" ref="C113:D114" si="13">C114</f>
        <v>146463.52179900001</v>
      </c>
      <c r="D113" s="42">
        <f t="shared" si="13"/>
        <v>22096.183741430006</v>
      </c>
    </row>
    <row r="114" spans="2:4">
      <c r="B114" s="78" t="s">
        <v>189</v>
      </c>
      <c r="C114" s="61">
        <f t="shared" si="13"/>
        <v>146463.52179900001</v>
      </c>
      <c r="D114" s="61">
        <f t="shared" si="13"/>
        <v>22096.183741430006</v>
      </c>
    </row>
    <row r="115" spans="2:4">
      <c r="B115" s="40" t="s">
        <v>190</v>
      </c>
      <c r="C115" s="62">
        <f>C116</f>
        <v>146463.52179900001</v>
      </c>
      <c r="D115" s="62">
        <f>D116</f>
        <v>22096.183741430006</v>
      </c>
    </row>
    <row r="116" spans="2:4">
      <c r="B116" s="41" t="s">
        <v>191</v>
      </c>
      <c r="C116" s="62">
        <v>146463.52179900001</v>
      </c>
      <c r="D116" s="55">
        <v>22096.183741430006</v>
      </c>
    </row>
    <row r="117" spans="2:4">
      <c r="B117" s="60" t="s">
        <v>45</v>
      </c>
      <c r="C117" s="56">
        <f>C13+C113</f>
        <v>1037842.322704</v>
      </c>
      <c r="D117" s="56">
        <f>D13+D113</f>
        <v>315923.05587107997</v>
      </c>
    </row>
    <row r="118" spans="2:4">
      <c r="B118" s="31" t="s">
        <v>25</v>
      </c>
      <c r="C118" s="32"/>
      <c r="D118" s="32"/>
    </row>
    <row r="119" spans="2:4" ht="21.75" customHeight="1">
      <c r="B119" s="106" t="s">
        <v>26</v>
      </c>
      <c r="C119" s="106"/>
      <c r="D119" s="106"/>
    </row>
    <row r="120" spans="2:4">
      <c r="B120" s="31" t="s">
        <v>46</v>
      </c>
      <c r="C120" s="32"/>
      <c r="D120" s="32"/>
    </row>
    <row r="121" spans="2:4">
      <c r="C121" s="67"/>
      <c r="D121" s="67"/>
    </row>
    <row r="122" spans="2:4">
      <c r="B122" s="68"/>
      <c r="C122" s="67"/>
      <c r="D122" s="67"/>
    </row>
    <row r="123" spans="2:4">
      <c r="B123" s="22"/>
      <c r="C123" s="23"/>
      <c r="D123" s="23"/>
    </row>
    <row r="124" spans="2:4">
      <c r="B124" s="22"/>
      <c r="C124" s="23"/>
      <c r="D124" s="23"/>
    </row>
    <row r="125" spans="2:4">
      <c r="B125" s="22"/>
      <c r="C125" s="23"/>
      <c r="D125" s="23"/>
    </row>
    <row r="126" spans="2:4">
      <c r="B126" s="22"/>
      <c r="C126" s="23"/>
      <c r="D126" s="23"/>
    </row>
    <row r="127" spans="2:4">
      <c r="B127" s="22"/>
      <c r="C127" s="23"/>
      <c r="D127" s="23"/>
    </row>
    <row r="128" spans="2:4">
      <c r="B128" s="22"/>
      <c r="C128" s="23"/>
      <c r="D128" s="23"/>
    </row>
    <row r="129" spans="2:4">
      <c r="B129" s="22"/>
      <c r="C129" s="23"/>
      <c r="D129" s="23"/>
    </row>
  </sheetData>
  <mergeCells count="11">
    <mergeCell ref="A2:E2"/>
    <mergeCell ref="A1:E1"/>
    <mergeCell ref="B119:D119"/>
    <mergeCell ref="B11:B12"/>
    <mergeCell ref="C11:C12"/>
    <mergeCell ref="D11:D12"/>
    <mergeCell ref="A8:E8"/>
    <mergeCell ref="A7:E7"/>
    <mergeCell ref="A6:E6"/>
    <mergeCell ref="A5:E5"/>
    <mergeCell ref="A3:E3"/>
  </mergeCells>
  <pageMargins left="0.7" right="0.7" top="0.75" bottom="0.75" header="0.3" footer="0.3"/>
  <pageSetup orientation="portrait" r:id="rId1"/>
  <ignoredErrors>
    <ignoredError sqref="D63 D34 D70 D38 D41 D43 D45 D54 D67 D76 D81 D20 D23 D27 D48 D56 D58 D101 D89"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G102"/>
  <sheetViews>
    <sheetView showGridLines="0" zoomScaleNormal="100" workbookViewId="0">
      <selection activeCell="G15" sqref="G15"/>
    </sheetView>
  </sheetViews>
  <sheetFormatPr baseColWidth="10" defaultColWidth="11.42578125" defaultRowHeight="15"/>
  <cols>
    <col min="1" max="1" width="17.140625" customWidth="1"/>
    <col min="2" max="2" width="82.42578125" customWidth="1"/>
    <col min="3" max="4" width="20.7109375" customWidth="1"/>
    <col min="5" max="5" width="13.85546875" customWidth="1"/>
  </cols>
  <sheetData>
    <row r="1" spans="1:7" ht="28.5" customHeight="1">
      <c r="A1" s="103" t="s">
        <v>0</v>
      </c>
      <c r="B1" s="103"/>
      <c r="C1" s="103"/>
      <c r="D1" s="103"/>
      <c r="E1" s="103"/>
      <c r="F1" s="16"/>
      <c r="G1" s="16"/>
    </row>
    <row r="2" spans="1:7" ht="21" customHeight="1">
      <c r="A2" s="111" t="s">
        <v>1</v>
      </c>
      <c r="B2" s="111"/>
      <c r="C2" s="111"/>
      <c r="D2" s="111"/>
      <c r="E2" s="111"/>
      <c r="F2" s="15"/>
      <c r="G2" s="15"/>
    </row>
    <row r="3" spans="1:7" ht="15" customHeight="1">
      <c r="A3" s="113" t="s">
        <v>2</v>
      </c>
      <c r="B3" s="113"/>
      <c r="C3" s="113"/>
      <c r="D3" s="113"/>
      <c r="E3" s="113"/>
      <c r="F3" s="14"/>
      <c r="G3" s="14"/>
    </row>
    <row r="5" spans="1:7" ht="18.75" customHeight="1">
      <c r="A5" s="112" t="s">
        <v>29</v>
      </c>
      <c r="B5" s="112"/>
      <c r="C5" s="112"/>
      <c r="D5" s="112"/>
      <c r="E5" s="112"/>
      <c r="F5" s="17"/>
      <c r="G5" s="17"/>
    </row>
    <row r="6" spans="1:7" ht="18.75">
      <c r="A6" s="119" t="s">
        <v>192</v>
      </c>
      <c r="B6" s="119"/>
      <c r="C6" s="119"/>
      <c r="D6" s="119"/>
      <c r="E6" s="119"/>
      <c r="F6" s="18"/>
      <c r="G6" s="18"/>
    </row>
    <row r="7" spans="1:7" ht="18.75">
      <c r="A7" s="118" t="s">
        <v>5</v>
      </c>
      <c r="B7" s="118"/>
      <c r="C7" s="118"/>
      <c r="D7" s="118"/>
      <c r="E7" s="118"/>
      <c r="F7" s="18"/>
      <c r="G7" s="18"/>
    </row>
    <row r="8" spans="1:7" ht="15.75">
      <c r="A8" s="116" t="s">
        <v>6</v>
      </c>
      <c r="B8" s="116"/>
      <c r="C8" s="116"/>
      <c r="D8" s="116"/>
      <c r="E8" s="116"/>
      <c r="F8" s="19"/>
      <c r="G8" s="19"/>
    </row>
    <row r="11" spans="1:7" ht="15" customHeight="1">
      <c r="B11" s="114" t="s">
        <v>7</v>
      </c>
      <c r="C11" s="115" t="s">
        <v>8</v>
      </c>
      <c r="D11" s="115" t="s">
        <v>9</v>
      </c>
    </row>
    <row r="12" spans="1:7" ht="15.75" customHeight="1">
      <c r="B12" s="114"/>
      <c r="C12" s="115"/>
      <c r="D12" s="115"/>
    </row>
    <row r="13" spans="1:7">
      <c r="B13" s="48" t="s">
        <v>13</v>
      </c>
      <c r="C13" s="42">
        <f>C14+C20+C30+C40+C49+C55+C65+C69</f>
        <v>891378.80090499995</v>
      </c>
      <c r="D13" s="42">
        <f>D14+D20+D30+D40+D49+D55+D65+D69</f>
        <v>293826.87212964997</v>
      </c>
    </row>
    <row r="14" spans="1:7">
      <c r="B14" s="64" t="s">
        <v>193</v>
      </c>
      <c r="C14" s="61">
        <f>SUM(C15:C19)</f>
        <v>210319.101501</v>
      </c>
      <c r="D14" s="61">
        <f t="shared" ref="D14" si="0">SUM(D15:D19)</f>
        <v>81570.686698210047</v>
      </c>
    </row>
    <row r="15" spans="1:7">
      <c r="B15" s="65" t="s">
        <v>194</v>
      </c>
      <c r="C15" s="62">
        <v>173241.51653600001</v>
      </c>
      <c r="D15" s="62">
        <v>68584.929701100016</v>
      </c>
    </row>
    <row r="16" spans="1:7">
      <c r="B16" s="65" t="s">
        <v>195</v>
      </c>
      <c r="C16" s="62">
        <v>10585.802672</v>
      </c>
      <c r="D16" s="62">
        <v>2893.0205587700025</v>
      </c>
    </row>
    <row r="17" spans="2:4">
      <c r="B17" s="65" t="s">
        <v>196</v>
      </c>
      <c r="C17" s="62">
        <v>1729.185608</v>
      </c>
      <c r="D17" s="62">
        <v>390.10107984999985</v>
      </c>
    </row>
    <row r="18" spans="2:4">
      <c r="B18" s="65" t="s">
        <v>197</v>
      </c>
      <c r="C18" s="62">
        <v>759.17099700000006</v>
      </c>
      <c r="D18" s="62">
        <v>167.42012821000006</v>
      </c>
    </row>
    <row r="19" spans="2:4">
      <c r="B19" s="65" t="s">
        <v>198</v>
      </c>
      <c r="C19" s="62">
        <v>24003.425687999999</v>
      </c>
      <c r="D19" s="62">
        <v>9535.2152302800205</v>
      </c>
    </row>
    <row r="20" spans="2:4">
      <c r="B20" s="64" t="s">
        <v>199</v>
      </c>
      <c r="C20" s="61">
        <f>SUM(C21:C29)</f>
        <v>69594.533465</v>
      </c>
      <c r="D20" s="61">
        <f t="shared" ref="D20" si="1">SUM(D21:D29)</f>
        <v>19605.918373800007</v>
      </c>
    </row>
    <row r="21" spans="2:4">
      <c r="B21" s="65" t="s">
        <v>200</v>
      </c>
      <c r="C21" s="62">
        <v>6109.6628419999997</v>
      </c>
      <c r="D21" s="62">
        <v>2058.5259204300073</v>
      </c>
    </row>
    <row r="22" spans="2:4">
      <c r="B22" s="65" t="s">
        <v>201</v>
      </c>
      <c r="C22" s="62">
        <v>4779.6486830000003</v>
      </c>
      <c r="D22" s="62">
        <v>742.8203618400014</v>
      </c>
    </row>
    <row r="23" spans="2:4">
      <c r="B23" s="65" t="s">
        <v>202</v>
      </c>
      <c r="C23" s="62">
        <v>3430.5920209999999</v>
      </c>
      <c r="D23" s="62">
        <v>564.95624064999981</v>
      </c>
    </row>
    <row r="24" spans="2:4">
      <c r="B24" s="65" t="s">
        <v>203</v>
      </c>
      <c r="C24" s="62">
        <v>1584.5846469999999</v>
      </c>
      <c r="D24" s="62">
        <v>115.31381529999992</v>
      </c>
    </row>
    <row r="25" spans="2:4">
      <c r="B25" s="65" t="s">
        <v>204</v>
      </c>
      <c r="C25" s="62">
        <v>4701.2960590000002</v>
      </c>
      <c r="D25" s="62">
        <v>1332.1926072800013</v>
      </c>
    </row>
    <row r="26" spans="2:4">
      <c r="B26" s="65" t="s">
        <v>205</v>
      </c>
      <c r="C26" s="62">
        <v>3939.1798469999999</v>
      </c>
      <c r="D26" s="62">
        <v>1609.3469882800002</v>
      </c>
    </row>
    <row r="27" spans="2:4">
      <c r="B27" s="65" t="s">
        <v>206</v>
      </c>
      <c r="C27" s="62">
        <v>4904.6775619999999</v>
      </c>
      <c r="D27" s="62">
        <v>681.94338572000038</v>
      </c>
    </row>
    <row r="28" spans="2:4">
      <c r="B28" s="65" t="s">
        <v>207</v>
      </c>
      <c r="C28" s="62">
        <v>15002.752458999999</v>
      </c>
      <c r="D28" s="62">
        <v>1778.8651284700002</v>
      </c>
    </row>
    <row r="29" spans="2:4">
      <c r="B29" s="65" t="s">
        <v>208</v>
      </c>
      <c r="C29" s="62">
        <v>25142.139345</v>
      </c>
      <c r="D29" s="62">
        <v>10721.953925829994</v>
      </c>
    </row>
    <row r="30" spans="2:4">
      <c r="B30" s="64" t="s">
        <v>209</v>
      </c>
      <c r="C30" s="61">
        <f>SUM(C31:C39)</f>
        <v>39852.046889999998</v>
      </c>
      <c r="D30" s="61">
        <f t="shared" ref="D30" si="2">SUM(D31:D39)</f>
        <v>18759.75529279</v>
      </c>
    </row>
    <row r="31" spans="2:4">
      <c r="B31" s="65" t="s">
        <v>210</v>
      </c>
      <c r="C31" s="62">
        <v>6377.9487049999998</v>
      </c>
      <c r="D31" s="55">
        <v>1253.8164480300011</v>
      </c>
    </row>
    <row r="32" spans="2:4">
      <c r="B32" s="65" t="s">
        <v>211</v>
      </c>
      <c r="C32" s="62">
        <v>2174.1389650000001</v>
      </c>
      <c r="D32" s="55">
        <v>397.80531628000028</v>
      </c>
    </row>
    <row r="33" spans="2:4">
      <c r="B33" s="65" t="s">
        <v>212</v>
      </c>
      <c r="C33" s="62">
        <v>3246.7306709999998</v>
      </c>
      <c r="D33" s="55">
        <v>408.97783073999972</v>
      </c>
    </row>
    <row r="34" spans="2:4">
      <c r="B34" s="65" t="s">
        <v>213</v>
      </c>
      <c r="C34" s="62">
        <v>6769.6456939999998</v>
      </c>
      <c r="D34" s="55">
        <v>13831.628990660001</v>
      </c>
    </row>
    <row r="35" spans="2:4">
      <c r="B35" s="65" t="s">
        <v>214</v>
      </c>
      <c r="C35" s="62">
        <v>707.335058</v>
      </c>
      <c r="D35" s="55">
        <v>121.59908971999991</v>
      </c>
    </row>
    <row r="36" spans="2:4">
      <c r="B36" s="65" t="s">
        <v>215</v>
      </c>
      <c r="C36" s="62">
        <v>505.49096900000001</v>
      </c>
      <c r="D36" s="55">
        <v>47.31750731999999</v>
      </c>
    </row>
    <row r="37" spans="2:4">
      <c r="B37" s="65" t="s">
        <v>216</v>
      </c>
      <c r="C37" s="62">
        <v>6824.9271710000003</v>
      </c>
      <c r="D37" s="55">
        <v>1559.8265608199993</v>
      </c>
    </row>
    <row r="38" spans="2:4">
      <c r="B38" s="65" t="s">
        <v>217</v>
      </c>
      <c r="C38" s="62">
        <v>3796.497018</v>
      </c>
      <c r="D38" s="55">
        <v>0</v>
      </c>
    </row>
    <row r="39" spans="2:4">
      <c r="B39" s="65" t="s">
        <v>218</v>
      </c>
      <c r="C39" s="62">
        <v>9449.3326390000002</v>
      </c>
      <c r="D39" s="55">
        <v>1138.7835492199983</v>
      </c>
    </row>
    <row r="40" spans="2:4">
      <c r="B40" s="64" t="s">
        <v>219</v>
      </c>
      <c r="C40" s="61">
        <f>SUM(C41:C48)</f>
        <v>269643.36032599997</v>
      </c>
      <c r="D40" s="61">
        <f t="shared" ref="D40" si="3">SUM(D41:D48)</f>
        <v>112298.86076439994</v>
      </c>
    </row>
    <row r="41" spans="2:4">
      <c r="B41" s="65" t="s">
        <v>220</v>
      </c>
      <c r="C41" s="62">
        <v>86907.316456</v>
      </c>
      <c r="D41" s="55">
        <v>41418.446648879952</v>
      </c>
    </row>
    <row r="42" spans="2:4">
      <c r="B42" s="65" t="s">
        <v>221</v>
      </c>
      <c r="C42" s="62">
        <v>104123.94556399999</v>
      </c>
      <c r="D42" s="55">
        <v>41261.769844740011</v>
      </c>
    </row>
    <row r="43" spans="2:4">
      <c r="B43" s="65" t="s">
        <v>222</v>
      </c>
      <c r="C43" s="62">
        <v>13192.731931</v>
      </c>
      <c r="D43" s="55">
        <v>5222.3697515799995</v>
      </c>
    </row>
    <row r="44" spans="2:4">
      <c r="B44" s="65" t="s">
        <v>223</v>
      </c>
      <c r="C44" s="62">
        <v>47631.001364999996</v>
      </c>
      <c r="D44" s="55">
        <v>19048.460149229984</v>
      </c>
    </row>
    <row r="45" spans="2:4">
      <c r="B45" s="65" t="s">
        <v>224</v>
      </c>
      <c r="C45" s="62">
        <v>1190.3387740000001</v>
      </c>
      <c r="D45" s="55">
        <v>340.46057608999996</v>
      </c>
    </row>
    <row r="46" spans="2:4">
      <c r="B46" s="65" t="s">
        <v>225</v>
      </c>
      <c r="C46" s="55">
        <v>0</v>
      </c>
      <c r="D46" s="55">
        <v>719.74204249000013</v>
      </c>
    </row>
    <row r="47" spans="2:4">
      <c r="B47" s="65" t="s">
        <v>226</v>
      </c>
      <c r="C47" s="62">
        <v>1157.579031</v>
      </c>
      <c r="D47" s="55">
        <v>330.81098429000002</v>
      </c>
    </row>
    <row r="48" spans="2:4">
      <c r="B48" s="65" t="s">
        <v>227</v>
      </c>
      <c r="C48" s="62">
        <v>15440.447205</v>
      </c>
      <c r="D48" s="55">
        <v>3956.8007670999968</v>
      </c>
    </row>
    <row r="49" spans="2:4">
      <c r="B49" s="64" t="s">
        <v>228</v>
      </c>
      <c r="C49" s="61">
        <f>SUM(C50:C54)</f>
        <v>45893.698339999995</v>
      </c>
      <c r="D49" s="61">
        <f t="shared" ref="D49" si="4">SUM(D50:D54)</f>
        <v>10529.5784539</v>
      </c>
    </row>
    <row r="50" spans="2:4">
      <c r="B50" s="65" t="s">
        <v>229</v>
      </c>
      <c r="C50" s="62">
        <v>413.97203999999999</v>
      </c>
      <c r="D50" s="55">
        <v>448.46155097000002</v>
      </c>
    </row>
    <row r="51" spans="2:4">
      <c r="B51" s="65" t="s">
        <v>230</v>
      </c>
      <c r="C51" s="62">
        <v>10585.225286000001</v>
      </c>
      <c r="D51" s="55">
        <v>1369.9274831600001</v>
      </c>
    </row>
    <row r="52" spans="2:4">
      <c r="B52" s="65" t="s">
        <v>231</v>
      </c>
      <c r="C52" s="62">
        <v>7893.3653889999996</v>
      </c>
      <c r="D52" s="55">
        <v>3430.1724081799994</v>
      </c>
    </row>
    <row r="53" spans="2:4">
      <c r="B53" s="65" t="s">
        <v>232</v>
      </c>
      <c r="C53" s="62">
        <v>26929.604206</v>
      </c>
      <c r="D53" s="55">
        <v>5088.6472063700003</v>
      </c>
    </row>
    <row r="54" spans="2:4">
      <c r="B54" s="65" t="s">
        <v>233</v>
      </c>
      <c r="C54" s="62">
        <v>71.531419</v>
      </c>
      <c r="D54" s="55">
        <v>192.36980521999999</v>
      </c>
    </row>
    <row r="55" spans="2:4">
      <c r="B55" s="64" t="s">
        <v>234</v>
      </c>
      <c r="C55" s="61">
        <f>SUM(C56:C64)</f>
        <v>24044.946277999999</v>
      </c>
      <c r="D55" s="61">
        <f t="shared" ref="D55" si="5">SUM(D56:D64)</f>
        <v>4116.3661585899999</v>
      </c>
    </row>
    <row r="56" spans="2:4">
      <c r="B56" s="65" t="s">
        <v>235</v>
      </c>
      <c r="C56" s="62">
        <v>13575.76892</v>
      </c>
      <c r="D56" s="55">
        <v>3672.1543151199999</v>
      </c>
    </row>
    <row r="57" spans="2:4">
      <c r="B57" s="65" t="s">
        <v>236</v>
      </c>
      <c r="C57" s="62">
        <v>1174.6861240000001</v>
      </c>
      <c r="D57" s="55">
        <v>17.548397340000005</v>
      </c>
    </row>
    <row r="58" spans="2:4">
      <c r="B58" s="65" t="s">
        <v>237</v>
      </c>
      <c r="C58" s="62">
        <v>237.197981</v>
      </c>
      <c r="D58" s="55">
        <v>4.7018423700000014</v>
      </c>
    </row>
    <row r="59" spans="2:4">
      <c r="B59" s="65" t="s">
        <v>238</v>
      </c>
      <c r="C59" s="62">
        <v>4056.1257740000001</v>
      </c>
      <c r="D59" s="55">
        <v>96.125518759999991</v>
      </c>
    </row>
    <row r="60" spans="2:4">
      <c r="B60" s="65" t="s">
        <v>239</v>
      </c>
      <c r="C60" s="62">
        <v>1853.410494</v>
      </c>
      <c r="D60" s="55">
        <v>109.46076312999992</v>
      </c>
    </row>
    <row r="61" spans="2:4">
      <c r="B61" s="65" t="s">
        <v>240</v>
      </c>
      <c r="C61" s="62">
        <v>217.824029</v>
      </c>
      <c r="D61" s="55">
        <v>13.669096399999999</v>
      </c>
    </row>
    <row r="62" spans="2:4">
      <c r="B62" s="65" t="s">
        <v>241</v>
      </c>
      <c r="C62" s="62">
        <v>364.75153699999998</v>
      </c>
      <c r="D62" s="55">
        <v>65.50546159999999</v>
      </c>
    </row>
    <row r="63" spans="2:4">
      <c r="B63" s="65" t="s">
        <v>242</v>
      </c>
      <c r="C63" s="62">
        <v>2132.8254569999999</v>
      </c>
      <c r="D63" s="62">
        <v>84.16646366999997</v>
      </c>
    </row>
    <row r="64" spans="2:4">
      <c r="B64" s="65" t="s">
        <v>243</v>
      </c>
      <c r="C64" s="62">
        <v>432.35596199999998</v>
      </c>
      <c r="D64" s="55">
        <v>53.034300200000004</v>
      </c>
    </row>
    <row r="65" spans="2:4">
      <c r="B65" s="64" t="s">
        <v>244</v>
      </c>
      <c r="C65" s="61">
        <f>SUM(C66:C68)</f>
        <v>47194.984104999996</v>
      </c>
      <c r="D65" s="61">
        <f t="shared" ref="D65" si="6">SUM(D66:D68)</f>
        <v>3661.6804990500004</v>
      </c>
    </row>
    <row r="66" spans="2:4">
      <c r="B66" s="65" t="s">
        <v>245</v>
      </c>
      <c r="C66" s="62">
        <v>21294.016092999998</v>
      </c>
      <c r="D66" s="62">
        <v>1567.66092495</v>
      </c>
    </row>
    <row r="67" spans="2:4">
      <c r="B67" s="65" t="s">
        <v>246</v>
      </c>
      <c r="C67" s="62">
        <v>24454.683736999999</v>
      </c>
      <c r="D67" s="62">
        <v>2094.0195741000002</v>
      </c>
    </row>
    <row r="68" spans="2:4">
      <c r="B68" s="65" t="s">
        <v>247</v>
      </c>
      <c r="C68" s="62">
        <v>1446.284275</v>
      </c>
      <c r="D68" s="62">
        <v>0</v>
      </c>
    </row>
    <row r="69" spans="2:4">
      <c r="B69" s="64" t="s">
        <v>248</v>
      </c>
      <c r="C69" s="61">
        <f>SUM(C70:C72)</f>
        <v>184836.13</v>
      </c>
      <c r="D69" s="61">
        <f t="shared" ref="D69" si="7">SUM(D70:D72)</f>
        <v>43284.025888909993</v>
      </c>
    </row>
    <row r="70" spans="2:4">
      <c r="B70" s="65" t="s">
        <v>249</v>
      </c>
      <c r="C70" s="62">
        <v>84955.492129999999</v>
      </c>
      <c r="D70" s="55">
        <v>21523.179266279996</v>
      </c>
    </row>
    <row r="71" spans="2:4">
      <c r="B71" s="65" t="s">
        <v>250</v>
      </c>
      <c r="C71" s="62">
        <v>98522.890142999997</v>
      </c>
      <c r="D71" s="55">
        <v>21286.603463239997</v>
      </c>
    </row>
    <row r="72" spans="2:4">
      <c r="B72" s="65" t="s">
        <v>251</v>
      </c>
      <c r="C72" s="62">
        <v>1357.7477269999999</v>
      </c>
      <c r="D72" s="55">
        <v>474.24315938999996</v>
      </c>
    </row>
    <row r="73" spans="2:4">
      <c r="B73" s="48" t="s">
        <v>42</v>
      </c>
      <c r="C73" s="42">
        <f>C74+C76</f>
        <v>146463.52179899998</v>
      </c>
      <c r="D73" s="42">
        <f>D74+D76</f>
        <v>22096.183741430006</v>
      </c>
    </row>
    <row r="74" spans="2:4">
      <c r="B74" s="64" t="s">
        <v>252</v>
      </c>
      <c r="C74" s="61">
        <f>C75</f>
        <v>23000</v>
      </c>
      <c r="D74" s="61">
        <f t="shared" ref="D74" si="8">D75</f>
        <v>433.33333199999998</v>
      </c>
    </row>
    <row r="75" spans="2:4">
      <c r="B75" s="65" t="s">
        <v>253</v>
      </c>
      <c r="C75" s="62">
        <v>23000</v>
      </c>
      <c r="D75" s="55">
        <v>433.33333199999998</v>
      </c>
    </row>
    <row r="76" spans="2:4">
      <c r="B76" s="64" t="s">
        <v>254</v>
      </c>
      <c r="C76" s="61">
        <f>C77</f>
        <v>123463.52179899999</v>
      </c>
      <c r="D76" s="61">
        <f>D77</f>
        <v>21662.850409430008</v>
      </c>
    </row>
    <row r="77" spans="2:4">
      <c r="B77" s="65" t="s">
        <v>255</v>
      </c>
      <c r="C77" s="62">
        <v>123463.52179899999</v>
      </c>
      <c r="D77" s="55">
        <v>21662.850409430008</v>
      </c>
    </row>
    <row r="78" spans="2:4">
      <c r="B78" s="60" t="s">
        <v>45</v>
      </c>
      <c r="C78" s="56">
        <f>C13+C73</f>
        <v>1037842.3227039999</v>
      </c>
      <c r="D78" s="56">
        <f>D13+D73</f>
        <v>315923.05587107997</v>
      </c>
    </row>
    <row r="79" spans="2:4">
      <c r="B79" s="31" t="s">
        <v>25</v>
      </c>
      <c r="C79" s="31"/>
      <c r="D79" s="31"/>
    </row>
    <row r="80" spans="2:4" ht="24" customHeight="1">
      <c r="B80" s="106" t="s">
        <v>26</v>
      </c>
      <c r="C80" s="106"/>
      <c r="D80" s="106"/>
    </row>
    <row r="81" spans="2:4">
      <c r="B81" s="31" t="s">
        <v>46</v>
      </c>
      <c r="C81" s="31"/>
      <c r="D81" s="31"/>
    </row>
    <row r="82" spans="2:4" ht="12.75" customHeight="1">
      <c r="C82" s="23"/>
      <c r="D82" s="23"/>
    </row>
    <row r="83" spans="2:4" ht="23.25" customHeight="1">
      <c r="B83" s="22"/>
      <c r="C83" s="23"/>
      <c r="D83" s="23"/>
    </row>
    <row r="84" spans="2:4">
      <c r="B84" s="22"/>
      <c r="C84" s="23"/>
      <c r="D84" s="23"/>
    </row>
    <row r="85" spans="2:4">
      <c r="B85" s="22"/>
      <c r="C85" s="23"/>
      <c r="D85" s="23"/>
    </row>
    <row r="86" spans="2:4">
      <c r="B86" s="22"/>
      <c r="C86" s="23"/>
      <c r="D86" s="23"/>
    </row>
    <row r="87" spans="2:4">
      <c r="B87" s="22"/>
      <c r="C87" s="23"/>
      <c r="D87" s="23"/>
    </row>
    <row r="88" spans="2:4">
      <c r="B88" s="22"/>
      <c r="C88" s="23"/>
      <c r="D88" s="23"/>
    </row>
    <row r="89" spans="2:4">
      <c r="B89" s="22"/>
      <c r="C89" s="23"/>
      <c r="D89" s="23"/>
    </row>
    <row r="90" spans="2:4">
      <c r="B90" s="22"/>
      <c r="C90" s="23"/>
      <c r="D90" s="23"/>
    </row>
    <row r="91" spans="2:4">
      <c r="B91" s="22"/>
      <c r="C91" s="23"/>
      <c r="D91" s="23"/>
    </row>
    <row r="92" spans="2:4">
      <c r="C92" s="23"/>
      <c r="D92" s="23"/>
    </row>
    <row r="93" spans="2:4">
      <c r="B93" s="26"/>
      <c r="C93" s="23"/>
      <c r="D93" s="23"/>
    </row>
    <row r="94" spans="2:4">
      <c r="B94" s="27"/>
      <c r="C94" s="23"/>
      <c r="D94" s="23"/>
    </row>
    <row r="95" spans="2:4">
      <c r="C95" s="23"/>
      <c r="D95" s="23"/>
    </row>
    <row r="96" spans="2:4">
      <c r="B96" s="22"/>
      <c r="C96" s="23"/>
      <c r="D96" s="23"/>
    </row>
    <row r="97" spans="2:4">
      <c r="B97" s="22"/>
      <c r="C97" s="23"/>
      <c r="D97" s="23"/>
    </row>
    <row r="98" spans="2:4">
      <c r="B98" s="22"/>
      <c r="C98" s="23"/>
      <c r="D98" s="23"/>
    </row>
    <row r="99" spans="2:4">
      <c r="B99" s="22"/>
      <c r="C99" s="23"/>
      <c r="D99" s="23"/>
    </row>
    <row r="100" spans="2:4">
      <c r="B100" s="22"/>
      <c r="C100" s="74"/>
      <c r="D100" s="74"/>
    </row>
    <row r="101" spans="2:4">
      <c r="B101" s="74"/>
      <c r="C101" s="74"/>
      <c r="D101" s="74"/>
    </row>
    <row r="102" spans="2:4">
      <c r="B102" s="74"/>
    </row>
  </sheetData>
  <mergeCells count="11">
    <mergeCell ref="A1:E1"/>
    <mergeCell ref="A7:E7"/>
    <mergeCell ref="A6:E6"/>
    <mergeCell ref="A5:E5"/>
    <mergeCell ref="A3:E3"/>
    <mergeCell ref="A2:E2"/>
    <mergeCell ref="B11:B12"/>
    <mergeCell ref="C11:C12"/>
    <mergeCell ref="B80:D80"/>
    <mergeCell ref="D11:D12"/>
    <mergeCell ref="A8:E8"/>
  </mergeCells>
  <pageMargins left="0.7" right="0.7" top="0.75" bottom="0.75" header="0.3" footer="0.3"/>
  <pageSetup orientation="portrait" r:id="rId1"/>
  <ignoredErrors>
    <ignoredError sqref="C20 C30:D30 C40:D40 C49:D49 C55:D55 C65:D65 C69:D69 C73 D20 D76"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zoomScale="110" zoomScaleNormal="110" zoomScalePageLayoutView="99" workbookViewId="0">
      <selection activeCell="F26" sqref="F26"/>
    </sheetView>
  </sheetViews>
  <sheetFormatPr baseColWidth="10" defaultColWidth="11.42578125" defaultRowHeight="15"/>
  <cols>
    <col min="1" max="1" width="8.42578125" customWidth="1"/>
    <col min="2" max="2" width="11.85546875" customWidth="1"/>
    <col min="3" max="5" width="24.42578125" customWidth="1"/>
    <col min="6" max="6" width="22.42578125" customWidth="1"/>
    <col min="7" max="7" width="4.42578125" customWidth="1"/>
    <col min="8" max="8" width="15.42578125" customWidth="1"/>
    <col min="9" max="10" width="10.85546875" customWidth="1"/>
    <col min="11" max="11" width="10" customWidth="1"/>
    <col min="12" max="12" width="13.7109375" customWidth="1"/>
    <col min="13" max="13" width="12.28515625" customWidth="1"/>
  </cols>
  <sheetData>
    <row r="1" spans="1:15" ht="28.5" customHeight="1">
      <c r="A1" s="103" t="s">
        <v>0</v>
      </c>
      <c r="B1" s="103"/>
      <c r="C1" s="103"/>
      <c r="D1" s="103"/>
      <c r="E1" s="103"/>
      <c r="F1" s="103"/>
      <c r="G1" s="103"/>
      <c r="H1" s="103"/>
      <c r="I1" s="16"/>
      <c r="J1" s="16"/>
      <c r="K1" s="16"/>
      <c r="L1" s="16"/>
      <c r="M1" s="16"/>
      <c r="N1" s="16"/>
      <c r="O1" s="16"/>
    </row>
    <row r="2" spans="1:15" ht="21" customHeight="1">
      <c r="A2" s="111" t="s">
        <v>1</v>
      </c>
      <c r="B2" s="111"/>
      <c r="C2" s="111"/>
      <c r="D2" s="111"/>
      <c r="E2" s="111"/>
      <c r="F2" s="111"/>
      <c r="G2" s="111"/>
      <c r="H2" s="111"/>
      <c r="I2" s="15"/>
      <c r="J2" s="15"/>
      <c r="K2" s="15"/>
      <c r="L2" s="15"/>
      <c r="M2" s="15"/>
      <c r="N2" s="15"/>
      <c r="O2" s="15"/>
    </row>
    <row r="3" spans="1:15" ht="15.75" customHeight="1">
      <c r="A3" s="113" t="s">
        <v>2</v>
      </c>
      <c r="B3" s="113"/>
      <c r="C3" s="113"/>
      <c r="D3" s="113"/>
      <c r="E3" s="113"/>
      <c r="F3" s="113"/>
      <c r="G3" s="113"/>
      <c r="H3" s="113"/>
      <c r="I3" s="14"/>
      <c r="J3" s="14"/>
      <c r="K3" s="14"/>
      <c r="L3" s="95"/>
      <c r="M3" s="95"/>
      <c r="N3" s="95"/>
      <c r="O3" s="95"/>
    </row>
    <row r="4" spans="1:15" ht="15.75">
      <c r="K4" s="3"/>
      <c r="L4" s="3"/>
    </row>
    <row r="5" spans="1:15" ht="18.75" customHeight="1">
      <c r="A5" s="112" t="s">
        <v>256</v>
      </c>
      <c r="B5" s="112"/>
      <c r="C5" s="112"/>
      <c r="D5" s="112"/>
      <c r="E5" s="112"/>
      <c r="F5" s="112"/>
      <c r="G5" s="112"/>
      <c r="H5" s="112"/>
      <c r="I5" s="17"/>
      <c r="J5" s="17"/>
      <c r="K5" s="17"/>
      <c r="L5" s="17"/>
      <c r="M5" s="17"/>
      <c r="N5" s="17"/>
      <c r="O5" s="17"/>
    </row>
    <row r="6" spans="1:15" ht="18.75">
      <c r="A6" s="118" t="s">
        <v>257</v>
      </c>
      <c r="B6" s="118"/>
      <c r="C6" s="118"/>
      <c r="D6" s="118"/>
      <c r="E6" s="118"/>
      <c r="F6" s="118"/>
      <c r="G6" s="118"/>
      <c r="H6" s="118"/>
      <c r="I6" s="18"/>
      <c r="J6" s="18"/>
      <c r="K6" s="18"/>
      <c r="L6" s="18"/>
      <c r="M6" s="18"/>
      <c r="N6" s="18"/>
      <c r="O6" s="18"/>
    </row>
    <row r="7" spans="1:15" ht="15.75">
      <c r="A7" s="116" t="s">
        <v>6</v>
      </c>
      <c r="B7" s="116"/>
      <c r="C7" s="116"/>
      <c r="D7" s="116"/>
      <c r="E7" s="116"/>
      <c r="F7" s="116"/>
      <c r="G7" s="116"/>
      <c r="H7" s="116"/>
      <c r="I7" s="19"/>
      <c r="J7" s="19"/>
      <c r="K7" s="19"/>
      <c r="L7" s="19"/>
      <c r="M7" s="19"/>
      <c r="N7" s="19"/>
      <c r="O7" s="19"/>
    </row>
    <row r="9" spans="1:15" ht="15" customHeight="1">
      <c r="B9" s="120"/>
      <c r="C9" s="120"/>
      <c r="D9" s="120"/>
      <c r="E9" s="120"/>
      <c r="F9" s="120"/>
      <c r="G9" s="120"/>
      <c r="H9" s="120"/>
      <c r="I9" s="120"/>
      <c r="J9" s="120"/>
      <c r="K9" s="120"/>
    </row>
    <row r="10" spans="1:15" ht="34.5" customHeight="1">
      <c r="C10" s="94" t="s">
        <v>258</v>
      </c>
      <c r="D10" s="94" t="s">
        <v>259</v>
      </c>
      <c r="E10" s="94" t="s">
        <v>260</v>
      </c>
      <c r="F10" s="94" t="s">
        <v>261</v>
      </c>
    </row>
    <row r="11" spans="1:15">
      <c r="C11" s="80" t="s">
        <v>262</v>
      </c>
      <c r="D11" s="79">
        <v>522.79999999999995</v>
      </c>
      <c r="E11" s="79">
        <v>3308.6109999999999</v>
      </c>
      <c r="F11" s="80">
        <f>SUM(D11:E11)</f>
        <v>3831.4110000000001</v>
      </c>
    </row>
    <row r="12" spans="1:15">
      <c r="C12" s="80" t="s">
        <v>263</v>
      </c>
      <c r="D12" s="79">
        <v>498.16886562999997</v>
      </c>
      <c r="E12" s="79">
        <v>3575.8490499999998</v>
      </c>
      <c r="F12" s="80">
        <f>SUM(D12:E12)</f>
        <v>4074.0179156299996</v>
      </c>
    </row>
    <row r="13" spans="1:15">
      <c r="C13" s="80" t="s">
        <v>264</v>
      </c>
      <c r="D13" s="79">
        <v>415.57300847000005</v>
      </c>
      <c r="E13" s="79">
        <v>3239.2811000000002</v>
      </c>
      <c r="F13" s="80">
        <f>SUM(D13:E13)</f>
        <v>3654.85410847</v>
      </c>
    </row>
    <row r="14" spans="1:15">
      <c r="C14" s="80" t="s">
        <v>265</v>
      </c>
      <c r="D14" s="79">
        <v>335.10256556999997</v>
      </c>
      <c r="E14" s="79">
        <v>2698.6876000000002</v>
      </c>
      <c r="F14" s="80">
        <f>SUM(D14:E14)</f>
        <v>3033.7901655700002</v>
      </c>
    </row>
    <row r="15" spans="1:15">
      <c r="C15" s="93" t="s">
        <v>266</v>
      </c>
      <c r="D15" s="81">
        <f>SUM(D11:D14)</f>
        <v>1771.6444396700001</v>
      </c>
      <c r="E15" s="81">
        <f>SUM(E11:E14)</f>
        <v>12822.428749999999</v>
      </c>
      <c r="F15" s="81">
        <f>SUM(D15:E15)</f>
        <v>14594.07318967</v>
      </c>
    </row>
    <row r="16" spans="1:15">
      <c r="C16" s="92" t="s">
        <v>46</v>
      </c>
      <c r="D16" s="92"/>
    </row>
    <row r="17" spans="3:8">
      <c r="C17" s="121" t="s">
        <v>267</v>
      </c>
      <c r="D17" s="121"/>
      <c r="E17" s="121"/>
    </row>
    <row r="20" spans="3:8" ht="15" customHeight="1"/>
    <row r="21" spans="3:8" ht="15" customHeight="1"/>
    <row r="22" spans="3:8" ht="15" customHeight="1"/>
    <row r="26" spans="3:8" ht="15" customHeight="1"/>
    <row r="29" spans="3:8">
      <c r="H29" s="27"/>
    </row>
  </sheetData>
  <mergeCells count="8">
    <mergeCell ref="B9:K9"/>
    <mergeCell ref="C17:E17"/>
    <mergeCell ref="A1:H1"/>
    <mergeCell ref="A2:H2"/>
    <mergeCell ref="A3:H3"/>
    <mergeCell ref="A5:H5"/>
    <mergeCell ref="A6:H6"/>
    <mergeCell ref="A7:H7"/>
  </mergeCells>
  <pageMargins left="0.7" right="0.7" top="0.75" bottom="0.75" header="0.3" footer="0.3"/>
  <pageSetup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4"/>
  <sheetViews>
    <sheetView showGridLines="0" zoomScaleNormal="100" zoomScalePageLayoutView="99" workbookViewId="0">
      <selection activeCell="K25" sqref="K25"/>
    </sheetView>
  </sheetViews>
  <sheetFormatPr baseColWidth="10" defaultColWidth="11.42578125" defaultRowHeight="15"/>
  <cols>
    <col min="1" max="1" width="5.28515625" customWidth="1"/>
    <col min="2" max="2" width="91.140625" customWidth="1"/>
    <col min="3" max="3" width="13.85546875" customWidth="1"/>
    <col min="4" max="4" width="12.28515625" customWidth="1"/>
    <col min="5" max="5" width="14.28515625" customWidth="1"/>
    <col min="6" max="6" width="12.28515625" customWidth="1"/>
    <col min="7" max="7" width="13.85546875" customWidth="1"/>
    <col min="8" max="8" width="13.7109375" customWidth="1"/>
    <col min="9" max="9" width="12.28515625" customWidth="1"/>
  </cols>
  <sheetData>
    <row r="1" spans="1:11" ht="28.5" customHeight="1">
      <c r="A1" s="103" t="s">
        <v>0</v>
      </c>
      <c r="B1" s="103"/>
      <c r="C1" s="103"/>
      <c r="D1" s="103"/>
      <c r="E1" s="103"/>
      <c r="F1" s="103"/>
      <c r="G1" s="103"/>
      <c r="H1" s="103"/>
      <c r="I1" s="103"/>
      <c r="J1" s="16"/>
      <c r="K1" s="16"/>
    </row>
    <row r="2" spans="1:11" ht="21" customHeight="1">
      <c r="A2" s="111" t="s">
        <v>1</v>
      </c>
      <c r="B2" s="111"/>
      <c r="C2" s="111"/>
      <c r="D2" s="111"/>
      <c r="E2" s="111"/>
      <c r="F2" s="111"/>
      <c r="G2" s="111"/>
      <c r="H2" s="111"/>
      <c r="I2" s="111"/>
      <c r="J2" s="15"/>
      <c r="K2" s="15"/>
    </row>
    <row r="3" spans="1:11" ht="15.75" customHeight="1">
      <c r="A3" s="113" t="s">
        <v>2</v>
      </c>
      <c r="B3" s="113"/>
      <c r="C3" s="113"/>
      <c r="D3" s="113"/>
      <c r="E3" s="113"/>
      <c r="F3" s="113"/>
      <c r="G3" s="113"/>
      <c r="H3" s="113"/>
      <c r="I3" s="113"/>
      <c r="J3" s="95"/>
      <c r="K3" s="95"/>
    </row>
    <row r="4" spans="1:11" ht="15.75">
      <c r="G4" s="3"/>
      <c r="H4" s="3"/>
    </row>
    <row r="5" spans="1:11" ht="18.75" customHeight="1">
      <c r="A5" s="112" t="s">
        <v>268</v>
      </c>
      <c r="B5" s="112"/>
      <c r="C5" s="112"/>
      <c r="D5" s="112"/>
      <c r="E5" s="112"/>
      <c r="F5" s="112"/>
      <c r="G5" s="112"/>
      <c r="H5" s="112"/>
      <c r="I5" s="112"/>
      <c r="J5" s="17"/>
      <c r="K5" s="17"/>
    </row>
    <row r="6" spans="1:11" ht="18" customHeight="1">
      <c r="A6" s="109" t="s">
        <v>269</v>
      </c>
      <c r="B6" s="109"/>
      <c r="C6" s="109"/>
      <c r="D6" s="109"/>
      <c r="E6" s="109"/>
      <c r="F6" s="109"/>
      <c r="G6" s="109"/>
      <c r="H6" s="109"/>
      <c r="I6" s="109"/>
      <c r="J6" s="17"/>
      <c r="K6" s="17"/>
    </row>
    <row r="7" spans="1:11" ht="18.75">
      <c r="A7" s="118" t="s">
        <v>257</v>
      </c>
      <c r="B7" s="118"/>
      <c r="C7" s="118"/>
      <c r="D7" s="118"/>
      <c r="E7" s="118"/>
      <c r="F7" s="118"/>
      <c r="G7" s="118"/>
      <c r="H7" s="118"/>
      <c r="I7" s="118"/>
      <c r="J7" s="18"/>
      <c r="K7" s="18"/>
    </row>
    <row r="8" spans="1:11" ht="15.75">
      <c r="A8" s="116" t="s">
        <v>6</v>
      </c>
      <c r="B8" s="116"/>
      <c r="C8" s="116"/>
      <c r="D8" s="116"/>
      <c r="E8" s="116"/>
      <c r="F8" s="116"/>
      <c r="G8" s="116"/>
      <c r="H8" s="116"/>
      <c r="I8" s="116"/>
      <c r="J8" s="19"/>
      <c r="K8" s="19"/>
    </row>
    <row r="10" spans="1:11" ht="15" customHeight="1">
      <c r="B10" s="123" t="s">
        <v>270</v>
      </c>
      <c r="C10" s="122" t="s">
        <v>258</v>
      </c>
      <c r="D10" s="122"/>
      <c r="E10" s="122"/>
      <c r="F10" s="122"/>
      <c r="G10" s="102"/>
      <c r="H10" s="122" t="s">
        <v>261</v>
      </c>
    </row>
    <row r="11" spans="1:11">
      <c r="B11" s="123"/>
      <c r="C11" s="102" t="s">
        <v>262</v>
      </c>
      <c r="D11" s="102" t="s">
        <v>263</v>
      </c>
      <c r="E11" s="102" t="s">
        <v>264</v>
      </c>
      <c r="F11" s="102" t="s">
        <v>265</v>
      </c>
      <c r="G11" s="102" t="s">
        <v>271</v>
      </c>
      <c r="H11" s="122"/>
    </row>
    <row r="12" spans="1:11">
      <c r="B12" s="98" t="s">
        <v>272</v>
      </c>
      <c r="C12" s="97">
        <f>C13+C21+C24+C33+C36+C40+C43+C47+C50+C53+C59+C56</f>
        <v>3942.0423978499998</v>
      </c>
      <c r="D12" s="97">
        <f>D13+D21+D24+D33+D36+D40+D43+D47+D50+D53+D59+D56</f>
        <v>8379.0799710200008</v>
      </c>
      <c r="E12" s="97">
        <f>E13+E21+E24+E33+E36+E40+E43+E47+E50+E53+E59+E56</f>
        <v>3976.5399559699999</v>
      </c>
      <c r="F12" s="97">
        <f t="shared" ref="F12" si="0">F13+F21+F24+F33+F36+F40+F43+F47+F50+F53+F59+F56</f>
        <v>11693.109764759996</v>
      </c>
      <c r="G12" s="97">
        <f>G13+G21+G24+G33+G36+G40+G43+G47+G50+G53+G59+G56</f>
        <v>2152.89108386</v>
      </c>
      <c r="H12" s="97">
        <f>H13+H21+H24+H33+H36+H40+H43+H47+H50+H53+H59+H56</f>
        <v>30143.663173459998</v>
      </c>
    </row>
    <row r="13" spans="1:11">
      <c r="B13" s="4" t="s">
        <v>273</v>
      </c>
      <c r="C13" s="5">
        <v>3308.6109999999999</v>
      </c>
      <c r="D13" s="5">
        <v>3575.8490499999998</v>
      </c>
      <c r="E13" s="5">
        <v>3239.4274409999998</v>
      </c>
      <c r="F13" s="5">
        <v>2698.745066</v>
      </c>
      <c r="G13" s="5">
        <v>2030.0331195000001</v>
      </c>
      <c r="H13" s="5">
        <f>SUM(C13:G13)</f>
        <v>14852.665676499999</v>
      </c>
    </row>
    <row r="14" spans="1:11">
      <c r="B14" s="88" t="s">
        <v>274</v>
      </c>
      <c r="C14" s="6">
        <v>3308.6109999999999</v>
      </c>
      <c r="D14" s="6">
        <v>3575.8490499999998</v>
      </c>
      <c r="E14" s="6">
        <v>3239.2811000000002</v>
      </c>
      <c r="F14" s="6">
        <v>2698.6876000000002</v>
      </c>
      <c r="G14" s="6">
        <v>2029.8909000000001</v>
      </c>
      <c r="H14" s="89">
        <f>SUM(C14:G14)</f>
        <v>14852.319649999999</v>
      </c>
    </row>
    <row r="15" spans="1:11">
      <c r="B15" s="90" t="s">
        <v>275</v>
      </c>
      <c r="C15" s="7">
        <v>3308.6109999999999</v>
      </c>
      <c r="D15" s="7">
        <v>3575.8490499999998</v>
      </c>
      <c r="E15" s="7">
        <v>3239.2811000000002</v>
      </c>
      <c r="F15" s="7">
        <v>2698.6876000000002</v>
      </c>
      <c r="G15" s="7">
        <v>0</v>
      </c>
      <c r="H15" s="8">
        <f t="shared" ref="H15:H61" si="1">SUM(C15:G15)</f>
        <v>12822.428749999999</v>
      </c>
    </row>
    <row r="16" spans="1:11">
      <c r="B16" s="49" t="s">
        <v>276</v>
      </c>
      <c r="C16" s="99">
        <v>0</v>
      </c>
      <c r="D16" s="99">
        <v>0</v>
      </c>
      <c r="E16" s="99">
        <v>0.146341</v>
      </c>
      <c r="F16" s="99">
        <v>0</v>
      </c>
      <c r="G16" s="99">
        <v>0</v>
      </c>
      <c r="H16" s="89">
        <f t="shared" si="1"/>
        <v>0.146341</v>
      </c>
    </row>
    <row r="17" spans="2:8">
      <c r="B17" s="90" t="s">
        <v>275</v>
      </c>
      <c r="C17" s="96">
        <v>0</v>
      </c>
      <c r="D17" s="96">
        <v>0</v>
      </c>
      <c r="E17" s="96">
        <v>8.1361000000000003E-2</v>
      </c>
      <c r="F17" s="96">
        <v>0</v>
      </c>
      <c r="G17" s="96">
        <v>0</v>
      </c>
      <c r="H17" s="8">
        <f t="shared" si="1"/>
        <v>8.1361000000000003E-2</v>
      </c>
    </row>
    <row r="18" spans="2:8">
      <c r="B18" s="90" t="s">
        <v>277</v>
      </c>
      <c r="C18" s="96">
        <v>0</v>
      </c>
      <c r="D18" s="96">
        <v>0</v>
      </c>
      <c r="E18" s="96">
        <v>6.4979999999999996E-2</v>
      </c>
      <c r="F18" s="96">
        <v>0</v>
      </c>
      <c r="G18" s="96">
        <v>0</v>
      </c>
      <c r="H18" s="8">
        <f t="shared" si="1"/>
        <v>6.4979999999999996E-2</v>
      </c>
    </row>
    <row r="19" spans="2:8">
      <c r="B19" s="49" t="s">
        <v>278</v>
      </c>
      <c r="C19" s="99">
        <v>0</v>
      </c>
      <c r="D19" s="99">
        <v>0</v>
      </c>
      <c r="E19" s="99">
        <v>0</v>
      </c>
      <c r="F19" s="99">
        <v>5.7466000000000003E-2</v>
      </c>
      <c r="G19" s="99">
        <v>0.1422195</v>
      </c>
      <c r="H19" s="89">
        <f t="shared" si="1"/>
        <v>0.19968550000000002</v>
      </c>
    </row>
    <row r="20" spans="2:8">
      <c r="B20" s="90" t="s">
        <v>275</v>
      </c>
      <c r="C20" s="96">
        <v>0</v>
      </c>
      <c r="D20" s="96">
        <v>0</v>
      </c>
      <c r="E20" s="96">
        <v>0</v>
      </c>
      <c r="F20" s="96">
        <v>5.7466000000000003E-2</v>
      </c>
      <c r="G20" s="96">
        <v>0.1422195</v>
      </c>
      <c r="H20" s="8">
        <f t="shared" si="1"/>
        <v>0.19968550000000002</v>
      </c>
    </row>
    <row r="21" spans="2:8">
      <c r="B21" s="4" t="s">
        <v>279</v>
      </c>
      <c r="C21" s="5">
        <v>0</v>
      </c>
      <c r="D21" s="5">
        <v>0</v>
      </c>
      <c r="E21" s="5">
        <v>9.6995999999999999E-2</v>
      </c>
      <c r="F21" s="5">
        <v>0</v>
      </c>
      <c r="G21" s="5">
        <v>0</v>
      </c>
      <c r="H21" s="5">
        <f t="shared" si="1"/>
        <v>9.6995999999999999E-2</v>
      </c>
    </row>
    <row r="22" spans="2:8">
      <c r="B22" s="88" t="s">
        <v>280</v>
      </c>
      <c r="C22" s="6">
        <v>0</v>
      </c>
      <c r="D22" s="6">
        <v>0</v>
      </c>
      <c r="E22" s="6">
        <v>9.6995999999999999E-2</v>
      </c>
      <c r="F22" s="6">
        <v>0</v>
      </c>
      <c r="G22" s="6">
        <v>0</v>
      </c>
      <c r="H22" s="89">
        <f t="shared" si="1"/>
        <v>9.6995999999999999E-2</v>
      </c>
    </row>
    <row r="23" spans="2:8">
      <c r="B23" s="50" t="s">
        <v>275</v>
      </c>
      <c r="C23" s="96">
        <v>0</v>
      </c>
      <c r="D23" s="96">
        <v>0</v>
      </c>
      <c r="E23" s="96">
        <v>9.6995999999999999E-2</v>
      </c>
      <c r="F23" s="96">
        <v>0</v>
      </c>
      <c r="G23" s="96">
        <v>0</v>
      </c>
      <c r="H23" s="89">
        <f t="shared" si="1"/>
        <v>9.6995999999999999E-2</v>
      </c>
    </row>
    <row r="24" spans="2:8">
      <c r="B24" s="4" t="s">
        <v>281</v>
      </c>
      <c r="C24" s="5">
        <v>0</v>
      </c>
      <c r="D24" s="5">
        <v>139.1807</v>
      </c>
      <c r="E24" s="5">
        <v>69.651799999999994</v>
      </c>
      <c r="F24" s="5">
        <v>0</v>
      </c>
      <c r="G24" s="5">
        <v>0</v>
      </c>
      <c r="H24" s="5">
        <f t="shared" si="1"/>
        <v>208.83249999999998</v>
      </c>
    </row>
    <row r="25" spans="2:8">
      <c r="B25" s="88" t="s">
        <v>282</v>
      </c>
      <c r="C25" s="6">
        <v>0</v>
      </c>
      <c r="D25" s="6">
        <v>37.740900000000003</v>
      </c>
      <c r="E25" s="6">
        <v>18.898</v>
      </c>
      <c r="F25" s="6">
        <v>0</v>
      </c>
      <c r="G25" s="6">
        <v>0</v>
      </c>
      <c r="H25" s="89">
        <f t="shared" si="1"/>
        <v>56.638900000000007</v>
      </c>
    </row>
    <row r="26" spans="2:8">
      <c r="B26" s="50" t="s">
        <v>275</v>
      </c>
      <c r="C26" s="96">
        <v>0</v>
      </c>
      <c r="D26" s="96">
        <v>37.740900000000003</v>
      </c>
      <c r="E26" s="96">
        <v>18.898</v>
      </c>
      <c r="F26" s="96">
        <v>0</v>
      </c>
      <c r="G26" s="96">
        <v>0</v>
      </c>
      <c r="H26" s="89">
        <f t="shared" si="1"/>
        <v>56.638900000000007</v>
      </c>
    </row>
    <row r="27" spans="2:8">
      <c r="B27" s="49" t="s">
        <v>283</v>
      </c>
      <c r="C27" s="99">
        <v>0</v>
      </c>
      <c r="D27" s="99">
        <v>62.189599999999999</v>
      </c>
      <c r="E27" s="99">
        <v>31.096800000000002</v>
      </c>
      <c r="F27" s="99">
        <v>0</v>
      </c>
      <c r="G27" s="99">
        <v>0</v>
      </c>
      <c r="H27" s="8">
        <f t="shared" si="1"/>
        <v>93.2864</v>
      </c>
    </row>
    <row r="28" spans="2:8">
      <c r="B28" s="50" t="s">
        <v>275</v>
      </c>
      <c r="C28" s="96">
        <v>0</v>
      </c>
      <c r="D28" s="96">
        <v>62.189599999999999</v>
      </c>
      <c r="E28" s="96">
        <v>31.096800000000002</v>
      </c>
      <c r="F28" s="96">
        <v>0</v>
      </c>
      <c r="G28" s="96">
        <v>0</v>
      </c>
      <c r="H28" s="80">
        <f t="shared" si="1"/>
        <v>93.2864</v>
      </c>
    </row>
    <row r="29" spans="2:8">
      <c r="B29" s="49" t="s">
        <v>284</v>
      </c>
      <c r="C29" s="99">
        <v>0</v>
      </c>
      <c r="D29" s="99">
        <v>11.974600000000001</v>
      </c>
      <c r="E29" s="99">
        <v>5.9873000000000003</v>
      </c>
      <c r="F29" s="99">
        <v>0</v>
      </c>
      <c r="G29" s="99">
        <v>0</v>
      </c>
      <c r="H29" s="89">
        <f t="shared" si="1"/>
        <v>17.9619</v>
      </c>
    </row>
    <row r="30" spans="2:8">
      <c r="B30" s="50" t="s">
        <v>275</v>
      </c>
      <c r="C30" s="96">
        <v>0</v>
      </c>
      <c r="D30" s="96">
        <v>11.974600000000001</v>
      </c>
      <c r="E30" s="96">
        <v>5.9873000000000003</v>
      </c>
      <c r="F30" s="96">
        <v>0</v>
      </c>
      <c r="G30" s="96">
        <v>0</v>
      </c>
      <c r="H30" s="8">
        <f t="shared" si="1"/>
        <v>17.9619</v>
      </c>
    </row>
    <row r="31" spans="2:8">
      <c r="B31" s="49" t="s">
        <v>285</v>
      </c>
      <c r="C31" s="99">
        <v>0</v>
      </c>
      <c r="D31" s="99">
        <v>27.275600000000001</v>
      </c>
      <c r="E31" s="99">
        <v>13.669700000000001</v>
      </c>
      <c r="F31" s="99">
        <v>0</v>
      </c>
      <c r="G31" s="99">
        <v>0</v>
      </c>
      <c r="H31" s="80">
        <f t="shared" si="1"/>
        <v>40.945300000000003</v>
      </c>
    </row>
    <row r="32" spans="2:8">
      <c r="B32" s="50" t="s">
        <v>275</v>
      </c>
      <c r="C32" s="96">
        <v>0</v>
      </c>
      <c r="D32" s="96">
        <v>27.275600000000001</v>
      </c>
      <c r="E32" s="96">
        <v>13.669700000000001</v>
      </c>
      <c r="F32" s="96">
        <v>0</v>
      </c>
      <c r="G32" s="96">
        <v>0</v>
      </c>
      <c r="H32" s="8">
        <f t="shared" si="1"/>
        <v>40.945300000000003</v>
      </c>
    </row>
    <row r="33" spans="2:31">
      <c r="B33" s="4" t="s">
        <v>55</v>
      </c>
      <c r="C33" s="5">
        <v>0</v>
      </c>
      <c r="D33" s="5">
        <v>0</v>
      </c>
      <c r="E33" s="5">
        <v>0</v>
      </c>
      <c r="F33" s="5">
        <v>0.38585999999999998</v>
      </c>
      <c r="G33" s="5">
        <v>0</v>
      </c>
      <c r="H33" s="5">
        <f t="shared" si="1"/>
        <v>0.38585999999999998</v>
      </c>
    </row>
    <row r="34" spans="2:31">
      <c r="B34" s="88" t="s">
        <v>319</v>
      </c>
      <c r="C34" s="6">
        <v>0</v>
      </c>
      <c r="D34" s="6">
        <v>0</v>
      </c>
      <c r="E34" s="6">
        <v>0</v>
      </c>
      <c r="F34" s="6">
        <v>0.38585999999999998</v>
      </c>
      <c r="G34" s="6">
        <v>0</v>
      </c>
      <c r="H34" s="89">
        <f t="shared" si="1"/>
        <v>0.38585999999999998</v>
      </c>
    </row>
    <row r="35" spans="2:31">
      <c r="B35" s="50" t="s">
        <v>320</v>
      </c>
      <c r="C35" s="96">
        <v>0</v>
      </c>
      <c r="D35" s="96">
        <v>0</v>
      </c>
      <c r="E35" s="96">
        <v>0</v>
      </c>
      <c r="F35" s="96">
        <v>0.38585999999999998</v>
      </c>
      <c r="G35" s="96">
        <v>0</v>
      </c>
      <c r="H35" s="89">
        <f t="shared" si="1"/>
        <v>0.38585999999999998</v>
      </c>
    </row>
    <row r="36" spans="2:31">
      <c r="B36" s="4" t="s">
        <v>286</v>
      </c>
      <c r="C36" s="5">
        <v>0</v>
      </c>
      <c r="D36" s="5">
        <v>0</v>
      </c>
      <c r="E36" s="5">
        <v>0</v>
      </c>
      <c r="F36" s="5">
        <v>0</v>
      </c>
      <c r="G36" s="5">
        <v>0.20152999999999999</v>
      </c>
      <c r="H36" s="5">
        <f>SUM(C36:G36)</f>
        <v>0.20152999999999999</v>
      </c>
    </row>
    <row r="37" spans="2:31">
      <c r="B37" s="88" t="s">
        <v>287</v>
      </c>
      <c r="C37" s="6">
        <v>0</v>
      </c>
      <c r="D37" s="6">
        <v>0</v>
      </c>
      <c r="E37" s="6">
        <v>0</v>
      </c>
      <c r="F37" s="6">
        <v>0</v>
      </c>
      <c r="G37" s="6">
        <v>0.20152999999999999</v>
      </c>
      <c r="H37" s="89">
        <f t="shared" si="1"/>
        <v>0.20152999999999999</v>
      </c>
    </row>
    <row r="38" spans="2:31">
      <c r="B38" s="50" t="s">
        <v>275</v>
      </c>
      <c r="C38" s="96">
        <v>0</v>
      </c>
      <c r="D38" s="96">
        <v>0</v>
      </c>
      <c r="E38" s="96">
        <v>0</v>
      </c>
      <c r="F38" s="96">
        <v>0</v>
      </c>
      <c r="G38" s="96">
        <v>0.15753</v>
      </c>
      <c r="H38" s="8">
        <f t="shared" si="1"/>
        <v>0.15753</v>
      </c>
    </row>
    <row r="39" spans="2:31">
      <c r="B39" s="50" t="s">
        <v>288</v>
      </c>
      <c r="C39" s="96">
        <v>0</v>
      </c>
      <c r="D39" s="96">
        <v>0</v>
      </c>
      <c r="E39" s="96">
        <v>0</v>
      </c>
      <c r="F39" s="96">
        <v>0</v>
      </c>
      <c r="G39" s="96">
        <v>4.3999999999999997E-2</v>
      </c>
      <c r="H39" s="8">
        <f t="shared" si="1"/>
        <v>4.3999999999999997E-2</v>
      </c>
    </row>
    <row r="40" spans="2:31">
      <c r="B40" s="4" t="s">
        <v>289</v>
      </c>
      <c r="C40" s="5">
        <v>0</v>
      </c>
      <c r="D40" s="5">
        <v>2.3434200000000001</v>
      </c>
      <c r="E40" s="5">
        <v>2.33435506</v>
      </c>
      <c r="F40" s="5">
        <v>0</v>
      </c>
      <c r="G40" s="5">
        <v>0.19470000000000001</v>
      </c>
      <c r="H40" s="5">
        <f t="shared" si="1"/>
        <v>4.8724750600000002</v>
      </c>
    </row>
    <row r="41" spans="2:31">
      <c r="B41" s="88" t="s">
        <v>290</v>
      </c>
      <c r="C41" s="6">
        <v>0</v>
      </c>
      <c r="D41" s="6">
        <v>2.3434200000000001</v>
      </c>
      <c r="E41" s="6">
        <v>2.33435506</v>
      </c>
      <c r="F41" s="6">
        <v>0</v>
      </c>
      <c r="G41" s="6">
        <v>0.19470000000000001</v>
      </c>
      <c r="H41" s="89">
        <f t="shared" si="1"/>
        <v>4.8724750600000002</v>
      </c>
    </row>
    <row r="42" spans="2:31">
      <c r="B42" s="50" t="s">
        <v>275</v>
      </c>
      <c r="C42" s="96">
        <v>0</v>
      </c>
      <c r="D42" s="96">
        <v>2.3434200000000001</v>
      </c>
      <c r="E42" s="96">
        <v>2.33435506</v>
      </c>
      <c r="F42" s="96">
        <v>0</v>
      </c>
      <c r="G42" s="96">
        <v>0.19470000000000001</v>
      </c>
      <c r="H42" s="8">
        <f t="shared" si="1"/>
        <v>4.8724750600000002</v>
      </c>
    </row>
    <row r="43" spans="2:31">
      <c r="B43" s="4" t="s">
        <v>291</v>
      </c>
      <c r="C43" s="5">
        <v>110.63163975999998</v>
      </c>
      <c r="D43" s="5">
        <v>4163.5379353900007</v>
      </c>
      <c r="E43" s="5">
        <v>249.32785343999998</v>
      </c>
      <c r="F43" s="5">
        <v>8658.4703431899979</v>
      </c>
      <c r="G43" s="5">
        <v>122.43338456000001</v>
      </c>
      <c r="H43" s="5">
        <f t="shared" si="1"/>
        <v>13304.401156339998</v>
      </c>
    </row>
    <row r="44" spans="2:31">
      <c r="B44" s="88" t="s">
        <v>292</v>
      </c>
      <c r="C44" s="6">
        <v>110.63163975999998</v>
      </c>
      <c r="D44" s="6">
        <v>4163.5379353900007</v>
      </c>
      <c r="E44" s="6">
        <v>249.32785343999998</v>
      </c>
      <c r="F44" s="6">
        <v>8658.4703431899979</v>
      </c>
      <c r="G44" s="6">
        <v>122.43338456000001</v>
      </c>
      <c r="H44" s="89">
        <f t="shared" si="1"/>
        <v>13304.401156339998</v>
      </c>
    </row>
    <row r="45" spans="2:31">
      <c r="B45" s="50" t="s">
        <v>275</v>
      </c>
      <c r="C45" s="96">
        <v>110.63163975999998</v>
      </c>
      <c r="D45" s="96">
        <v>4163.5379353900007</v>
      </c>
      <c r="E45" s="96">
        <v>238.26785344000001</v>
      </c>
      <c r="F45" s="96">
        <v>8658.4703431899979</v>
      </c>
      <c r="G45" s="96">
        <v>122.43338456000001</v>
      </c>
      <c r="H45" s="89">
        <f t="shared" si="1"/>
        <v>13293.341156339999</v>
      </c>
    </row>
    <row r="46" spans="2:31">
      <c r="B46" s="50" t="s">
        <v>293</v>
      </c>
      <c r="C46" s="96">
        <v>0</v>
      </c>
      <c r="D46" s="96">
        <v>0</v>
      </c>
      <c r="E46" s="96">
        <v>11.06</v>
      </c>
      <c r="F46" s="96">
        <v>0</v>
      </c>
      <c r="G46" s="96">
        <v>0</v>
      </c>
      <c r="H46" s="8">
        <f t="shared" si="1"/>
        <v>11.06</v>
      </c>
    </row>
    <row r="47" spans="2:31">
      <c r="B47" s="4" t="s">
        <v>294</v>
      </c>
      <c r="C47" s="5">
        <v>0</v>
      </c>
      <c r="D47" s="5">
        <v>0</v>
      </c>
      <c r="E47" s="5">
        <v>0</v>
      </c>
      <c r="F47" s="5">
        <v>0.39</v>
      </c>
      <c r="G47" s="5">
        <v>0</v>
      </c>
      <c r="H47" s="5">
        <f t="shared" si="1"/>
        <v>0.39</v>
      </c>
    </row>
    <row r="48" spans="2:31">
      <c r="B48" s="88" t="s">
        <v>295</v>
      </c>
      <c r="C48" s="6">
        <v>0</v>
      </c>
      <c r="D48" s="6">
        <v>0</v>
      </c>
      <c r="E48" s="6">
        <v>0</v>
      </c>
      <c r="F48" s="6">
        <v>0.39</v>
      </c>
      <c r="G48" s="6">
        <v>0</v>
      </c>
      <c r="H48" s="89">
        <f t="shared" si="1"/>
        <v>0.39</v>
      </c>
      <c r="AA48" s="90"/>
      <c r="AB48" s="7"/>
      <c r="AC48" s="7"/>
      <c r="AD48" s="7"/>
      <c r="AE48" s="8"/>
    </row>
    <row r="49" spans="2:31">
      <c r="B49" s="50" t="s">
        <v>275</v>
      </c>
      <c r="C49" s="96">
        <v>0</v>
      </c>
      <c r="D49" s="96">
        <v>0</v>
      </c>
      <c r="E49" s="96">
        <v>0</v>
      </c>
      <c r="F49" s="96">
        <v>0.39</v>
      </c>
      <c r="G49" s="96">
        <v>0</v>
      </c>
      <c r="H49" s="8">
        <f t="shared" si="1"/>
        <v>0.39</v>
      </c>
      <c r="AA49" s="90"/>
      <c r="AB49" s="7"/>
      <c r="AC49" s="7"/>
      <c r="AD49" s="7"/>
      <c r="AE49" s="8"/>
    </row>
    <row r="50" spans="2:31">
      <c r="B50" s="4" t="s">
        <v>296</v>
      </c>
      <c r="C50" s="5">
        <v>0</v>
      </c>
      <c r="D50" s="5">
        <v>0</v>
      </c>
      <c r="E50" s="5">
        <v>6.7141999999999993E-2</v>
      </c>
      <c r="F50" s="5">
        <v>0</v>
      </c>
      <c r="G50" s="5">
        <v>0</v>
      </c>
      <c r="H50" s="5">
        <f t="shared" si="1"/>
        <v>6.7141999999999993E-2</v>
      </c>
      <c r="AA50" s="90"/>
      <c r="AB50" s="7"/>
      <c r="AC50" s="7"/>
      <c r="AD50" s="7"/>
      <c r="AE50" s="8"/>
    </row>
    <row r="51" spans="2:31">
      <c r="B51" s="88" t="s">
        <v>297</v>
      </c>
      <c r="C51" s="96">
        <v>0</v>
      </c>
      <c r="D51" s="96">
        <v>0</v>
      </c>
      <c r="E51" s="96">
        <v>6.7141999999999993E-2</v>
      </c>
      <c r="F51" s="96">
        <v>0</v>
      </c>
      <c r="G51" s="96">
        <v>0</v>
      </c>
      <c r="H51" s="8">
        <f t="shared" si="1"/>
        <v>6.7141999999999993E-2</v>
      </c>
      <c r="AA51" s="90"/>
      <c r="AB51" s="7"/>
      <c r="AC51" s="7"/>
      <c r="AD51" s="7"/>
      <c r="AE51" s="8"/>
    </row>
    <row r="52" spans="2:31">
      <c r="B52" s="50" t="s">
        <v>275</v>
      </c>
      <c r="C52" s="96">
        <v>0</v>
      </c>
      <c r="D52" s="96">
        <v>0</v>
      </c>
      <c r="E52" s="96">
        <v>6.7141999999999993E-2</v>
      </c>
      <c r="F52" s="96">
        <v>0</v>
      </c>
      <c r="G52" s="96">
        <v>0</v>
      </c>
      <c r="H52" s="8">
        <f t="shared" si="1"/>
        <v>6.7141999999999993E-2</v>
      </c>
      <c r="AA52" s="90"/>
      <c r="AB52" s="7"/>
      <c r="AC52" s="7"/>
      <c r="AD52" s="7"/>
      <c r="AE52" s="8"/>
    </row>
    <row r="53" spans="2:31">
      <c r="B53" s="4" t="s">
        <v>298</v>
      </c>
      <c r="C53" s="5">
        <v>0</v>
      </c>
      <c r="D53" s="5">
        <v>0</v>
      </c>
      <c r="E53" s="5">
        <v>6.1359999999999998E-2</v>
      </c>
      <c r="F53" s="5">
        <v>0</v>
      </c>
      <c r="G53" s="5">
        <v>2.8349799999999998E-2</v>
      </c>
      <c r="H53" s="5">
        <f t="shared" si="1"/>
        <v>8.9709799999999992E-2</v>
      </c>
      <c r="AA53" s="90"/>
      <c r="AB53" s="7"/>
      <c r="AC53" s="7"/>
      <c r="AD53" s="7"/>
      <c r="AE53" s="8"/>
    </row>
    <row r="54" spans="2:31">
      <c r="B54" s="88" t="s">
        <v>299</v>
      </c>
      <c r="C54" s="6">
        <v>0</v>
      </c>
      <c r="D54" s="6">
        <v>0</v>
      </c>
      <c r="E54" s="6">
        <v>6.1359999999999998E-2</v>
      </c>
      <c r="F54" s="6">
        <v>0</v>
      </c>
      <c r="G54" s="6">
        <v>2.8349799999999998E-2</v>
      </c>
      <c r="H54" s="89">
        <f t="shared" si="1"/>
        <v>8.9709799999999992E-2</v>
      </c>
      <c r="AA54" s="90"/>
      <c r="AB54" s="7"/>
      <c r="AC54" s="7"/>
      <c r="AD54" s="7"/>
      <c r="AE54" s="8"/>
    </row>
    <row r="55" spans="2:31">
      <c r="B55" s="50" t="s">
        <v>275</v>
      </c>
      <c r="C55" s="96">
        <v>0</v>
      </c>
      <c r="D55" s="96">
        <v>0</v>
      </c>
      <c r="E55" s="96">
        <v>6.1359999999999998E-2</v>
      </c>
      <c r="F55" s="96">
        <v>0</v>
      </c>
      <c r="G55" s="96">
        <v>2.8349799999999998E-2</v>
      </c>
      <c r="H55" s="8">
        <f t="shared" si="1"/>
        <v>8.9709799999999992E-2</v>
      </c>
      <c r="AA55" s="90"/>
      <c r="AB55" s="7"/>
      <c r="AC55" s="7"/>
      <c r="AD55" s="7"/>
      <c r="AE55" s="8"/>
    </row>
    <row r="56" spans="2:31">
      <c r="B56" s="4" t="s">
        <v>300</v>
      </c>
      <c r="C56" s="5">
        <v>0</v>
      </c>
      <c r="D56" s="5">
        <v>0</v>
      </c>
      <c r="E56" s="5">
        <v>0</v>
      </c>
      <c r="F56" s="5">
        <v>1.593E-2</v>
      </c>
      <c r="G56" s="5">
        <v>0</v>
      </c>
      <c r="H56" s="5">
        <f t="shared" si="1"/>
        <v>1.593E-2</v>
      </c>
      <c r="AA56" s="90"/>
      <c r="AB56" s="7"/>
      <c r="AC56" s="7"/>
      <c r="AD56" s="7"/>
      <c r="AE56" s="8"/>
    </row>
    <row r="57" spans="2:31">
      <c r="B57" s="88" t="s">
        <v>301</v>
      </c>
      <c r="C57" s="6">
        <v>0</v>
      </c>
      <c r="D57" s="6">
        <v>0</v>
      </c>
      <c r="E57" s="6">
        <v>0</v>
      </c>
      <c r="F57" s="6">
        <v>1.593E-2</v>
      </c>
      <c r="G57" s="6">
        <v>0</v>
      </c>
      <c r="H57" s="89">
        <f t="shared" si="1"/>
        <v>1.593E-2</v>
      </c>
      <c r="AA57" s="90"/>
      <c r="AB57" s="7"/>
      <c r="AC57" s="7"/>
      <c r="AD57" s="7"/>
      <c r="AE57" s="8"/>
    </row>
    <row r="58" spans="2:31">
      <c r="B58" s="50" t="s">
        <v>302</v>
      </c>
      <c r="C58" s="96">
        <v>0</v>
      </c>
      <c r="D58" s="96">
        <v>0</v>
      </c>
      <c r="E58" s="96">
        <v>0</v>
      </c>
      <c r="F58" s="96">
        <v>1.593E-2</v>
      </c>
      <c r="G58" s="96">
        <v>0</v>
      </c>
      <c r="H58" s="8">
        <f t="shared" si="1"/>
        <v>1.593E-2</v>
      </c>
      <c r="AA58" s="90"/>
      <c r="AB58" s="7"/>
      <c r="AC58" s="7"/>
      <c r="AD58" s="7"/>
      <c r="AE58" s="8"/>
    </row>
    <row r="59" spans="2:31">
      <c r="B59" s="4" t="s">
        <v>303</v>
      </c>
      <c r="C59" s="5">
        <v>522.79975809000007</v>
      </c>
      <c r="D59" s="5">
        <v>498.16886562999997</v>
      </c>
      <c r="E59" s="5">
        <v>415.57300847000005</v>
      </c>
      <c r="F59" s="5">
        <v>335.10256556999997</v>
      </c>
      <c r="G59" s="5">
        <v>0</v>
      </c>
      <c r="H59" s="5">
        <f>SUM(C59:G59)</f>
        <v>1771.6441977600002</v>
      </c>
      <c r="AA59" s="90"/>
      <c r="AB59" s="7"/>
      <c r="AC59" s="7"/>
      <c r="AD59" s="7"/>
      <c r="AE59" s="8"/>
    </row>
    <row r="60" spans="2:31">
      <c r="B60" s="88" t="s">
        <v>304</v>
      </c>
      <c r="C60" s="6">
        <v>522.79975809000007</v>
      </c>
      <c r="D60" s="6">
        <v>498.16886562999997</v>
      </c>
      <c r="E60" s="6">
        <v>415.57300847000005</v>
      </c>
      <c r="F60" s="6">
        <v>335.10256556999997</v>
      </c>
      <c r="G60" s="6">
        <v>0</v>
      </c>
      <c r="H60" s="89">
        <f t="shared" si="1"/>
        <v>1771.6441977600002</v>
      </c>
      <c r="AA60" s="90"/>
      <c r="AB60" s="7"/>
      <c r="AC60" s="7"/>
      <c r="AD60" s="7"/>
      <c r="AE60" s="8"/>
    </row>
    <row r="61" spans="2:31">
      <c r="B61" s="50" t="s">
        <v>275</v>
      </c>
      <c r="C61" s="96">
        <v>522.79975809000007</v>
      </c>
      <c r="D61" s="96">
        <v>498.16886562999997</v>
      </c>
      <c r="E61" s="96">
        <v>415.57300847000005</v>
      </c>
      <c r="F61" s="96">
        <v>335.10256556999997</v>
      </c>
      <c r="G61" s="96">
        <v>0</v>
      </c>
      <c r="H61" s="8">
        <f t="shared" si="1"/>
        <v>1771.6441977600002</v>
      </c>
    </row>
    <row r="62" spans="2:31">
      <c r="B62" s="98" t="s">
        <v>305</v>
      </c>
      <c r="C62" s="97">
        <f t="shared" ref="C62:F62" si="2">C63+C66+C69+C72+C75+C79</f>
        <v>0</v>
      </c>
      <c r="D62" s="97">
        <f t="shared" si="2"/>
        <v>460.92253399999998</v>
      </c>
      <c r="E62" s="97">
        <f t="shared" si="2"/>
        <v>882.49360996999997</v>
      </c>
      <c r="F62" s="97">
        <f t="shared" si="2"/>
        <v>22.029359250000002</v>
      </c>
      <c r="G62" s="97">
        <f>G63+G66+G69+G72+G75+G79</f>
        <v>2.1047523199999998</v>
      </c>
      <c r="H62" s="97">
        <f>H63+H66+H69+H72+H75+H79</f>
        <v>1367.5502555399999</v>
      </c>
    </row>
    <row r="63" spans="2:31">
      <c r="B63" s="4" t="s">
        <v>306</v>
      </c>
      <c r="C63" s="5">
        <v>0</v>
      </c>
      <c r="D63" s="5">
        <v>0</v>
      </c>
      <c r="E63" s="5">
        <v>0</v>
      </c>
      <c r="F63" s="5">
        <v>0.13300000000000001</v>
      </c>
      <c r="G63" s="5">
        <v>0</v>
      </c>
      <c r="H63" s="5">
        <f>SUM(C63:G63)</f>
        <v>0.13300000000000001</v>
      </c>
    </row>
    <row r="64" spans="2:31">
      <c r="B64" s="88" t="s">
        <v>307</v>
      </c>
      <c r="C64" s="6">
        <v>0</v>
      </c>
      <c r="D64" s="6">
        <v>0</v>
      </c>
      <c r="E64" s="6">
        <v>0</v>
      </c>
      <c r="F64" s="6">
        <v>0.13300000000000001</v>
      </c>
      <c r="G64" s="6">
        <v>0</v>
      </c>
      <c r="H64" s="89">
        <f>SUM(C64:G64)</f>
        <v>0.13300000000000001</v>
      </c>
    </row>
    <row r="65" spans="2:8" ht="15" customHeight="1">
      <c r="B65" s="50" t="s">
        <v>275</v>
      </c>
      <c r="C65" s="96">
        <v>0</v>
      </c>
      <c r="D65" s="96">
        <v>0</v>
      </c>
      <c r="E65" s="96">
        <v>0</v>
      </c>
      <c r="F65" s="96">
        <v>0.13300000000000001</v>
      </c>
      <c r="G65" s="96">
        <v>0</v>
      </c>
      <c r="H65" s="7">
        <f>SUM(C65:G65)</f>
        <v>0.13300000000000001</v>
      </c>
    </row>
    <row r="66" spans="2:8">
      <c r="B66" s="4" t="s">
        <v>308</v>
      </c>
      <c r="C66" s="5">
        <v>0</v>
      </c>
      <c r="D66" s="5">
        <v>0</v>
      </c>
      <c r="E66" s="5">
        <v>0</v>
      </c>
      <c r="F66" s="5">
        <v>0.09</v>
      </c>
      <c r="G66" s="5">
        <v>0</v>
      </c>
      <c r="H66" s="5">
        <f>SUM(C66:G66)</f>
        <v>0.09</v>
      </c>
    </row>
    <row r="67" spans="2:8">
      <c r="B67" s="88" t="s">
        <v>309</v>
      </c>
      <c r="C67" s="6">
        <v>0</v>
      </c>
      <c r="D67" s="6">
        <v>0</v>
      </c>
      <c r="E67" s="6">
        <v>0</v>
      </c>
      <c r="F67" s="6">
        <v>0.09</v>
      </c>
      <c r="G67" s="6">
        <v>0</v>
      </c>
      <c r="H67" s="89">
        <f t="shared" ref="H67:H81" si="3">SUM(C67:G67)</f>
        <v>0.09</v>
      </c>
    </row>
    <row r="68" spans="2:8">
      <c r="B68" s="50" t="s">
        <v>275</v>
      </c>
      <c r="C68" s="96">
        <v>0</v>
      </c>
      <c r="D68" s="96">
        <v>0</v>
      </c>
      <c r="E68" s="96">
        <v>0</v>
      </c>
      <c r="F68" s="96">
        <v>0.09</v>
      </c>
      <c r="G68" s="96">
        <v>0</v>
      </c>
      <c r="H68" s="7">
        <f t="shared" si="3"/>
        <v>0.09</v>
      </c>
    </row>
    <row r="69" spans="2:8">
      <c r="B69" s="4" t="s">
        <v>310</v>
      </c>
      <c r="C69" s="5">
        <v>0</v>
      </c>
      <c r="D69" s="5">
        <v>0</v>
      </c>
      <c r="E69" s="5">
        <v>0.21618997000000001</v>
      </c>
      <c r="F69" s="5">
        <v>0</v>
      </c>
      <c r="G69" s="5">
        <v>0</v>
      </c>
      <c r="H69" s="5">
        <f t="shared" si="3"/>
        <v>0.21618997000000001</v>
      </c>
    </row>
    <row r="70" spans="2:8">
      <c r="B70" s="88" t="s">
        <v>311</v>
      </c>
      <c r="C70" s="6">
        <v>0</v>
      </c>
      <c r="D70" s="6">
        <v>0</v>
      </c>
      <c r="E70" s="6">
        <v>0.21618997000000001</v>
      </c>
      <c r="F70" s="6">
        <v>0</v>
      </c>
      <c r="G70" s="6">
        <v>0</v>
      </c>
      <c r="H70" s="89">
        <f t="shared" si="3"/>
        <v>0.21618997000000001</v>
      </c>
    </row>
    <row r="71" spans="2:8">
      <c r="B71" s="50" t="s">
        <v>275</v>
      </c>
      <c r="C71" s="96">
        <v>0</v>
      </c>
      <c r="D71" s="96">
        <v>0</v>
      </c>
      <c r="E71" s="96">
        <v>0.21618997000000001</v>
      </c>
      <c r="F71" s="96">
        <v>0</v>
      </c>
      <c r="G71" s="96">
        <v>0</v>
      </c>
      <c r="H71" s="7">
        <f t="shared" si="3"/>
        <v>0.21618997000000001</v>
      </c>
    </row>
    <row r="72" spans="2:8">
      <c r="B72" s="4" t="s">
        <v>312</v>
      </c>
      <c r="C72" s="5">
        <v>0</v>
      </c>
      <c r="D72" s="5">
        <v>0</v>
      </c>
      <c r="E72" s="5">
        <v>0</v>
      </c>
      <c r="F72" s="5">
        <v>0</v>
      </c>
      <c r="G72" s="5">
        <v>0.10481939999999999</v>
      </c>
      <c r="H72" s="5">
        <f t="shared" si="3"/>
        <v>0.10481939999999999</v>
      </c>
    </row>
    <row r="73" spans="2:8">
      <c r="B73" s="88" t="s">
        <v>313</v>
      </c>
      <c r="C73" s="6">
        <v>0</v>
      </c>
      <c r="D73" s="6">
        <v>0</v>
      </c>
      <c r="E73" s="6">
        <v>0</v>
      </c>
      <c r="F73" s="6">
        <v>0</v>
      </c>
      <c r="G73" s="6">
        <v>0.10481939999999999</v>
      </c>
      <c r="H73" s="89">
        <f t="shared" si="3"/>
        <v>0.10481939999999999</v>
      </c>
    </row>
    <row r="74" spans="2:8">
      <c r="B74" s="50" t="s">
        <v>275</v>
      </c>
      <c r="C74" s="96">
        <v>0</v>
      </c>
      <c r="D74" s="96">
        <v>0</v>
      </c>
      <c r="E74" s="96">
        <v>0</v>
      </c>
      <c r="F74" s="96">
        <v>0</v>
      </c>
      <c r="G74" s="96">
        <v>0.10481939999999999</v>
      </c>
      <c r="H74" s="7">
        <f t="shared" si="3"/>
        <v>0.10481939999999999</v>
      </c>
    </row>
    <row r="75" spans="2:8">
      <c r="B75" s="4" t="s">
        <v>314</v>
      </c>
      <c r="C75" s="5">
        <v>0</v>
      </c>
      <c r="D75" s="5">
        <v>460.92253399999998</v>
      </c>
      <c r="E75" s="5">
        <v>882.19159999999999</v>
      </c>
      <c r="F75" s="5">
        <v>21.721334250000002</v>
      </c>
      <c r="G75" s="5">
        <v>1.99993292</v>
      </c>
      <c r="H75" s="5">
        <f>SUM(C75:G75)</f>
        <v>1366.8354011699998</v>
      </c>
    </row>
    <row r="76" spans="2:8">
      <c r="B76" s="88" t="s">
        <v>315</v>
      </c>
      <c r="C76" s="6">
        <v>0</v>
      </c>
      <c r="D76" s="6">
        <v>460.92253399999998</v>
      </c>
      <c r="E76" s="6">
        <v>882.19159999999999</v>
      </c>
      <c r="F76" s="6">
        <v>21.721334250000002</v>
      </c>
      <c r="G76" s="6">
        <v>1.99993292</v>
      </c>
      <c r="H76" s="89">
        <f>SUM(C76:G76)</f>
        <v>1366.8354011699998</v>
      </c>
    </row>
    <row r="77" spans="2:8">
      <c r="B77" s="50" t="s">
        <v>275</v>
      </c>
      <c r="C77" s="96">
        <v>0</v>
      </c>
      <c r="D77" s="96">
        <v>460.74560000000002</v>
      </c>
      <c r="E77" s="96">
        <v>881.14160000000004</v>
      </c>
      <c r="F77" s="96">
        <v>15.071999999999999</v>
      </c>
      <c r="G77" s="96">
        <v>0</v>
      </c>
      <c r="H77" s="7">
        <f t="shared" si="3"/>
        <v>1356.9592</v>
      </c>
    </row>
    <row r="78" spans="2:8">
      <c r="B78" s="50" t="s">
        <v>316</v>
      </c>
      <c r="C78" s="96">
        <v>0</v>
      </c>
      <c r="D78" s="96">
        <v>0.17693400000000001</v>
      </c>
      <c r="E78" s="96">
        <v>1.05</v>
      </c>
      <c r="F78" s="96">
        <v>6.6493342499999999</v>
      </c>
      <c r="G78" s="96">
        <v>1.99993292</v>
      </c>
      <c r="H78" s="7">
        <f t="shared" si="3"/>
        <v>9.8762011699999999</v>
      </c>
    </row>
    <row r="79" spans="2:8">
      <c r="B79" s="4" t="s">
        <v>317</v>
      </c>
      <c r="C79" s="5">
        <v>0</v>
      </c>
      <c r="D79" s="5">
        <v>0</v>
      </c>
      <c r="E79" s="5">
        <v>8.5819999999999994E-2</v>
      </c>
      <c r="F79" s="5">
        <v>8.5025000000000003E-2</v>
      </c>
      <c r="G79" s="5">
        <v>0</v>
      </c>
      <c r="H79" s="5">
        <f t="shared" si="3"/>
        <v>0.170845</v>
      </c>
    </row>
    <row r="80" spans="2:8">
      <c r="B80" s="88" t="s">
        <v>318</v>
      </c>
      <c r="C80" s="6">
        <v>0</v>
      </c>
      <c r="D80" s="6">
        <v>0</v>
      </c>
      <c r="E80" s="6">
        <v>8.5819999999999994E-2</v>
      </c>
      <c r="F80" s="6">
        <v>8.5025000000000003E-2</v>
      </c>
      <c r="G80" s="6">
        <v>0</v>
      </c>
      <c r="H80" s="89">
        <f t="shared" si="3"/>
        <v>0.170845</v>
      </c>
    </row>
    <row r="81" spans="2:8">
      <c r="B81" s="50" t="s">
        <v>275</v>
      </c>
      <c r="C81" s="96">
        <v>0</v>
      </c>
      <c r="D81" s="96">
        <v>0</v>
      </c>
      <c r="E81" s="96">
        <v>8.5819999999999994E-2</v>
      </c>
      <c r="F81" s="96">
        <v>8.5025000000000003E-2</v>
      </c>
      <c r="G81" s="96">
        <v>0</v>
      </c>
      <c r="H81" s="7">
        <f t="shared" si="3"/>
        <v>0.170845</v>
      </c>
    </row>
    <row r="82" spans="2:8">
      <c r="B82" s="9" t="s">
        <v>266</v>
      </c>
      <c r="C82" s="10">
        <f t="shared" ref="C82:H82" si="4">C12+C62</f>
        <v>3942.0423978499998</v>
      </c>
      <c r="D82" s="10">
        <f t="shared" si="4"/>
        <v>8840.0025050200002</v>
      </c>
      <c r="E82" s="10">
        <f t="shared" si="4"/>
        <v>4859.0335659399998</v>
      </c>
      <c r="F82" s="10">
        <f t="shared" si="4"/>
        <v>11715.139124009997</v>
      </c>
      <c r="G82" s="10">
        <f t="shared" si="4"/>
        <v>2154.99583618</v>
      </c>
      <c r="H82" s="10">
        <f t="shared" si="4"/>
        <v>31511.213428999996</v>
      </c>
    </row>
    <row r="83" spans="2:8">
      <c r="B83" s="91" t="s">
        <v>46</v>
      </c>
    </row>
    <row r="84" spans="2:8">
      <c r="B84" s="91" t="s">
        <v>267</v>
      </c>
    </row>
  </sheetData>
  <mergeCells count="10">
    <mergeCell ref="H10:H11"/>
    <mergeCell ref="A1:I1"/>
    <mergeCell ref="A2:I2"/>
    <mergeCell ref="A3:I3"/>
    <mergeCell ref="A5:I5"/>
    <mergeCell ref="A6:I6"/>
    <mergeCell ref="A7:I7"/>
    <mergeCell ref="A8:I8"/>
    <mergeCell ref="B10:B11"/>
    <mergeCell ref="C10:F10"/>
  </mergeCells>
  <pageMargins left="0.7" right="0.7" top="0.75" bottom="0.75" header="0.3" footer="0.3"/>
  <pageSetup orientation="landscape" horizontalDpi="4294967295" verticalDpi="4294967295" r:id="rId1"/>
  <ignoredErrors>
    <ignoredError sqref="H6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Fiscal Mes</vt:lpstr>
      <vt:lpstr>Económica</vt:lpstr>
      <vt:lpstr>Fiscal Inst</vt:lpstr>
      <vt:lpstr>Funcional</vt:lpstr>
      <vt:lpstr>Objetal</vt:lpstr>
      <vt:lpstr>Programas COVID</vt:lpstr>
      <vt:lpstr>Recursos COVID</vt:lpstr>
      <vt:lpstr>'Programas COVID'!Área_de_impresión</vt:lpstr>
      <vt:lpstr>'Recursos COVID'!Área_de_impresión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Kiara Alondra Rodriguez Luciano</dc:creator>
  <cp:keywords/>
  <dc:description/>
  <cp:lastModifiedBy>Katherine M. Peguero F.</cp:lastModifiedBy>
  <cp:revision/>
  <dcterms:created xsi:type="dcterms:W3CDTF">2020-08-19T17:32:46Z</dcterms:created>
  <dcterms:modified xsi:type="dcterms:W3CDTF">2021-07-01T18:31:58Z</dcterms:modified>
  <cp:category/>
  <cp:contentStatus/>
</cp:coreProperties>
</file>