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mc:AlternateContent xmlns:mc="http://schemas.openxmlformats.org/markup-compatibility/2006">
    <mc:Choice Requires="x15">
      <x15ac:absPath xmlns:x15ac="http://schemas.microsoft.com/office/spreadsheetml/2010/11/ac" url="https://dgprd-my.sharepoint.com/personal/kpeguero_digepres_gob_do/Documents/Reportes semanales/Modificados/Febrero 2021/"/>
    </mc:Choice>
  </mc:AlternateContent>
  <xr:revisionPtr revIDLastSave="2" documentId="13_ncr:1_{60A00882-EF64-4913-803A-C4CD8D0B2122}" xr6:coauthVersionLast="46" xr6:coauthVersionMax="46" xr10:uidLastSave="{15229A4A-AB17-4F5F-B627-B54A22C66561}"/>
  <bookViews>
    <workbookView xWindow="-120" yWindow="-120" windowWidth="29040" windowHeight="15840" xr2:uid="{00000000-000D-0000-FFFF-FFFF00000000}"/>
  </bookViews>
  <sheets>
    <sheet name="Fiscal Mes" sheetId="1" r:id="rId1"/>
    <sheet name="Económica" sheetId="3" r:id="rId2"/>
    <sheet name="Fiscal Inst" sheetId="4" r:id="rId3"/>
    <sheet name="Funcional" sheetId="29" r:id="rId4"/>
    <sheet name="Objetal" sheetId="27" r:id="rId5"/>
    <sheet name="Recursos COVID" sheetId="38" r:id="rId6"/>
    <sheet name="Programas COVID" sheetId="37" r:id="rId7"/>
  </sheets>
  <externalReferences>
    <externalReference r:id="rId8"/>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hidden="1">[1]FLUJO!$B$7929:$C$7929</definedName>
    <definedName name="__123Graph_C" hidden="1">[1]FLUJO!$B$7936:$C$7936</definedName>
    <definedName name="__123Graph_D" hidden="1">[1]FLUJO!$B$7942:$C$7942</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_xlnm.Print_Area" localSheetId="6">'Programas COVID'!$A$1:$J$11</definedName>
    <definedName name="_xlnm.Print_Area" localSheetId="5">'Recursos COVID'!$A$1:$F$11</definedName>
    <definedName name="Button_13">"CLAGA2000_Consolidado_2001_List"</definedName>
    <definedName name="FORMATO">#N/A</definedName>
    <definedName name="FUENTE" localSheetId="3">#REF!</definedName>
    <definedName name="FUENTE" localSheetId="4">#REF!</definedName>
    <definedName name="FUENTE" localSheetId="6">#REF!</definedName>
    <definedName name="FUENTE" localSheetId="5">#REF!</definedName>
    <definedName name="FUENTE">#REF!</definedName>
    <definedName name="fuente1" localSheetId="3">#REF!</definedName>
    <definedName name="fuente1" localSheetId="4">#REF!</definedName>
    <definedName name="fuente1" localSheetId="6">#REF!</definedName>
    <definedName name="fuente1">#REF!</definedName>
    <definedName name="OCTUBRE">#N/A</definedName>
    <definedName name="ROS">#N/A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9" i="38" l="1"/>
  <c r="D39" i="38"/>
  <c r="C39" i="38"/>
  <c r="E36" i="38"/>
  <c r="E35" i="38"/>
  <c r="E34" i="38" s="1"/>
  <c r="C12" i="38"/>
  <c r="D12" i="38"/>
  <c r="E12" i="38"/>
  <c r="E38" i="38"/>
  <c r="E37" i="38"/>
  <c r="E13" i="38"/>
  <c r="D34" i="38"/>
  <c r="C34" i="38"/>
  <c r="E14" i="38" l="1"/>
  <c r="E15" i="38"/>
  <c r="E16" i="38"/>
  <c r="E17" i="38"/>
  <c r="E18" i="38"/>
  <c r="E19" i="38"/>
  <c r="E20" i="38"/>
  <c r="E21" i="38"/>
  <c r="E22" i="38"/>
  <c r="E23" i="38"/>
  <c r="E24" i="38"/>
  <c r="E25" i="38"/>
  <c r="E26" i="38"/>
  <c r="E27" i="38"/>
  <c r="E28" i="38"/>
  <c r="E29" i="38"/>
  <c r="E30" i="38"/>
  <c r="E31" i="38"/>
  <c r="E32" i="38"/>
  <c r="E33" i="38"/>
  <c r="D41" i="29"/>
  <c r="C41" i="29"/>
  <c r="E12" i="1"/>
  <c r="D13" i="37" l="1"/>
  <c r="E13" i="37"/>
  <c r="F12" i="37"/>
  <c r="D75" i="27"/>
  <c r="D115" i="29"/>
  <c r="D114" i="29" s="1"/>
  <c r="D113" i="29" s="1"/>
  <c r="D111" i="29"/>
  <c r="D110" i="29" s="1"/>
  <c r="D14" i="3" l="1"/>
  <c r="D17" i="4"/>
  <c r="D42" i="4" l="1"/>
  <c r="D44" i="4"/>
  <c r="D46" i="4"/>
  <c r="D73" i="27"/>
  <c r="D72" i="27" s="1"/>
  <c r="D68" i="27"/>
  <c r="D64" i="27"/>
  <c r="D54" i="27"/>
  <c r="D48" i="27"/>
  <c r="D40" i="27"/>
  <c r="D30" i="27"/>
  <c r="D20" i="27"/>
  <c r="D45" i="29"/>
  <c r="D55" i="4"/>
  <c r="D52" i="4"/>
  <c r="D50" i="4"/>
  <c r="D48" i="4"/>
  <c r="F11" i="37" l="1"/>
  <c r="F13" i="37" s="1"/>
  <c r="C75" i="27"/>
  <c r="C57" i="4" l="1"/>
  <c r="C55" i="4"/>
  <c r="C54" i="4" l="1"/>
  <c r="E15" i="1"/>
  <c r="C115" i="29" l="1"/>
  <c r="C114" i="29" s="1"/>
  <c r="C113" i="29" s="1"/>
  <c r="C111" i="29" l="1"/>
  <c r="C110" i="29" s="1"/>
  <c r="C43" i="29"/>
  <c r="C54" i="29"/>
  <c r="C56" i="29"/>
  <c r="D43" i="29"/>
  <c r="D54" i="29"/>
  <c r="D56" i="29"/>
  <c r="C67" i="29" l="1"/>
  <c r="C23" i="29"/>
  <c r="C27" i="29"/>
  <c r="C48" i="29"/>
  <c r="C35" i="29"/>
  <c r="C101" i="29"/>
  <c r="D35" i="29"/>
  <c r="C20" i="29"/>
  <c r="C15" i="29"/>
  <c r="C58" i="29"/>
  <c r="C64" i="29"/>
  <c r="C81" i="29"/>
  <c r="C76" i="29"/>
  <c r="C71" i="29"/>
  <c r="C45" i="29"/>
  <c r="C38" i="29"/>
  <c r="C89" i="29"/>
  <c r="D64" i="29"/>
  <c r="D89" i="29"/>
  <c r="D20" i="29"/>
  <c r="D15" i="29"/>
  <c r="D101" i="29"/>
  <c r="D67" i="29"/>
  <c r="D48" i="29"/>
  <c r="D23" i="29"/>
  <c r="D81" i="29"/>
  <c r="D76" i="29"/>
  <c r="D71" i="29"/>
  <c r="D58" i="29"/>
  <c r="D38" i="29"/>
  <c r="D27" i="29"/>
  <c r="C63" i="29" l="1"/>
  <c r="C34" i="29"/>
  <c r="D63" i="29"/>
  <c r="D34" i="29"/>
  <c r="D70" i="29"/>
  <c r="D14" i="29"/>
  <c r="D13" i="29" l="1"/>
  <c r="D117" i="29" s="1"/>
  <c r="D15" i="1"/>
  <c r="D12" i="1"/>
  <c r="E24" i="1"/>
  <c r="D24" i="1"/>
  <c r="D23" i="1" l="1"/>
  <c r="E23" i="1"/>
  <c r="C73" i="27"/>
  <c r="C72" i="27" l="1"/>
  <c r="C48" i="27"/>
  <c r="C40" i="27"/>
  <c r="C14" i="27"/>
  <c r="C64" i="27"/>
  <c r="C30" i="27"/>
  <c r="C68" i="27"/>
  <c r="C54" i="27"/>
  <c r="C20" i="27"/>
  <c r="D22" i="1" l="1"/>
  <c r="D21" i="1"/>
  <c r="D20" i="1"/>
  <c r="D57" i="4" l="1"/>
  <c r="D54" i="4" s="1"/>
  <c r="D14" i="4"/>
  <c r="C42" i="4"/>
  <c r="C44" i="4"/>
  <c r="C46" i="4"/>
  <c r="C48" i="4"/>
  <c r="C50" i="4"/>
  <c r="C52" i="4"/>
  <c r="C28" i="3" l="1"/>
  <c r="C27" i="3" s="1"/>
  <c r="D20" i="3"/>
  <c r="D13" i="3" s="1"/>
  <c r="D28" i="3"/>
  <c r="D27" i="3" s="1"/>
  <c r="D13" i="4"/>
  <c r="D63" i="4" s="1"/>
  <c r="C14" i="4"/>
  <c r="C17" i="4"/>
  <c r="C20" i="3"/>
  <c r="C14" i="3"/>
  <c r="D14" i="27"/>
  <c r="E20" i="1"/>
  <c r="E22" i="1"/>
  <c r="E21" i="1"/>
  <c r="C13" i="3" l="1"/>
  <c r="C31" i="3" s="1"/>
  <c r="C13" i="4"/>
  <c r="D13" i="27"/>
  <c r="D77" i="27" s="1"/>
  <c r="D31" i="3"/>
  <c r="C13" i="27"/>
  <c r="C77" i="27" s="1"/>
  <c r="C63" i="4" l="1"/>
  <c r="C14" i="29"/>
  <c r="C70" i="29"/>
  <c r="C13" i="29" l="1"/>
  <c r="C117" i="29"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A08E455-A253-4AB3-94A5-F5F37CF42FAB}"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xr16:uid="{F49200C8-1D36-4927-850E-7B13B8C07A08}" odcFile="C:\Users\kpeguero\Documents\Mis archivos de origen de datos\172.16.71.11 DIGEPRES DM_DG_PRESUPUESTO.odc" keepAlive="1" name="172.16.71.11 DIGEPRES DM_DG_PRESUPUESTO1" description="Modelo de Datos de la Direccion General de Presupuesto" type="5" refreshedVersion="6" background="1">
    <dbPr connection="Provider=MSOLAP.8;Persist Security Info=True;User ID=oRhacienda\krodriguez;Initial Catalog=DIGEPRES;Data Source=172.16.71.11;Location=172.16.71.11;MDX Compatibility=1;Safety Options=2;MDX Missing Member Mode=Error;Update Isolation Level=2" command="DM_DG_PRESUPUESTO" commandType="1"/>
    <olapPr sendLocale="1" rowDrillCount="1000"/>
  </connection>
  <connection id="3" xr16:uid="{00000000-0015-0000-FFFF-FFFF00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xr16:uid="{00000000-0015-0000-FFFF-FFFF01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<sst xmlns="http://schemas.openxmlformats.org/spreadsheetml/2006/main" count="377" uniqueCount="285">
  <si>
    <t>MINISTERIO DE HACIENDA</t>
  </si>
  <si>
    <t>DIRECCIÓN GENERAL DE PRESUPUESTO</t>
  </si>
  <si>
    <t>Indicadores</t>
  </si>
  <si>
    <t xml:space="preserve">Fuente: Sistema de Información de la Gestión Financiera </t>
  </si>
  <si>
    <t>Recursos Ejecutados COVID-19</t>
  </si>
  <si>
    <t>En Millones RD$</t>
  </si>
  <si>
    <t>Capítulo/Sub-Capítulo/Fuente Específica</t>
  </si>
  <si>
    <t>Presupuesto Ejecutado</t>
  </si>
  <si>
    <t>Total Ejecución</t>
  </si>
  <si>
    <t>0201 - PRESIDENCIA DE LA REPÚBLICA</t>
  </si>
  <si>
    <t>0100 - FONDO GENERAL</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</si>
  <si>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</si>
  <si>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</si>
  <si>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</si>
  <si>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</si>
  <si>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</si>
  <si>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</si>
  <si>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0211 - MINISTERIO DE OBRAS PÚBLICAS Y COMUNICACIONES</t>
  </si>
  <si>
    <t>0214 - PROCURADURÍA GENERAL DE LA REPÚBLICA</t>
  </si>
  <si>
    <t>0216 - MINISTERIO DE CULTURA</t>
  </si>
  <si>
    <t>0217 - MINISTERIO DE LA JUVENTUD</t>
  </si>
  <si>
    <t>0219 - MINISTERIO DE EDUCACIÓN SUPERIOR CIENCIA Y TECNOLOGÍA</t>
  </si>
  <si>
    <t>0220 - MINISTERIO DE ECONOMÍA, PLANIFICACIÓN Y DESARROLLO</t>
  </si>
  <si>
    <t>0221 - MINISTERIO DE ADMINISTRACIÓN PÚBLICA</t>
  </si>
  <si>
    <t>0999 - ADMINISTRACION DE OBLIGACIONES DEL TESORO NACIONAL</t>
  </si>
  <si>
    <t>Total General</t>
  </si>
  <si>
    <t>2 - GASTOS</t>
  </si>
  <si>
    <t>3 - FINANCIAMIENTO</t>
  </si>
  <si>
    <t>2.1 - Gastos corrientes</t>
  </si>
  <si>
    <t>2.2 - Gastos de capital</t>
  </si>
  <si>
    <t>3.2 - Aplicaciones financieras</t>
  </si>
  <si>
    <t>2.1.2 - Gastos de consumo</t>
  </si>
  <si>
    <t>2.1.3 - Prestaciones de la seguridad social</t>
  </si>
  <si>
    <t>2.1.4 - Intereses de la deuda</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</si>
  <si>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</si>
  <si>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</si>
  <si>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</si>
  <si>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</si>
  <si>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</si>
  <si>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</si>
  <si>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</si>
  <si>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</si>
  <si>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3.2.1 - Incremento de activos financieros</t>
  </si>
  <si>
    <t>3.2.2 - Disminución de pasivos</t>
  </si>
  <si>
    <t>0101 - SENADO DE LA REPÚBLICA</t>
  </si>
  <si>
    <t>0102 - CÁMARA DE DIPUTADOS</t>
  </si>
  <si>
    <t>0208 - MINISTERIO DE DEPORTES Y RECREACIÓN</t>
  </si>
  <si>
    <t>0209 - MINISTERIO DE TRABAJO</t>
  </si>
  <si>
    <t>0210 - MINISTERIO DE AGRICULTURA</t>
  </si>
  <si>
    <t>0212 - MINISTERIO DE INDUSTRIA, COMERCIO Y MIPYMES (MICM)</t>
  </si>
  <si>
    <t>0213 - MINISTERIO DE TURISMO</t>
  </si>
  <si>
    <t>0215 - MINISTERIO DE LA MUJER</t>
  </si>
  <si>
    <t>0218 - MINISTERIO DE MEDIO AMBIENTE Y RECURSOS NATURALES</t>
  </si>
  <si>
    <t>0301 - PODER JUDICIAL</t>
  </si>
  <si>
    <t>0401 - JUNTA CENTRAL ELECTORAL</t>
  </si>
  <si>
    <t>0402 - CÁMARA DE CUENTAS</t>
  </si>
  <si>
    <t>0403 - TRIBUNAL CONSTITUCIONAL</t>
  </si>
  <si>
    <t>0404 - DEFENSOR DEL PUEBLO</t>
  </si>
  <si>
    <t>0998 - ADMINISTRACION DE DEUDA PUBLICA Y ACTIVOS FINANCIEROS</t>
  </si>
  <si>
    <t>1 - Poder Legislativo</t>
  </si>
  <si>
    <t>2 - Poder Ejecutivo</t>
  </si>
  <si>
    <t>3 - Poder Judicial</t>
  </si>
  <si>
    <t>4 - Junta Central Electoral</t>
  </si>
  <si>
    <t>5 - Cámara de Cuentas de la República Dominicana</t>
  </si>
  <si>
    <t>6 - Tribunal Constitucional</t>
  </si>
  <si>
    <t>7 - Defensor del Pueblo</t>
  </si>
  <si>
    <t>8 - Tribunal Superior Electoral (TSE)</t>
  </si>
  <si>
    <t>Clasificación Institucional</t>
  </si>
  <si>
    <t>1 - INGRESOS</t>
  </si>
  <si>
    <t>2.1 - REMUNERACIONES Y CONTRIBUCIONES</t>
  </si>
  <si>
    <t>2.2 - CONTRATACIÓN DE SERVICIOS</t>
  </si>
  <si>
    <t>2.3 - MATERIALES Y SUMINISTROS</t>
  </si>
  <si>
    <t>2.4 - TRANSFERENCIAS CORRIENTES</t>
  </si>
  <si>
    <t>2.5 - TRANSFERENCIAS DE CAPITAL</t>
  </si>
  <si>
    <t>2.6 - BIENES MUEBLES, INMUEBLES E INTANGIBLES</t>
  </si>
  <si>
    <t>2.7 - OBRAS</t>
  </si>
  <si>
    <t>2.9 - GASTOS FINANCIEROS</t>
  </si>
  <si>
    <t>4.1 - Incremento de activos financieros</t>
  </si>
  <si>
    <t>4.2 - Disminución de pasivos</t>
  </si>
  <si>
    <t>2.1.1 - REMUNERACIONES</t>
  </si>
  <si>
    <t>2.1.2 - SOBRESUELDOS</t>
  </si>
  <si>
    <t>2.1.3 - DIETAS Y GASTOS DE REPRESENTACIÓN</t>
  </si>
  <si>
    <t>2.1.4 - GRATIFICACIONES Y BONIFICACIONES</t>
  </si>
  <si>
    <t>2.1.5 - CONTRIBUCIONES A LA SEGURIDAD SOCIAL</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</si>
  <si>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</si>
  <si>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</si>
  <si>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</si>
  <si>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</si>
  <si>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</si>
  <si>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</si>
  <si>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</si>
  <si>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</si>
  <si>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</si>
  <si>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</si>
  <si>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</si>
  <si>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</si>
  <si>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</si>
  <si>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</si>
  <si>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</si>
  <si>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</si>
  <si>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</si>
  <si>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</si>
  <si>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</si>
  <si>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</si>
  <si>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</si>
  <si>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</si>
  <si>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</si>
  <si>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2.4.7 - TRANSFERENCIAS CORRIENTES AL SECTOR EXTERNO</t>
  </si>
  <si>
    <t>2.4.9 - TRANSFERENCIAS CORRIENTES A OTRAS INSTITUCIONES PÚBLICAS</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</si>
  <si>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</si>
  <si>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</si>
  <si>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</si>
  <si>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</si>
  <si>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</si>
  <si>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2.6.1 - MOBILIARIO Y EQUIPO</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</si>
  <si>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</si>
  <si>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</si>
  <si>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</si>
  <si>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</si>
  <si>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</si>
  <si>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</si>
  <si>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</si>
  <si>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2.7.1 - OBRAS EN EDIFICACIONES</t>
  </si>
  <si>
    <t>2.7.2 - INFRAESTRUCTURA</t>
  </si>
  <si>
    <t>2.7.4 - GASTOS QUE SE ASIGNARÁN DURANTE EL EJERCICIO PARA INVERSIÓN (ART. 32 Y 33 LEY 423-06)</t>
  </si>
  <si>
    <t>2.9.1 - INTERESES DE LA DEUDA PÚBLICA INTERNA</t>
  </si>
  <si>
    <t>2.9.2 - INTERESES DE LA DEUDA PUBLICA EXTERNA</t>
  </si>
  <si>
    <t>2.9.4 - COMISIONES Y OTROS GASTOS BANCARIOS DE LA DEUDA PÚBLICA</t>
  </si>
  <si>
    <t>4.1.2 - Incremento de activos financieros no corrientes</t>
  </si>
  <si>
    <t>4.2.1 - Disminución de pasivos corrientes</t>
  </si>
  <si>
    <t>Cifras preliminares</t>
  </si>
  <si>
    <t>1.1 - Ingresos Corrientes</t>
  </si>
  <si>
    <t>1.2 - Ingresos de capital</t>
  </si>
  <si>
    <t>0.0 - N/A</t>
  </si>
  <si>
    <t>3.1 - Fuentes financieras</t>
  </si>
  <si>
    <t>1 - SERVICIOS  GENERALES</t>
  </si>
  <si>
    <t>2 - SERVICIOS ECONÓMICOS</t>
  </si>
  <si>
    <t>3 - PROTECCIÓN DEL MEDIO AMBIENTE</t>
  </si>
  <si>
    <t>4 - SERVICIOS SOCIALES</t>
  </si>
  <si>
    <t>5 - INTERESES DE LA DEUDA PÚBLICA</t>
  </si>
  <si>
    <t>0 - N/A</t>
  </si>
  <si>
    <t>1.1 - Administración general</t>
  </si>
  <si>
    <t>1.2 - Relaciones internacionales</t>
  </si>
  <si>
    <t>1.3 - Defensa nacional</t>
  </si>
  <si>
    <t>1.4 - Justicia, orden público y seguridad</t>
  </si>
  <si>
    <t>2.1 - Asuntos económicos, comerciales y laborales</t>
  </si>
  <si>
    <t>2.2 - Agropecuaria, caza, pesca y silvicultura</t>
  </si>
  <si>
    <t>2.3 - Riego</t>
  </si>
  <si>
    <t>2.4 - Energía y combustible</t>
  </si>
  <si>
    <t>2.5 - Minería, manufactura y construcción</t>
  </si>
  <si>
    <t>2.6 - Transporte</t>
  </si>
  <si>
    <t>2.7 - Comunicaciones</t>
  </si>
  <si>
    <t>2.8 - Banca y seguros</t>
  </si>
  <si>
    <t>2.9 - Otros servicios económicos</t>
  </si>
  <si>
    <t>3.1 - Protección del aire, agua y suelo</t>
  </si>
  <si>
    <t>3.2 - Protección de la biodiversidad y ordenación de desechos</t>
  </si>
  <si>
    <t>4.1 - Vivienda y servicios comunitarios</t>
  </si>
  <si>
    <t>4.2 - Salud</t>
  </si>
  <si>
    <t>4.3 - Actividades deportivas, recreativas, culturales y religiosas</t>
  </si>
  <si>
    <t>4.4 - Educación</t>
  </si>
  <si>
    <t>4.5 - Protección social</t>
  </si>
  <si>
    <t>5.1 - Intereses y comisiones de deuda pública</t>
  </si>
  <si>
    <t>Pres. Aprobado</t>
  </si>
  <si>
    <t>Cuenta de Ahorro, Inversión y Financiamiento</t>
  </si>
  <si>
    <t xml:space="preserve">Clasificación Económica </t>
  </si>
  <si>
    <t>Gobierno Central</t>
  </si>
  <si>
    <t>RESULTADOS</t>
  </si>
  <si>
    <t>Ejecución del Gasto del Gobierno Central</t>
  </si>
  <si>
    <t>TOTAL GENERAL</t>
  </si>
  <si>
    <t>Clasificación Objetal</t>
  </si>
  <si>
    <t>Clasificación Funcional</t>
  </si>
  <si>
    <t xml:space="preserve">TOTAL GENERAL </t>
  </si>
  <si>
    <t>Resultado de la cuenta corriente (1.1-2.1)</t>
  </si>
  <si>
    <t>Resultado de la cuenta de capital (1.2-2.2)</t>
  </si>
  <si>
    <t>Resultado primario (1- (2 - 2.1.4))</t>
  </si>
  <si>
    <t>Resultado financiero (1- 2)</t>
  </si>
  <si>
    <t>DIRECCIÓN DE ESTUDIOS ECONÓMICOS Y SEGUIMIENTO FINANCIERO</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</si>
  <si>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</si>
  <si>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</si>
  <si>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</si>
  <si>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</si>
  <si>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1.2.01 - Relaciones internacionales desde oficinas en el país</t>
  </si>
  <si>
    <t>1.2.02 - Relaciones internacionales desde oficinas en el exterior</t>
  </si>
  <si>
    <t>1.3.01 - Defensa militar</t>
  </si>
  <si>
    <t>1.3.02 - Defensa civil y gestión de riesgo de desastre</t>
  </si>
  <si>
    <t>1.3.98 - Investigación y desarrollo para la defensa militar y civil y  gestión de riesgo de desastre</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</si>
  <si>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</si>
  <si>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</si>
  <si>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</si>
  <si>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</si>
  <si>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</si>
  <si>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</si>
  <si>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2.1.01 - Asuntos económicos y regulación del comercio</t>
  </si>
  <si>
    <t>2.1.02 - Asuntos laborales generales</t>
  </si>
  <si>
    <t>2.2.01 - Agropecuaria</t>
  </si>
  <si>
    <t>2.2.02 - Caza y pesca</t>
  </si>
  <si>
    <t>2.3.01 - Riego</t>
  </si>
  <si>
    <t>2.4.01 - Energía eléctrica</t>
  </si>
  <si>
    <t>2.5.01 - Extracción de recursos minerales</t>
  </si>
  <si>
    <t>2.5.02 - Manufacturas</t>
  </si>
  <si>
    <t>2.6.01 - Transporte por carretera</t>
  </si>
  <si>
    <t>2.6.02 - Transporte por agua</t>
  </si>
  <si>
    <t>2.6.03 - Transporte por ferrocarril</t>
  </si>
  <si>
    <t>2.6.04 - Transporte aéreo</t>
  </si>
  <si>
    <t>2.6.99 - Planificación, gestión y supervisión del transporte</t>
  </si>
  <si>
    <t>2.7.01 - Comunicaciones</t>
  </si>
  <si>
    <t>2.8.02 - Operación de la banca y del sector seguros</t>
  </si>
  <si>
    <t>2.9.01 - Comercio de distribución almacenamiento y depósito</t>
  </si>
  <si>
    <t>2.9.02 - Hoteles y restaurantes</t>
  </si>
  <si>
    <t>2.9.03 - Turismo</t>
  </si>
  <si>
    <t>2.9.04 - Proyectos de desarrollo de servicios integrados</t>
  </si>
  <si>
    <t>3.1.01 - Reducción de la contaminación</t>
  </si>
  <si>
    <t>3.1.02 - Administración del agua</t>
  </si>
  <si>
    <t>3.2.01 - Protección de la biodiversidad y el paisaje</t>
  </si>
  <si>
    <t>3.2.99 - Planificación, gestión y supervisión de la protección del medio ambiente</t>
  </si>
  <si>
    <t>4.1.01 - Urbanización y servicios comunitarios</t>
  </si>
  <si>
    <t>4.1.02 - Desarrollo comunitario</t>
  </si>
  <si>
    <t>4.1.03 - Abastecimiento de agua potable</t>
  </si>
  <si>
    <t>4.1.99 - Planificación, gestión y supervisión de vivienda y servicios comunitarios</t>
  </si>
  <si>
    <t>4.2.02 - Servicios hospitalarios</t>
  </si>
  <si>
    <t>4.2.03 - Servicios de la salud pública y prevención de la salud</t>
  </si>
  <si>
    <t>4.2.98 - Investigación y desarrollo relacionados con la salud</t>
  </si>
  <si>
    <t>4.2.99 - Planificación, gestión y supervisión de la salud</t>
  </si>
  <si>
    <t>4.3.01 - Deportes de alto rendimiento</t>
  </si>
  <si>
    <t>4.3.02 - Servicios recreativos y deportivos</t>
  </si>
  <si>
    <t>4.3.03 - Servicios culturales</t>
  </si>
  <si>
    <t>4.3.04 - Servicios de radio, televisión y servicios editoriales</t>
  </si>
  <si>
    <t>4.3.05 - Servicios religiosos y otros servicios comunitarios religiosos</t>
  </si>
  <si>
    <t>4.3.98 - Investigación y desarrollo relacionados con el esparcimiento, el deporte, la cultura y la religión</t>
  </si>
  <si>
    <t>4.3.99 - Planificación, gestión y supervisión de las actividades deportivas, recreativas, culturales y religiosas</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</si>
  <si>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</si>
  <si>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</si>
  <si>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</si>
  <si>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</si>
  <si>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</si>
  <si>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</si>
  <si>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</si>
  <si>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</si>
  <si>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</si>
  <si>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</si>
  <si>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</si>
  <si>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4.5.01 - Edad avanzada, pensiones (por edad o incapacidad)</t>
  </si>
  <si>
    <t>4.5.05 - Familia e hijos</t>
  </si>
  <si>
    <t>4.5.06 - Desempleo</t>
  </si>
  <si>
    <t>4.5.07 - Vivienda social</t>
  </si>
  <si>
    <t>4.5.08 - Equidad de género</t>
  </si>
  <si>
    <t>4.5.09 - Juventud</t>
  </si>
  <si>
    <t>4.5.10 - Asistencia social</t>
  </si>
  <si>
    <t>4.5.99 - Planificación, gestión y supervisión de la protección social</t>
  </si>
  <si>
    <t>5.1.01 - Intereses y comisiones de deuda pública</t>
  </si>
  <si>
    <t>0.0.00 - N/A</t>
  </si>
  <si>
    <t>Recursos Ejecutados Programas COVID-19</t>
  </si>
  <si>
    <t>Fondo de Asistencia Solidaria al Empleado (FASE)</t>
  </si>
  <si>
    <t>Quédate en Casa</t>
  </si>
  <si>
    <t>Enero</t>
  </si>
  <si>
    <t>02 - GABINETE DE LA POLÍTICA SOCIAL</t>
  </si>
  <si>
    <t>FINANCIAMIENTO NETO</t>
  </si>
  <si>
    <t>Devengado</t>
  </si>
  <si>
    <t>Febrero</t>
  </si>
  <si>
    <t>0222 - MINISTERIO DE ENERGIA Y MINAS</t>
  </si>
  <si>
    <t>0405 - TRIBUNAL SUPERIOR  ELECTORAL ( TSE)</t>
  </si>
  <si>
    <t>2.6.2 - MOBILIARIO Y EQUIPO AUDIOVISUAL, RECREATIVO Y EDUCACIONAL</t>
  </si>
  <si>
    <t>Ejecución 1ro de enero - 19 de febrero 2021*</t>
  </si>
  <si>
    <t>* Fecha de imputación al 19 de febrero y fecha de registro al 22 de febrero. La fecha de imputación representa los gastos o ingresos en el momento de su ejecución, mientras que la fecha de registro representa el momento de su registro en el sistema, en la medida que se van regularizando los pagos.</t>
  </si>
  <si>
    <t>Ejecución 1ro de enero -19 de febrero 2021*</t>
  </si>
  <si>
    <t>Ejecución Gastos: Por fecha de imputación al 19 de febrero y fecha de registro al 22 de febrero.</t>
  </si>
  <si>
    <t>Ejecución 1ro de enero - 19 de febrero 2021</t>
  </si>
  <si>
    <t>0203-MINISTERIO DE DEFENSA</t>
  </si>
  <si>
    <t>01-MINISTERIO DE DEFENSA</t>
  </si>
  <si>
    <t>0100-FONDO GENERAL</t>
  </si>
  <si>
    <t>0206-MINISTERIO DE EDUCACIÓN</t>
  </si>
  <si>
    <t>0207-MINISTERIO DE SALUD PÚBLICA Y ASISTENCIA SOCIAL</t>
  </si>
  <si>
    <t>01-ADM. DE OBLIGACIONES DEL TESORO</t>
  </si>
  <si>
    <t>9995-VENTAS DE SERVICIOS</t>
  </si>
  <si>
    <t xml:space="preserve">Gobierno Central y Organismos Descentralizados y Autónomos No Financieros </t>
  </si>
  <si>
    <t>GOBIERNO CENTRAL</t>
  </si>
  <si>
    <t>ORGANISMOS DESCENTRALIZADOS Y AUTÓNOMOS NO FINANCIEROS</t>
  </si>
  <si>
    <t>02-EJÉRCITO DE LA REPÚBLICA DOMINICANA</t>
  </si>
  <si>
    <t>03-ARMADA DE LA REPÚBLICA DOMINICANA</t>
  </si>
  <si>
    <t>04-FUERZA AEREA DE LA REPÚBLICA DOMINICANA</t>
  </si>
  <si>
    <t>01-MINISTERIO DE SALUD PÚBLICA Y ASISTENCIA SOCIAL</t>
  </si>
  <si>
    <t>0999-ADMINISTRACIÓN DE OBLIGACIONES DEL TESORO NACIONAL</t>
  </si>
  <si>
    <t>5180-DIRECCIÓN CENTRAL DEL SERVICIO NACIONAL DE SALUD</t>
  </si>
  <si>
    <t>01-DIRECCIÓN CENTRAL DEL SERVICIO NACIONAL DE SALUD</t>
  </si>
  <si>
    <t>01-MINISTERIO DE EDUCACIÓN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</si>
</sst>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_);_(* \(#,##0.0\);_(* &quot;-&quot;??_);_(@_)"/>
    <numFmt numFmtId="165" formatCode="#,##0.0"/>
    <numFmt numFmtId="166" formatCode="0.0%"/>
  </numFmts>
  <fonts count="27" x14ac:knownFonts="1">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4"/>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b/>
      <sz val="10"/>
      <name val="Calibri"/>
      <family val="2"/>
      <scheme val="minor"/>
    </font>
    <font>
      <sz val="10"/>
      <name val="Calibri"/>
      <family val="2"/>
      <scheme val="minor"/>
    </font>
    <font>
      <b/>
      <sz val="8"/>
      <name val="Calibri"/>
      <family val="2"/>
      <scheme val="minor"/>
    </font>
    <font>
      <sz val="8"/>
      <color theme="1"/>
      <name val="Calibri"/>
      <family val="2"/>
      <scheme val="minor"/>
    </font>
    <font>
      <sz val="12"/>
      <color rgb="FF000000"/>
      <name val="Calibri"/>
      <family val="2"/>
      <scheme val="minor"/>
    </font>
    <font>
      <b/>
      <i/>
      <sz val="10"/>
      <color theme="0"/>
      <name val="Calibri"/>
      <family val="2"/>
      <scheme val="minor"/>
    </font>
    <font>
      <b/>
      <sz val="10"/>
      <color rgb="FFFFFFFF"/>
      <name val="Calibri"/>
      <family val="2"/>
      <scheme val="minor"/>
    </font>
    <font>
      <i/>
      <sz val="10"/>
      <color theme="1"/>
      <name val="Calibri"/>
      <family val="2"/>
      <scheme val="minor"/>
    </font>
    <font>
      <sz val="10"/>
      <name val="Arial"/>
      <family val="2"/>
    </font>
  </fonts>
  <fills count="7">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4" tint="-0.499984740745262"/>
        <bgColor theme="4" tint="0.79998168889431442"/>
      </patternFill>
    </fill>
    <fill>
      <patternFill patternType="solid">
        <fgColor theme="8" tint="0.79998168889431442"/>
        <bgColor indexed="64"/>
      </patternFill>
    </fill>
    <fill>
      <patternFill patternType="solid">
        <fgColor theme="2" tint="-9.9978637043366805E-2"/>
        <bgColor indexed="64"/>
      </patternFill>
    </fill>
  </fills>
  <borders count="2">
    <border>
      <left/>
      <right/>
      <top/>
      <bottom/>
      <diagonal/>
    </border>
    <border>
      <left/>
      <right/>
      <top/>
      <bottom style="thin">
        <color theme="4" tint="0.39997558519241921"/>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2" fillId="0" borderId="0"/>
    <xf numFmtId="0" fontId="12" fillId="0" borderId="0"/>
    <xf numFmtId="0" fontId="12" fillId="0" borderId="0"/>
    <xf numFmtId="0" fontId="26" fillId="0" borderId="0"/>
    <xf numFmtId="0" fontId="12" fillId="0" borderId="0"/>
  </cellStyleXfs>
  <cellXfs count="143">
    <xf numFmtId="0" fontId="0" fillId="0" borderId="0" xfId="0"/>
    <xf numFmtId="43" fontId="0" fillId="0" borderId="0" xfId="1" applyFont="1" applyBorder="1"/>
    <xf numFmtId="0" fontId="0" fillId="0" borderId="0" xfId="0" applyBorder="1"/>
    <xf numFmtId="165" fontId="9" fillId="2" borderId="0" xfId="1" applyNumberFormat="1" applyFont="1" applyFill="1" applyBorder="1" applyAlignment="1">
      <alignment horizontal="center" vertical="center" wrapText="1"/>
    </xf>
    <xf numFmtId="0" fontId="14" fillId="0" borderId="0" xfId="0" applyFont="1" applyAlignment="1">
      <alignment vertical="center"/>
    </xf>
    <xf numFmtId="0" fontId="0" fillId="0" borderId="0" xfId="0" applyAlignment="1"/>
    <xf numFmtId="0" fontId="18" fillId="0" borderId="1" xfId="5" applyFont="1" applyBorder="1" applyAlignment="1">
      <alignment horizontal="left"/>
    </xf>
    <xf numFmtId="164" fontId="18" fillId="0" borderId="1" xfId="1" applyNumberFormat="1" applyFont="1" applyBorder="1" applyAlignment="1">
      <alignment horizontal="left"/>
    </xf>
    <xf numFmtId="0" fontId="18" fillId="0" borderId="0" xfId="5" applyFont="1" applyBorder="1" applyAlignment="1">
      <alignment horizontal="left" indent="1"/>
    </xf>
    <xf numFmtId="164" fontId="7" fillId="0" borderId="0" xfId="1" applyNumberFormat="1" applyFont="1"/>
    <xf numFmtId="0" fontId="19" fillId="0" borderId="0" xfId="5" applyFont="1" applyBorder="1" applyAlignment="1">
      <alignment horizontal="left" indent="2"/>
    </xf>
    <xf numFmtId="164" fontId="6" fillId="0" borderId="0" xfId="1" applyNumberFormat="1" applyFont="1"/>
    <xf numFmtId="164" fontId="6" fillId="2" borderId="0" xfId="1" applyNumberFormat="1" applyFont="1" applyFill="1" applyBorder="1"/>
    <xf numFmtId="0" fontId="2" fillId="0" borderId="0" xfId="3" applyNumberFormat="1" applyFont="1" applyFill="1" applyBorder="1" applyAlignment="1">
      <alignment vertical="center" readingOrder="1"/>
    </xf>
    <xf numFmtId="0" fontId="4" fillId="0" borderId="0" xfId="3" applyNumberFormat="1" applyFont="1" applyFill="1" applyBorder="1" applyAlignment="1">
      <alignment vertical="top" readingOrder="1"/>
    </xf>
    <xf numFmtId="0" fontId="5" fillId="0" borderId="0" xfId="0" applyFont="1" applyBorder="1" applyAlignment="1">
      <alignment vertical="center"/>
    </xf>
    <xf numFmtId="0" fontId="13" fillId="0" borderId="0" xfId="0" applyNumberFormat="1" applyFont="1" applyFill="1" applyBorder="1" applyAlignment="1">
      <alignment vertical="top" wrapText="1" readingOrder="1"/>
    </xf>
    <xf numFmtId="0" fontId="3" fillId="0" borderId="0" xfId="0" applyNumberFormat="1" applyFont="1" applyFill="1" applyBorder="1" applyAlignment="1">
      <alignment vertical="top" wrapText="1" readingOrder="1"/>
    </xf>
    <xf numFmtId="0" fontId="2" fillId="0" borderId="0" xfId="0" applyNumberFormat="1" applyFont="1" applyFill="1" applyBorder="1" applyAlignment="1">
      <alignment vertical="center" wrapText="1" readingOrder="1"/>
    </xf>
    <xf numFmtId="0" fontId="15" fillId="2" borderId="0" xfId="0" applyFont="1" applyFill="1" applyAlignment="1">
      <alignment wrapText="1"/>
    </xf>
    <xf numFmtId="0" fontId="16" fillId="2" borderId="0" xfId="0" applyFont="1" applyFill="1" applyAlignment="1"/>
    <xf numFmtId="0" fontId="5" fillId="2" borderId="0" xfId="0" applyFont="1" applyFill="1" applyAlignment="1"/>
    <xf numFmtId="0" fontId="0" fillId="2" borderId="0" xfId="0" applyFill="1"/>
    <xf numFmtId="0" fontId="10" fillId="0" borderId="0" xfId="0" applyFont="1" applyAlignment="1">
      <alignment vertical="center" wrapText="1"/>
    </xf>
    <xf numFmtId="0" fontId="11" fillId="2" borderId="0" xfId="0" applyFont="1" applyFill="1" applyBorder="1" applyAlignment="1">
      <alignment horizontal="left" vertical="center" indent="2"/>
    </xf>
    <xf numFmtId="165" fontId="21"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166" fontId="21" fillId="2" borderId="0" xfId="2" applyNumberFormat="1" applyFont="1" applyFill="1" applyBorder="1" applyAlignment="1">
      <alignment horizontal="center" vertical="center" wrapText="1"/>
    </xf>
    <xf numFmtId="43" fontId="0" fillId="0" borderId="0" xfId="0" applyNumberFormat="1"/>
    <xf numFmtId="0" fontId="22" fillId="0" borderId="0" xfId="0" applyNumberFormat="1" applyFont="1" applyFill="1" applyBorder="1" applyAlignment="1">
      <alignment vertical="top" wrapText="1" readingOrder="1"/>
    </xf>
    <xf numFmtId="0" fontId="10" fillId="0" borderId="0" xfId="0" applyFont="1" applyAlignment="1">
      <alignment horizontal="left" vertical="center" wrapText="1"/>
    </xf>
    <xf numFmtId="0" fontId="10" fillId="0" borderId="0" xfId="0" applyFont="1" applyAlignment="1">
      <alignment vertical="center"/>
    </xf>
    <xf numFmtId="0" fontId="9" fillId="0" borderId="0" xfId="0" applyFont="1" applyBorder="1" applyAlignment="1">
      <alignment vertical="top" wrapText="1"/>
    </xf>
    <xf numFmtId="0" fontId="9" fillId="0" borderId="0" xfId="0" applyFont="1" applyAlignment="1">
      <alignment vertical="top"/>
    </xf>
    <xf numFmtId="0" fontId="17" fillId="3" borderId="0" xfId="0" applyFont="1" applyFill="1" applyBorder="1" applyAlignment="1">
      <alignment vertical="center" wrapText="1"/>
    </xf>
    <xf numFmtId="165" fontId="17" fillId="3" borderId="0" xfId="0" applyNumberFormat="1" applyFont="1" applyFill="1" applyBorder="1" applyAlignment="1">
      <alignment horizontal="center" vertical="center" wrapText="1"/>
    </xf>
    <xf numFmtId="0" fontId="17" fillId="2" borderId="0" xfId="0" applyFont="1" applyFill="1" applyBorder="1" applyAlignment="1">
      <alignment vertical="center" wrapText="1"/>
    </xf>
    <xf numFmtId="165" fontId="17" fillId="2" borderId="0" xfId="0" applyNumberFormat="1" applyFont="1" applyFill="1" applyBorder="1" applyAlignment="1">
      <alignment horizontal="center" vertical="center" wrapText="1"/>
    </xf>
    <xf numFmtId="0" fontId="6" fillId="0" borderId="0" xfId="0" applyFont="1" applyBorder="1"/>
    <xf numFmtId="0" fontId="7" fillId="5" borderId="0" xfId="0" applyFont="1" applyFill="1" applyBorder="1" applyAlignment="1">
      <alignment horizontal="left"/>
    </xf>
    <xf numFmtId="0" fontId="6" fillId="0" borderId="0" xfId="0" applyFont="1" applyFill="1" applyAlignment="1">
      <alignment horizontal="left" indent="1"/>
    </xf>
    <xf numFmtId="0" fontId="6" fillId="0" borderId="0" xfId="0" applyFont="1" applyFill="1" applyAlignment="1">
      <alignment horizontal="left" indent="2"/>
    </xf>
    <xf numFmtId="165" fontId="7" fillId="5" borderId="0" xfId="1" applyNumberFormat="1" applyFont="1" applyFill="1" applyBorder="1" applyAlignment="1">
      <alignment horizontal="right" vertical="center" wrapText="1"/>
    </xf>
    <xf numFmtId="165" fontId="6" fillId="0" borderId="0" xfId="1" applyNumberFormat="1" applyFont="1" applyFill="1" applyBorder="1" applyAlignment="1">
      <alignment horizontal="right" vertical="center" wrapText="1"/>
    </xf>
    <xf numFmtId="0" fontId="6" fillId="0" borderId="0" xfId="0" applyFont="1" applyBorder="1" applyAlignment="1">
      <alignment horizontal="right"/>
    </xf>
    <xf numFmtId="49" fontId="16" fillId="2" borderId="0" xfId="0" applyNumberFormat="1" applyFont="1" applyFill="1" applyAlignment="1"/>
    <xf numFmtId="165" fontId="7" fillId="5" borderId="0" xfId="1" applyNumberFormat="1" applyFont="1" applyFill="1" applyBorder="1" applyAlignment="1">
      <alignment horizontal="right" vertical="center"/>
    </xf>
    <xf numFmtId="165" fontId="6" fillId="2" borderId="0" xfId="1" applyNumberFormat="1" applyFont="1" applyFill="1" applyBorder="1" applyAlignment="1">
      <alignment horizontal="right" vertical="center"/>
    </xf>
    <xf numFmtId="0" fontId="7" fillId="5" borderId="0" xfId="0" applyFont="1" applyFill="1" applyBorder="1" applyAlignment="1">
      <alignment horizontal="left" vertical="center" indent="1"/>
    </xf>
    <xf numFmtId="0" fontId="7" fillId="2" borderId="0" xfId="0" applyFont="1" applyFill="1" applyAlignment="1">
      <alignment horizontal="left" indent="1"/>
    </xf>
    <xf numFmtId="0" fontId="6" fillId="2" borderId="0" xfId="0" applyFont="1" applyFill="1" applyAlignment="1">
      <alignment horizontal="left" indent="2"/>
    </xf>
    <xf numFmtId="0" fontId="6" fillId="0" borderId="0" xfId="0" applyFont="1" applyAlignment="1">
      <alignment horizontal="left" indent="2"/>
    </xf>
    <xf numFmtId="0" fontId="7" fillId="6" borderId="0" xfId="0" applyFont="1" applyFill="1" applyBorder="1" applyAlignment="1">
      <alignment horizontal="left" vertical="center" indent="1"/>
    </xf>
    <xf numFmtId="165" fontId="7" fillId="6" borderId="0" xfId="1" applyNumberFormat="1" applyFont="1" applyFill="1" applyBorder="1" applyAlignment="1">
      <alignment horizontal="right" vertical="center" wrapText="1"/>
    </xf>
    <xf numFmtId="164" fontId="7" fillId="6" borderId="0" xfId="1" applyNumberFormat="1" applyFont="1" applyFill="1" applyBorder="1" applyAlignment="1">
      <alignment horizontal="right" vertical="center" wrapText="1"/>
    </xf>
    <xf numFmtId="164" fontId="7" fillId="5"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165" fontId="24" fillId="3" borderId="0" xfId="1" applyNumberFormat="1" applyFont="1" applyFill="1" applyBorder="1" applyAlignment="1">
      <alignment horizontal="right" vertical="center" wrapText="1"/>
    </xf>
    <xf numFmtId="0" fontId="7" fillId="5" borderId="0" xfId="0" applyFont="1" applyFill="1" applyAlignment="1">
      <alignment horizontal="left" indent="2"/>
    </xf>
    <xf numFmtId="0" fontId="6" fillId="2" borderId="0" xfId="0" applyFont="1" applyFill="1" applyAlignment="1">
      <alignment horizontal="left" indent="3"/>
    </xf>
    <xf numFmtId="0" fontId="6" fillId="0" borderId="0" xfId="0" applyFont="1" applyAlignment="1">
      <alignment horizontal="left" indent="3"/>
    </xf>
    <xf numFmtId="0" fontId="7" fillId="5" borderId="0" xfId="0" applyFont="1" applyFill="1" applyBorder="1" applyAlignment="1">
      <alignment horizontal="left" indent="2"/>
    </xf>
    <xf numFmtId="0" fontId="24" fillId="3" borderId="0" xfId="0" applyFont="1" applyFill="1" applyBorder="1" applyAlignment="1">
      <alignment horizontal="left" vertical="center" wrapText="1"/>
    </xf>
    <xf numFmtId="165" fontId="7" fillId="2" borderId="0" xfId="1" applyNumberFormat="1" applyFont="1" applyFill="1" applyBorder="1" applyAlignment="1">
      <alignment horizontal="right" vertical="center" wrapText="1"/>
    </xf>
    <xf numFmtId="165" fontId="6" fillId="2" borderId="0" xfId="1" applyNumberFormat="1" applyFont="1" applyFill="1" applyBorder="1" applyAlignment="1">
      <alignment horizontal="right" vertical="center" wrapText="1"/>
    </xf>
    <xf numFmtId="164" fontId="7" fillId="2" borderId="0" xfId="1" applyNumberFormat="1" applyFont="1" applyFill="1" applyBorder="1" applyAlignment="1">
      <alignment horizontal="right" vertical="center" wrapText="1"/>
    </xf>
    <xf numFmtId="0" fontId="7" fillId="2" borderId="0" xfId="0" applyFont="1" applyFill="1" applyBorder="1" applyAlignment="1">
      <alignment horizontal="left" vertical="center" indent="2"/>
    </xf>
    <xf numFmtId="0" fontId="10" fillId="0" borderId="0" xfId="0" applyFont="1" applyAlignment="1">
      <alignment horizontal="left" vertical="center" wrapText="1"/>
    </xf>
    <xf numFmtId="0" fontId="6" fillId="2" borderId="0" xfId="0" applyFont="1" applyFill="1" applyBorder="1" applyAlignment="1">
      <alignment horizontal="left" vertical="center" indent="3"/>
    </xf>
    <xf numFmtId="0" fontId="25" fillId="0" borderId="0" xfId="0" applyFont="1" applyFill="1" applyAlignment="1">
      <alignment horizontal="left" indent="1"/>
    </xf>
    <xf numFmtId="0" fontId="10" fillId="0" borderId="0" xfId="0" applyFont="1" applyFill="1" applyAlignment="1">
      <alignment vertical="center"/>
    </xf>
    <xf numFmtId="0" fontId="9" fillId="0" borderId="0" xfId="0" applyFont="1" applyFill="1" applyBorder="1" applyAlignment="1">
      <alignment vertical="top" wrapText="1"/>
    </xf>
    <xf numFmtId="165" fontId="21" fillId="0" borderId="0" xfId="1" applyNumberFormat="1" applyFont="1" applyFill="1" applyBorder="1" applyAlignment="1">
      <alignment horizontal="center" vertical="center" wrapText="1"/>
    </xf>
    <xf numFmtId="0" fontId="11" fillId="0" borderId="0" xfId="0" applyFont="1" applyFill="1" applyBorder="1" applyAlignment="1">
      <alignment horizontal="left" vertical="center" indent="2"/>
    </xf>
    <xf numFmtId="165" fontId="17" fillId="3" borderId="0" xfId="0" applyNumberFormat="1" applyFont="1" applyFill="1" applyBorder="1" applyAlignment="1">
      <alignment vertical="center" wrapText="1"/>
    </xf>
    <xf numFmtId="165" fontId="7" fillId="2" borderId="0" xfId="1" applyNumberFormat="1" applyFont="1" applyFill="1" applyBorder="1" applyAlignment="1">
      <alignment horizontal="right" vertical="center"/>
    </xf>
    <xf numFmtId="0" fontId="13" fillId="0" borderId="0" xfId="0" applyNumberFormat="1" applyFont="1" applyFill="1" applyBorder="1" applyAlignment="1">
      <alignment vertical="center" wrapText="1" readingOrder="1"/>
    </xf>
    <xf numFmtId="0" fontId="0" fillId="0" borderId="0" xfId="0" applyAlignment="1">
      <alignment vertical="center" readingOrder="1"/>
    </xf>
    <xf numFmtId="0" fontId="5" fillId="2" borderId="0" xfId="0" applyFont="1" applyFill="1" applyAlignment="1">
      <alignment horizontal="center"/>
    </xf>
    <xf numFmtId="0" fontId="9" fillId="0" borderId="0" xfId="0" applyFont="1" applyAlignment="1">
      <alignment horizontal="left" vertical="top"/>
    </xf>
    <xf numFmtId="49" fontId="16" fillId="2" borderId="0" xfId="0" applyNumberFormat="1" applyFont="1" applyFill="1" applyAlignment="1">
      <alignment vertical="center"/>
    </xf>
    <xf numFmtId="0" fontId="7" fillId="2" borderId="0" xfId="0" applyFont="1" applyFill="1"/>
    <xf numFmtId="0" fontId="6" fillId="0" borderId="0" xfId="0" applyFont="1" applyAlignment="1">
      <alignment horizontal="left" indent="1"/>
    </xf>
    <xf numFmtId="0" fontId="7" fillId="0" borderId="0" xfId="0" applyFont="1" applyAlignment="1">
      <alignment horizontal="left" indent="1"/>
    </xf>
    <xf numFmtId="0" fontId="7" fillId="2" borderId="0" xfId="0" applyFont="1" applyFill="1" applyAlignment="1">
      <alignment horizontal="left"/>
    </xf>
    <xf numFmtId="164" fontId="19" fillId="0" borderId="0" xfId="1" applyNumberFormat="1" applyFont="1" applyBorder="1" applyAlignment="1">
      <alignment horizontal="left"/>
    </xf>
    <xf numFmtId="164" fontId="18" fillId="0" borderId="0" xfId="1" applyNumberFormat="1" applyFont="1" applyBorder="1" applyAlignment="1">
      <alignment horizontal="left"/>
    </xf>
    <xf numFmtId="0" fontId="17" fillId="4" borderId="0" xfId="0" applyFont="1" applyFill="1" applyBorder="1" applyAlignment="1">
      <alignment horizontal="left"/>
    </xf>
    <xf numFmtId="164" fontId="17" fillId="4" borderId="0" xfId="1" applyNumberFormat="1" applyFont="1" applyFill="1" applyBorder="1" applyAlignment="1">
      <alignment horizontal="right"/>
    </xf>
    <xf numFmtId="0" fontId="17" fillId="4" borderId="0" xfId="0" applyFont="1" applyFill="1" applyBorder="1" applyAlignment="1">
      <alignment horizontal="center" vertical="center" wrapText="1"/>
    </xf>
    <xf numFmtId="43" fontId="0" fillId="2" borderId="0" xfId="1" applyFont="1" applyFill="1"/>
    <xf numFmtId="0" fontId="0" fillId="0" borderId="0" xfId="0" applyFill="1"/>
    <xf numFmtId="164" fontId="0" fillId="0" borderId="0" xfId="1" applyNumberFormat="1" applyFont="1"/>
    <xf numFmtId="0" fontId="6" fillId="2" borderId="0" xfId="0" applyFont="1" applyFill="1" applyBorder="1" applyAlignment="1">
      <alignment horizontal="left" indent="3"/>
    </xf>
    <xf numFmtId="0" fontId="10" fillId="0" borderId="0" xfId="0" applyFont="1" applyAlignment="1">
      <alignment horizontal="left" vertical="center" wrapText="1"/>
    </xf>
    <xf numFmtId="0" fontId="9" fillId="0" borderId="0" xfId="0" applyFont="1" applyAlignment="1">
      <alignment horizontal="left" vertical="top"/>
    </xf>
    <xf numFmtId="0" fontId="5" fillId="2" borderId="0" xfId="0" applyFont="1" applyFill="1" applyAlignment="1">
      <alignment vertical="center"/>
    </xf>
    <xf numFmtId="0" fontId="15" fillId="2" borderId="0" xfId="0" applyFont="1" applyFill="1" applyAlignment="1">
      <alignment vertical="center" wrapText="1"/>
    </xf>
    <xf numFmtId="0" fontId="10" fillId="0" borderId="0" xfId="0" applyFont="1" applyBorder="1" applyAlignment="1">
      <alignment vertical="center"/>
    </xf>
    <xf numFmtId="0" fontId="0" fillId="0" borderId="0" xfId="0" applyAlignment="1">
      <alignment vertical="center"/>
    </xf>
    <xf numFmtId="164" fontId="6" fillId="0" borderId="0" xfId="0" applyNumberFormat="1" applyFont="1" applyBorder="1" applyAlignment="1">
      <alignment horizontal="right"/>
    </xf>
    <xf numFmtId="164" fontId="17" fillId="3" borderId="0" xfId="0" applyNumberFormat="1" applyFont="1" applyFill="1" applyBorder="1" applyAlignment="1">
      <alignment horizontal="right" vertical="center" wrapText="1"/>
    </xf>
    <xf numFmtId="164" fontId="6" fillId="0" borderId="0" xfId="1" applyNumberFormat="1" applyFont="1" applyFill="1" applyBorder="1" applyAlignment="1">
      <alignment horizontal="right" vertical="center" wrapText="1"/>
    </xf>
    <xf numFmtId="0" fontId="17" fillId="3" borderId="0" xfId="0" applyFont="1" applyFill="1" applyAlignment="1">
      <alignment horizontal="center" vertical="center" wrapText="1"/>
    </xf>
    <xf numFmtId="164" fontId="7" fillId="2" borderId="0" xfId="1" applyNumberFormat="1" applyFont="1" applyFill="1" applyBorder="1"/>
    <xf numFmtId="0" fontId="19" fillId="2" borderId="0" xfId="5" applyFont="1" applyFill="1" applyBorder="1" applyAlignment="1">
      <alignment horizontal="left" indent="2"/>
    </xf>
    <xf numFmtId="164" fontId="6" fillId="2" borderId="0" xfId="1" applyNumberFormat="1" applyFont="1" applyFill="1"/>
    <xf numFmtId="0" fontId="20" fillId="2" borderId="0" xfId="5" applyFont="1" applyFill="1" applyBorder="1" applyAlignment="1"/>
    <xf numFmtId="0" fontId="0" fillId="2" borderId="0" xfId="0" applyFill="1" applyAlignment="1"/>
    <xf numFmtId="164" fontId="7" fillId="5" borderId="0" xfId="0" applyNumberFormat="1" applyFont="1" applyFill="1" applyAlignment="1">
      <alignment horizontal="left" vertical="center"/>
    </xf>
    <xf numFmtId="165" fontId="9" fillId="5" borderId="0" xfId="1" applyNumberFormat="1" applyFont="1" applyFill="1" applyBorder="1" applyAlignment="1">
      <alignment horizontal="left" vertical="center" wrapText="1"/>
    </xf>
    <xf numFmtId="0" fontId="0" fillId="0" borderId="0" xfId="0" applyBorder="1"/>
    <xf numFmtId="0" fontId="19" fillId="0" borderId="0" xfId="5" applyFont="1" applyBorder="1" applyAlignment="1">
      <alignment horizontal="left" indent="2"/>
    </xf>
    <xf numFmtId="164" fontId="6" fillId="0" borderId="0" xfId="1" applyNumberFormat="1" applyFont="1"/>
    <xf numFmtId="164" fontId="6" fillId="2" borderId="0" xfId="1" applyNumberFormat="1" applyFont="1" applyFill="1" applyBorder="1"/>
    <xf numFmtId="0" fontId="17" fillId="4" borderId="0" xfId="0" applyFont="1" applyFill="1" applyBorder="1" applyAlignment="1">
      <alignment horizontal="left"/>
    </xf>
    <xf numFmtId="164" fontId="17" fillId="4" borderId="0" xfId="1" applyNumberFormat="1" applyFont="1" applyFill="1" applyBorder="1" applyAlignment="1">
      <alignment horizontal="right"/>
    </xf>
    <xf numFmtId="165" fontId="9" fillId="5" borderId="0" xfId="1" applyNumberFormat="1" applyFont="1" applyFill="1" applyBorder="1" applyAlignment="1">
      <alignment horizontal="left" vertical="center" wrapText="1"/>
    </xf>
    <xf numFmtId="164" fontId="6" fillId="0" borderId="0" xfId="1" applyNumberFormat="1" applyFont="1" applyBorder="1"/>
    <xf numFmtId="0" fontId="2" fillId="0" borderId="0" xfId="0" applyNumberFormat="1" applyFont="1" applyFill="1" applyBorder="1" applyAlignment="1">
      <alignment horizontal="center" vertical="center" wrapText="1" readingOrder="1"/>
    </xf>
    <xf numFmtId="0" fontId="10" fillId="0" borderId="0" xfId="0" applyFont="1" applyAlignment="1">
      <alignment horizontal="left" vertical="top" wrapText="1"/>
    </xf>
    <xf numFmtId="0" fontId="8" fillId="3" borderId="0" xfId="0" applyFont="1" applyFill="1" applyBorder="1" applyAlignment="1">
      <alignment horizontal="center" vertical="center" wrapText="1"/>
    </xf>
    <xf numFmtId="0" fontId="10" fillId="0" borderId="0" xfId="0" applyFont="1" applyAlignment="1">
      <alignment horizontal="left" vertical="center" wrapText="1"/>
    </xf>
    <xf numFmtId="49" fontId="16" fillId="2" borderId="0" xfId="0" applyNumberFormat="1" applyFont="1" applyFill="1" applyAlignment="1">
      <alignment horizontal="center" vertical="center"/>
    </xf>
    <xf numFmtId="0" fontId="5" fillId="2" borderId="0" xfId="0" applyFont="1" applyFill="1" applyAlignment="1">
      <alignment horizontal="center" vertical="center"/>
    </xf>
    <xf numFmtId="0" fontId="15" fillId="2" borderId="0" xfId="0" applyFont="1" applyFill="1" applyAlignment="1">
      <alignment horizontal="center" vertical="center" wrapText="1"/>
    </xf>
    <xf numFmtId="0" fontId="13" fillId="0" borderId="0" xfId="0" applyNumberFormat="1" applyFont="1" applyFill="1" applyBorder="1" applyAlignment="1">
      <alignment horizontal="center" vertical="center" wrapText="1" readingOrder="1"/>
    </xf>
    <xf numFmtId="0" fontId="3" fillId="0" borderId="0" xfId="0" applyNumberFormat="1" applyFont="1" applyFill="1" applyBorder="1" applyAlignment="1">
      <alignment horizontal="center" vertical="top" wrapText="1" readingOrder="1"/>
    </xf>
    <xf numFmtId="0" fontId="23" fillId="3" borderId="0" xfId="0" applyFont="1" applyFill="1" applyBorder="1" applyAlignment="1">
      <alignment horizontal="center" vertical="center"/>
    </xf>
    <xf numFmtId="0" fontId="23" fillId="3" borderId="0" xfId="0" applyFont="1" applyFill="1" applyBorder="1" applyAlignment="1">
      <alignment horizontal="center" vertical="center" wrapText="1"/>
    </xf>
    <xf numFmtId="0" fontId="5" fillId="2" borderId="0" xfId="0" applyFont="1" applyFill="1" applyAlignment="1">
      <alignment horizontal="center"/>
    </xf>
    <xf numFmtId="0" fontId="15" fillId="2" borderId="0" xfId="0" applyFont="1" applyFill="1" applyAlignment="1">
      <alignment horizontal="center" wrapText="1"/>
    </xf>
    <xf numFmtId="0" fontId="13" fillId="0" borderId="0" xfId="0" applyNumberFormat="1" applyFont="1" applyFill="1" applyBorder="1" applyAlignment="1">
      <alignment horizontal="center" vertical="top" wrapText="1" readingOrder="1"/>
    </xf>
    <xf numFmtId="49" fontId="16" fillId="2" borderId="0" xfId="0" applyNumberFormat="1" applyFont="1" applyFill="1" applyAlignment="1">
      <alignment horizontal="center"/>
    </xf>
    <xf numFmtId="0" fontId="16" fillId="2" borderId="0" xfId="0" applyFont="1" applyFill="1" applyAlignment="1">
      <alignment horizontal="center"/>
    </xf>
    <xf numFmtId="0" fontId="15" fillId="2" borderId="0" xfId="0" applyFont="1" applyFill="1" applyAlignment="1">
      <alignment horizontal="center"/>
    </xf>
    <xf numFmtId="0" fontId="17" fillId="3" borderId="0" xfId="0" applyFont="1" applyFill="1" applyAlignment="1">
      <alignment horizontal="left" vertical="center"/>
    </xf>
    <xf numFmtId="0" fontId="17" fillId="3" borderId="0" xfId="0" applyFont="1" applyFill="1" applyAlignment="1">
      <alignment horizontal="center" vertical="center" wrapText="1"/>
    </xf>
    <xf numFmtId="0" fontId="20" fillId="0" borderId="0" xfId="0" applyFont="1" applyBorder="1" applyAlignment="1">
      <alignment horizontal="left" vertical="top" wrapText="1"/>
    </xf>
    <xf numFmtId="17" fontId="16" fillId="2" borderId="0" xfId="0" applyNumberFormat="1" applyFont="1" applyFill="1" applyAlignment="1">
      <alignment horizontal="center"/>
    </xf>
  </cellXfs>
  <cellStyles count="9">
    <cellStyle name="Millares" xfId="1" builtinId="3"/>
    <cellStyle name="Normal" xfId="0" builtinId="0"/>
    <cellStyle name="Normal 11 2" xfId="4" xr:uid="{00000000-0005-0000-0000-000002000000}"/>
    <cellStyle name="Normal 2" xfId="5" xr:uid="{00000000-0005-0000-0000-000003000000}"/>
    <cellStyle name="Normal 2 2" xfId="3" xr:uid="{00000000-0005-0000-0000-000004000000}"/>
    <cellStyle name="Normal 2 2 2" xfId="6" xr:uid="{00000000-0005-0000-0000-000005000000}"/>
    <cellStyle name="Normal 3" xfId="7" xr:uid="{00000000-0005-0000-0000-000006000000}"/>
    <cellStyle name="Normal 3 2" xfId="8" xr:uid="{828C1EBB-F734-4F70-B62C-982C39E58E86}"/>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317500</xdr:colOff>
      <xdr:row>4</xdr:row>
      <xdr:rowOff>118569</xdr:rowOff>
    </xdr:to>
    <xdr:pic>
      <xdr:nvPicPr>
        <xdr:cNvPr id="23" name="Imagen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
        <a:stretch>
          <a:fillRect/>
        </a:stretch>
      </xdr:blipFill>
      <xdr:spPr>
        <a:xfrm>
          <a:off x="0" y="9525"/>
          <a:ext cx="314325" cy="1333500"/>
        </a:xfrm>
        <a:prstGeom prst="rect">
          <a:avLst/>
        </a:prstGeom>
      </xdr:spPr>
    </xdr:pic>
    <xdr:clientData/>
  </xdr:twoCellAnchor>
  <xdr:twoCellAnchor editAs="oneCell">
    <xdr:from>
      <xdr:col>4</xdr:col>
      <xdr:colOff>666750</xdr:colOff>
      <xdr:row>0</xdr:row>
      <xdr:rowOff>79375</xdr:rowOff>
    </xdr:from>
    <xdr:to>
      <xdr:col>5</xdr:col>
      <xdr:colOff>848400</xdr:colOff>
      <xdr:row>2</xdr:row>
      <xdr:rowOff>301625</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6400800" y="79375"/>
          <a:ext cx="1562775" cy="850900"/>
        </a:xfrm>
        <a:prstGeom prst="rect">
          <a:avLst/>
        </a:prstGeom>
      </xdr:spPr>
    </xdr:pic>
    <xdr:clientData/>
  </xdr:twoCellAnchor>
  <xdr:twoCellAnchor editAs="oneCell">
    <xdr:from>
      <xdr:col>0</xdr:col>
      <xdr:colOff>457201</xdr:colOff>
      <xdr:row>0</xdr:row>
      <xdr:rowOff>93663</xdr:rowOff>
    </xdr:from>
    <xdr:to>
      <xdr:col>2</xdr:col>
      <xdr:colOff>362441</xdr:colOff>
      <xdr:row>2</xdr:row>
      <xdr:rowOff>257175</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457201" y="93663"/>
          <a:ext cx="1600690" cy="792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1333500</xdr:colOff>
      <xdr:row>0</xdr:row>
      <xdr:rowOff>9526</xdr:rowOff>
    </xdr:from>
    <xdr:to>
      <xdr:col>5</xdr:col>
      <xdr:colOff>566307</xdr:colOff>
      <xdr:row>3</xdr:row>
      <xdr:rowOff>104776</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8067675" y="9526"/>
          <a:ext cx="1842657" cy="914400"/>
        </a:xfrm>
        <a:prstGeom prst="rect">
          <a:avLst/>
        </a:prstGeom>
      </xdr:spPr>
    </xdr:pic>
    <xdr:clientData/>
  </xdr:twoCellAnchor>
  <xdr:twoCellAnchor editAs="oneCell">
    <xdr:from>
      <xdr:col>0</xdr:col>
      <xdr:colOff>371475</xdr:colOff>
      <xdr:row>0</xdr:row>
      <xdr:rowOff>66676</xdr:rowOff>
    </xdr:from>
    <xdr:to>
      <xdr:col>1</xdr:col>
      <xdr:colOff>1041792</xdr:colOff>
      <xdr:row>3</xdr:row>
      <xdr:rowOff>66676</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371475" y="66676"/>
          <a:ext cx="1851417"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4</xdr:col>
      <xdr:colOff>0</xdr:colOff>
      <xdr:row>0</xdr:row>
      <xdr:rowOff>180976</xdr:rowOff>
    </xdr:from>
    <xdr:to>
      <xdr:col>5</xdr:col>
      <xdr:colOff>223696</xdr:colOff>
      <xdr:row>4</xdr:row>
      <xdr:rowOff>104776</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8267701" y="180976"/>
          <a:ext cx="1881046" cy="933450"/>
        </a:xfrm>
        <a:prstGeom prst="rect">
          <a:avLst/>
        </a:prstGeom>
      </xdr:spPr>
    </xdr:pic>
    <xdr:clientData/>
  </xdr:twoCellAnchor>
  <xdr:twoCellAnchor editAs="oneCell">
    <xdr:from>
      <xdr:col>0</xdr:col>
      <xdr:colOff>523875</xdr:colOff>
      <xdr:row>0</xdr:row>
      <xdr:rowOff>200026</xdr:rowOff>
    </xdr:from>
    <xdr:to>
      <xdr:col>1</xdr:col>
      <xdr:colOff>780270</xdr:colOff>
      <xdr:row>4</xdr:row>
      <xdr:rowOff>28576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523875" y="200026"/>
          <a:ext cx="1904220" cy="838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0</xdr:colOff>
      <xdr:row>0</xdr:row>
      <xdr:rowOff>76201</xdr:rowOff>
    </xdr:from>
    <xdr:to>
      <xdr:col>4</xdr:col>
      <xdr:colOff>183285</xdr:colOff>
      <xdr:row>3</xdr:row>
      <xdr:rowOff>38100</xdr:rowOff>
    </xdr:to>
    <xdr:pic>
      <xdr:nvPicPr>
        <xdr:cNvPr id="5" name="Imagen 3">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8410576" y="76201"/>
          <a:ext cx="1573935" cy="781049"/>
        </a:xfrm>
        <a:prstGeom prst="rect">
          <a:avLst/>
        </a:prstGeom>
      </xdr:spPr>
    </xdr:pic>
    <xdr:clientData/>
  </xdr:twoCellAnchor>
  <xdr:twoCellAnchor editAs="oneCell">
    <xdr:from>
      <xdr:col>0</xdr:col>
      <xdr:colOff>438150</xdr:colOff>
      <xdr:row>0</xdr:row>
      <xdr:rowOff>85725</xdr:rowOff>
    </xdr:from>
    <xdr:to>
      <xdr:col>1</xdr:col>
      <xdr:colOff>1109395</xdr:colOff>
      <xdr:row>3</xdr:row>
      <xdr:rowOff>19050</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438150" y="85725"/>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438150</xdr:colOff>
      <xdr:row>0</xdr:row>
      <xdr:rowOff>161926</xdr:rowOff>
    </xdr:from>
    <xdr:to>
      <xdr:col>1</xdr:col>
      <xdr:colOff>1026259</xdr:colOff>
      <xdr:row>3</xdr:row>
      <xdr:rowOff>104776</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438150" y="161926"/>
          <a:ext cx="1731109" cy="762000"/>
        </a:xfrm>
        <a:prstGeom prst="rect">
          <a:avLst/>
        </a:prstGeom>
      </xdr:spPr>
    </xdr:pic>
    <xdr:clientData/>
  </xdr:twoCellAnchor>
  <xdr:twoCellAnchor editAs="oneCell">
    <xdr:from>
      <xdr:col>3</xdr:col>
      <xdr:colOff>495641</xdr:colOff>
      <xdr:row>0</xdr:row>
      <xdr:rowOff>85726</xdr:rowOff>
    </xdr:from>
    <xdr:to>
      <xdr:col>4</xdr:col>
      <xdr:colOff>784422</xdr:colOff>
      <xdr:row>3</xdr:row>
      <xdr:rowOff>95250</xdr:rowOff>
    </xdr:to>
    <xdr:pic>
      <xdr:nvPicPr>
        <xdr:cNvPr id="6" name="Imagen 3">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8515691" y="8572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314325</xdr:colOff>
      <xdr:row>5</xdr:row>
      <xdr:rowOff>66676</xdr:rowOff>
    </xdr:to>
    <xdr:pic>
      <xdr:nvPicPr>
        <xdr:cNvPr id="2" name="Imagen 1">
          <a:extLst>
            <a:ext uri="{FF2B5EF4-FFF2-40B4-BE49-F238E27FC236}">
              <a16:creationId xmlns:a16="http://schemas.microsoft.com/office/drawing/2014/main" id="{1AFB2D01-788B-4EED-8446-DD51816CA884}"/>
            </a:ext>
          </a:extLst>
        </xdr:cNvPr>
        <xdr:cNvPicPr>
          <a:picLocks noChangeAspect="1"/>
        </xdr:cNvPicPr>
      </xdr:nvPicPr>
      <xdr:blipFill>
        <a:blip xmlns:r="http://schemas.openxmlformats.org/officeDocument/2006/relationships" r:embed="rId1"/>
        <a:stretch>
          <a:fillRect/>
        </a:stretch>
      </xdr:blipFill>
      <xdr:spPr>
        <a:xfrm>
          <a:off x="0" y="1"/>
          <a:ext cx="314325" cy="1333500"/>
        </a:xfrm>
        <a:prstGeom prst="rect">
          <a:avLst/>
        </a:prstGeom>
      </xdr:spPr>
    </xdr:pic>
    <xdr:clientData/>
  </xdr:twoCellAnchor>
  <xdr:twoCellAnchor editAs="oneCell">
    <xdr:from>
      <xdr:col>0</xdr:col>
      <xdr:colOff>428625</xdr:colOff>
      <xdr:row>0</xdr:row>
      <xdr:rowOff>142876</xdr:rowOff>
    </xdr:from>
    <xdr:to>
      <xdr:col>1</xdr:col>
      <xdr:colOff>1400175</xdr:colOff>
      <xdr:row>3</xdr:row>
      <xdr:rowOff>31155</xdr:rowOff>
    </xdr:to>
    <xdr:pic>
      <xdr:nvPicPr>
        <xdr:cNvPr id="3" name="Imagen 2">
          <a:extLst>
            <a:ext uri="{FF2B5EF4-FFF2-40B4-BE49-F238E27FC236}">
              <a16:creationId xmlns:a16="http://schemas.microsoft.com/office/drawing/2014/main" id="{E55AD8E3-47BD-4982-B03E-3B02BBFFEF11}"/>
            </a:ext>
          </a:extLst>
        </xdr:cNvPr>
        <xdr:cNvPicPr>
          <a:picLocks noChangeAspect="1"/>
        </xdr:cNvPicPr>
      </xdr:nvPicPr>
      <xdr:blipFill>
        <a:blip xmlns:r="http://schemas.openxmlformats.org/officeDocument/2006/relationships" r:embed="rId2"/>
        <a:stretch>
          <a:fillRect/>
        </a:stretch>
      </xdr:blipFill>
      <xdr:spPr>
        <a:xfrm>
          <a:off x="428625" y="142876"/>
          <a:ext cx="1628775" cy="716954"/>
        </a:xfrm>
        <a:prstGeom prst="rect">
          <a:avLst/>
        </a:prstGeom>
      </xdr:spPr>
    </xdr:pic>
    <xdr:clientData/>
  </xdr:twoCellAnchor>
  <xdr:twoCellAnchor editAs="oneCell">
    <xdr:from>
      <xdr:col>4</xdr:col>
      <xdr:colOff>190500</xdr:colOff>
      <xdr:row>0</xdr:row>
      <xdr:rowOff>123826</xdr:rowOff>
    </xdr:from>
    <xdr:to>
      <xdr:col>5</xdr:col>
      <xdr:colOff>564285</xdr:colOff>
      <xdr:row>3</xdr:row>
      <xdr:rowOff>76200</xdr:rowOff>
    </xdr:to>
    <xdr:pic>
      <xdr:nvPicPr>
        <xdr:cNvPr id="4" name="Imagen 3">
          <a:extLst>
            <a:ext uri="{FF2B5EF4-FFF2-40B4-BE49-F238E27FC236}">
              <a16:creationId xmlns:a16="http://schemas.microsoft.com/office/drawing/2014/main" id="{F3312FA8-AE82-4AFA-92EB-F0BD697C1579}"/>
            </a:ext>
          </a:extLst>
        </xdr:cNvPr>
        <xdr:cNvPicPr>
          <a:picLocks noChangeAspect="1"/>
        </xdr:cNvPicPr>
      </xdr:nvPicPr>
      <xdr:blipFill>
        <a:blip xmlns:r="http://schemas.openxmlformats.org/officeDocument/2006/relationships" r:embed="rId3"/>
        <a:stretch>
          <a:fillRect/>
        </a:stretch>
      </xdr:blipFill>
      <xdr:spPr>
        <a:xfrm>
          <a:off x="8810625" y="123826"/>
          <a:ext cx="1554885" cy="78104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47625</xdr:colOff>
      <xdr:row>5</xdr:row>
      <xdr:rowOff>66676</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1"/>
          <a:ext cx="314325" cy="1333500"/>
        </a:xfrm>
        <a:prstGeom prst="rect">
          <a:avLst/>
        </a:prstGeom>
      </xdr:spPr>
    </xdr:pic>
    <xdr:clientData/>
  </xdr:twoCellAnchor>
  <xdr:twoCellAnchor editAs="oneCell">
    <xdr:from>
      <xdr:col>1</xdr:col>
      <xdr:colOff>85725</xdr:colOff>
      <xdr:row>0</xdr:row>
      <xdr:rowOff>112569</xdr:rowOff>
    </xdr:from>
    <xdr:to>
      <xdr:col>2</xdr:col>
      <xdr:colOff>844872</xdr:colOff>
      <xdr:row>3</xdr:row>
      <xdr:rowOff>66676</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352425" y="112569"/>
          <a:ext cx="1778322" cy="782782"/>
        </a:xfrm>
        <a:prstGeom prst="rect">
          <a:avLst/>
        </a:prstGeom>
      </xdr:spPr>
    </xdr:pic>
    <xdr:clientData/>
  </xdr:twoCellAnchor>
  <xdr:twoCellAnchor editAs="oneCell">
    <xdr:from>
      <xdr:col>5</xdr:col>
      <xdr:colOff>758537</xdr:colOff>
      <xdr:row>0</xdr:row>
      <xdr:rowOff>28575</xdr:rowOff>
    </xdr:from>
    <xdr:to>
      <xdr:col>7</xdr:col>
      <xdr:colOff>266268</xdr:colOff>
      <xdr:row>3</xdr:row>
      <xdr:rowOff>28574</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stretch>
          <a:fillRect/>
        </a:stretch>
      </xdr:blipFill>
      <xdr:spPr>
        <a:xfrm>
          <a:off x="8273762" y="28575"/>
          <a:ext cx="1669906" cy="8286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JO"/>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autoPageBreaks="0"/>
  </sheetPr>
  <dimension ref="A1:M33"/>
  <sheetViews>
    <sheetView showGridLines="0" tabSelected="1" zoomScaleNormal="100" workbookViewId="0">
      <selection activeCell="H13" sqref="H13"/>
    </sheetView>
  </sheetViews>
  <sheetFormatPr baseColWidth="10" defaultColWidth="11.42578125" defaultRowHeight="15" x14ac:dyDescent="0.25"/>
  <cols>
    <col min="1" max="1" width="12.42578125" customWidth="1"/>
    <col min="2" max="2" width="13" customWidth="1"/>
    <col min="3" max="3" width="34.42578125" customWidth="1"/>
    <col min="4" max="5" width="20.7109375" customWidth="1"/>
    <col min="6" max="6" width="21.28515625" customWidth="1"/>
    <col min="7" max="7" width="15" customWidth="1"/>
    <col min="8" max="8" width="14.140625" bestFit="1" customWidth="1"/>
    <col min="9" max="9" width="15.140625" bestFit="1" customWidth="1"/>
  </cols>
  <sheetData>
    <row r="1" spans="1:13" ht="28.5" customHeight="1" x14ac:dyDescent="0.25">
      <c r="A1" s="122" t="s">
        <v>0</v>
      </c>
      <c r="B1" s="122"/>
      <c r="C1" s="122"/>
      <c r="D1" s="122"/>
      <c r="E1" s="122"/>
      <c r="F1" s="122"/>
      <c r="G1" s="18"/>
      <c r="H1" s="18"/>
      <c r="I1" s="18"/>
      <c r="J1" s="18"/>
      <c r="K1" s="1"/>
      <c r="L1" s="1"/>
      <c r="M1" s="2"/>
    </row>
    <row r="2" spans="1:13" ht="21" customHeight="1" x14ac:dyDescent="0.25">
      <c r="A2" s="130" t="s">
        <v>1</v>
      </c>
      <c r="B2" s="130"/>
      <c r="C2" s="130"/>
      <c r="D2" s="130"/>
      <c r="E2" s="130"/>
      <c r="F2" s="130"/>
      <c r="G2" s="17"/>
      <c r="H2" s="17"/>
      <c r="I2" s="17"/>
      <c r="K2" s="1"/>
      <c r="L2" s="1"/>
      <c r="M2" s="2"/>
    </row>
    <row r="3" spans="1:13" s="80" customFormat="1" ht="28.5" customHeight="1" x14ac:dyDescent="0.25">
      <c r="A3" s="129" t="s">
        <v>176</v>
      </c>
      <c r="B3" s="129"/>
      <c r="C3" s="129"/>
      <c r="D3" s="129"/>
      <c r="E3" s="129"/>
      <c r="F3" s="129"/>
      <c r="G3" s="79"/>
      <c r="H3" s="79"/>
      <c r="I3" s="79"/>
      <c r="J3" s="13"/>
      <c r="K3" s="13"/>
      <c r="L3" s="13"/>
      <c r="M3" s="13"/>
    </row>
    <row r="4" spans="1:13" ht="18.75" customHeight="1" x14ac:dyDescent="0.3">
      <c r="A4" s="128" t="s">
        <v>163</v>
      </c>
      <c r="B4" s="128"/>
      <c r="C4" s="128"/>
      <c r="D4" s="128"/>
      <c r="E4" s="128"/>
      <c r="F4" s="128"/>
      <c r="G4" s="100"/>
      <c r="H4" s="19"/>
      <c r="I4" s="19"/>
      <c r="J4" s="14"/>
      <c r="K4" s="14"/>
      <c r="L4" s="14"/>
      <c r="M4" s="14"/>
    </row>
    <row r="5" spans="1:13" ht="18.75" customHeight="1" x14ac:dyDescent="0.3">
      <c r="A5" s="128" t="s">
        <v>165</v>
      </c>
      <c r="B5" s="128"/>
      <c r="C5" s="128"/>
      <c r="D5" s="128"/>
      <c r="E5" s="128"/>
      <c r="F5" s="128"/>
      <c r="G5" s="100"/>
      <c r="H5" s="19"/>
      <c r="I5" s="19"/>
      <c r="J5" s="14"/>
      <c r="K5" s="14"/>
      <c r="L5" s="14"/>
      <c r="M5" s="14"/>
    </row>
    <row r="6" spans="1:13" ht="18.75" x14ac:dyDescent="0.3">
      <c r="A6" s="126" t="s">
        <v>262</v>
      </c>
      <c r="B6" s="126"/>
      <c r="C6" s="126"/>
      <c r="D6" s="126"/>
      <c r="E6" s="126"/>
      <c r="F6" s="126"/>
      <c r="G6" s="83"/>
      <c r="H6" s="48"/>
      <c r="I6" s="20"/>
      <c r="J6" s="15"/>
      <c r="K6" s="15"/>
      <c r="L6" s="15"/>
      <c r="M6" s="15"/>
    </row>
    <row r="7" spans="1:13" ht="15.75" x14ac:dyDescent="0.25">
      <c r="A7" s="127" t="s">
        <v>5</v>
      </c>
      <c r="B7" s="127"/>
      <c r="C7" s="127"/>
      <c r="D7" s="127"/>
      <c r="E7" s="127"/>
      <c r="F7" s="127"/>
      <c r="G7" s="99"/>
      <c r="H7" s="21"/>
      <c r="I7" s="21"/>
      <c r="K7" s="1"/>
      <c r="L7" s="1"/>
      <c r="M7" s="2"/>
    </row>
    <row r="8" spans="1:13" ht="15.75" x14ac:dyDescent="0.25">
      <c r="A8" s="81"/>
      <c r="B8" s="81"/>
      <c r="C8" s="81"/>
      <c r="D8" s="81"/>
      <c r="E8" s="81"/>
      <c r="F8" s="81"/>
      <c r="G8" s="81"/>
      <c r="H8" s="21"/>
      <c r="I8" s="21"/>
      <c r="K8" s="1"/>
      <c r="L8" s="1"/>
      <c r="M8" s="2"/>
    </row>
    <row r="9" spans="1:13" ht="15" customHeight="1" x14ac:dyDescent="0.25">
      <c r="C9" s="124" t="s">
        <v>2</v>
      </c>
      <c r="D9" s="124" t="s">
        <v>162</v>
      </c>
      <c r="E9" s="124" t="s">
        <v>257</v>
      </c>
    </row>
    <row r="10" spans="1:13" x14ac:dyDescent="0.25">
      <c r="C10" s="124"/>
      <c r="D10" s="124"/>
      <c r="E10" s="124"/>
    </row>
    <row r="11" spans="1:13" x14ac:dyDescent="0.25">
      <c r="C11" s="2"/>
      <c r="D11" s="2"/>
      <c r="E11" s="2"/>
    </row>
    <row r="12" spans="1:13" x14ac:dyDescent="0.25">
      <c r="B12" s="94"/>
      <c r="C12" s="42" t="s">
        <v>68</v>
      </c>
      <c r="D12" s="45">
        <f>SUM(D13:D14)</f>
        <v>746313.83555099997</v>
      </c>
      <c r="E12" s="58">
        <f>SUM(E13:E14)</f>
        <v>100378.90000000001</v>
      </c>
    </row>
    <row r="13" spans="1:13" x14ac:dyDescent="0.25">
      <c r="C13" s="43" t="s">
        <v>131</v>
      </c>
      <c r="D13" s="46">
        <v>657166.22935799998</v>
      </c>
      <c r="E13" s="46">
        <v>99507.1</v>
      </c>
    </row>
    <row r="14" spans="1:13" x14ac:dyDescent="0.25">
      <c r="C14" s="43" t="s">
        <v>132</v>
      </c>
      <c r="D14" s="46">
        <v>89147.606193</v>
      </c>
      <c r="E14" s="105">
        <v>871.8</v>
      </c>
      <c r="G14" s="46"/>
    </row>
    <row r="15" spans="1:13" x14ac:dyDescent="0.25">
      <c r="C15" s="42" t="s">
        <v>26</v>
      </c>
      <c r="D15" s="45">
        <f>D16+D18</f>
        <v>891378.80090500007</v>
      </c>
      <c r="E15" s="45">
        <f>E16+E18</f>
        <v>103431.50014392012</v>
      </c>
    </row>
    <row r="16" spans="1:13" x14ac:dyDescent="0.25">
      <c r="C16" s="43" t="s">
        <v>28</v>
      </c>
      <c r="D16" s="46">
        <v>768220.84493400005</v>
      </c>
      <c r="E16" s="46">
        <v>101262.05611686011</v>
      </c>
      <c r="I16" s="26"/>
    </row>
    <row r="17" spans="3:9" x14ac:dyDescent="0.25">
      <c r="C17" s="44" t="s">
        <v>33</v>
      </c>
      <c r="D17" s="46">
        <v>184836.13</v>
      </c>
      <c r="E17" s="46">
        <v>22326.184994480009</v>
      </c>
      <c r="I17" s="26"/>
    </row>
    <row r="18" spans="3:9" x14ac:dyDescent="0.25">
      <c r="C18" s="43" t="s">
        <v>29</v>
      </c>
      <c r="D18" s="46">
        <v>123157.955971</v>
      </c>
      <c r="E18" s="46">
        <v>2169.4440270599985</v>
      </c>
    </row>
    <row r="19" spans="3:9" x14ac:dyDescent="0.25">
      <c r="C19" s="37" t="s">
        <v>166</v>
      </c>
      <c r="D19" s="37"/>
      <c r="E19" s="38"/>
    </row>
    <row r="20" spans="3:9" x14ac:dyDescent="0.25">
      <c r="C20" s="72" t="s">
        <v>172</v>
      </c>
      <c r="D20" s="11">
        <f>D13-D16</f>
        <v>-111054.61557600007</v>
      </c>
      <c r="E20" s="11">
        <f>E13-E16</f>
        <v>-1754.9561168601067</v>
      </c>
    </row>
    <row r="21" spans="3:9" x14ac:dyDescent="0.25">
      <c r="C21" s="72" t="s">
        <v>173</v>
      </c>
      <c r="D21" s="11">
        <f>D14-D18</f>
        <v>-34010.349778000003</v>
      </c>
      <c r="E21" s="11">
        <f>E14-E18</f>
        <v>-1297.6440270599985</v>
      </c>
    </row>
    <row r="22" spans="3:9" x14ac:dyDescent="0.25">
      <c r="C22" s="72" t="s">
        <v>175</v>
      </c>
      <c r="D22" s="11">
        <f>D12-D15</f>
        <v>-145064.9653540001</v>
      </c>
      <c r="E22" s="11">
        <f>E12-E15</f>
        <v>-3052.6001439201063</v>
      </c>
    </row>
    <row r="23" spans="3:9" x14ac:dyDescent="0.25">
      <c r="C23" s="72" t="s">
        <v>174</v>
      </c>
      <c r="D23" s="11">
        <f>(D12-(D15-D17))</f>
        <v>39771.164645999903</v>
      </c>
      <c r="E23" s="11">
        <f>(E12-(E15-E17))</f>
        <v>19273.584850559899</v>
      </c>
    </row>
    <row r="24" spans="3:9" x14ac:dyDescent="0.25">
      <c r="C24" s="37" t="s">
        <v>256</v>
      </c>
      <c r="D24" s="77">
        <f>D26-D28</f>
        <v>145064.96535400001</v>
      </c>
      <c r="E24" s="104">
        <f t="shared" ref="E24" si="0">E26-E28</f>
        <v>-5270.2629603099995</v>
      </c>
    </row>
    <row r="25" spans="3:9" x14ac:dyDescent="0.25">
      <c r="C25" s="39"/>
      <c r="D25" s="39"/>
      <c r="E25" s="40"/>
    </row>
    <row r="26" spans="3:9" x14ac:dyDescent="0.25">
      <c r="C26" s="42" t="s">
        <v>134</v>
      </c>
      <c r="D26" s="45">
        <v>291528.48715300002</v>
      </c>
      <c r="E26" s="58">
        <v>50.5</v>
      </c>
    </row>
    <row r="27" spans="3:9" x14ac:dyDescent="0.25">
      <c r="C27" s="41"/>
      <c r="D27" s="47"/>
      <c r="E27" s="103"/>
      <c r="H27" s="27"/>
    </row>
    <row r="28" spans="3:9" x14ac:dyDescent="0.25">
      <c r="C28" s="42" t="s">
        <v>30</v>
      </c>
      <c r="D28" s="45">
        <v>146463.52179900001</v>
      </c>
      <c r="E28" s="58">
        <v>5320.7629603099995</v>
      </c>
    </row>
    <row r="29" spans="3:9" x14ac:dyDescent="0.25">
      <c r="C29" s="34" t="s">
        <v>130</v>
      </c>
      <c r="D29" s="3"/>
      <c r="E29" s="3"/>
      <c r="F29" s="22"/>
    </row>
    <row r="30" spans="3:9" ht="31.5" customHeight="1" x14ac:dyDescent="0.25">
      <c r="C30" s="125" t="s">
        <v>263</v>
      </c>
      <c r="D30" s="125"/>
      <c r="E30" s="125"/>
      <c r="F30" s="22"/>
    </row>
    <row r="31" spans="3:9" x14ac:dyDescent="0.25">
      <c r="C31" s="125" t="s">
        <v>3</v>
      </c>
      <c r="D31" s="125"/>
      <c r="E31" s="125"/>
      <c r="F31" s="22"/>
    </row>
    <row r="32" spans="3:9" x14ac:dyDescent="0.25">
      <c r="C32" s="123"/>
      <c r="D32" s="123"/>
      <c r="E32" s="123"/>
      <c r="F32" s="22"/>
    </row>
    <row r="33" spans="3:3" x14ac:dyDescent="0.25">
      <c r="C33" s="34"/>
    </row>
  </sheetData>
  <mergeCells count="13">
    <mergeCell ref="A1:F1"/>
    <mergeCell ref="C32:E32"/>
    <mergeCell ref="C9:C10"/>
    <mergeCell ref="D9:D10"/>
    <mergeCell ref="C31:E31"/>
    <mergeCell ref="A6:F6"/>
    <mergeCell ref="A7:F7"/>
    <mergeCell ref="A5:F5"/>
    <mergeCell ref="A4:F4"/>
    <mergeCell ref="A3:F3"/>
    <mergeCell ref="A2:F2"/>
    <mergeCell ref="C30:E30"/>
    <mergeCell ref="E9:E10"/>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S45"/>
  <sheetViews>
    <sheetView showGridLines="0" workbookViewId="0">
      <selection activeCell="B11" sqref="B11:B12"/>
    </sheetView>
  </sheetViews>
  <sheetFormatPr baseColWidth="10" defaultColWidth="11.42578125" defaultRowHeight="15" x14ac:dyDescent="0.25"/>
  <cols>
    <col min="1" max="1" width="17.7109375" customWidth="1"/>
    <col min="2" max="2" width="53.85546875" customWidth="1"/>
    <col min="3" max="4" width="20.7109375" customWidth="1"/>
    <col min="5" max="5" width="18.42578125" customWidth="1"/>
    <col min="6" max="6" width="18.85546875" customWidth="1"/>
    <col min="9" max="9" width="18.85546875" bestFit="1" customWidth="1"/>
    <col min="10" max="11" width="20.42578125" bestFit="1" customWidth="1"/>
  </cols>
  <sheetData>
    <row r="1" spans="1:9" ht="28.5" customHeight="1" x14ac:dyDescent="0.25">
      <c r="A1" s="122" t="s">
        <v>0</v>
      </c>
      <c r="B1" s="122"/>
      <c r="C1" s="122"/>
      <c r="D1" s="122"/>
      <c r="E1" s="122"/>
      <c r="F1" s="18"/>
      <c r="G1" s="18"/>
    </row>
    <row r="2" spans="1:9" ht="21" customHeight="1" x14ac:dyDescent="0.25">
      <c r="A2" s="130" t="s">
        <v>1</v>
      </c>
      <c r="B2" s="130"/>
      <c r="C2" s="130"/>
      <c r="D2" s="130"/>
      <c r="E2" s="130"/>
      <c r="F2" s="17"/>
      <c r="G2" s="17"/>
    </row>
    <row r="3" spans="1:9" ht="15" customHeight="1" x14ac:dyDescent="0.25">
      <c r="A3" s="135" t="s">
        <v>176</v>
      </c>
      <c r="B3" s="135"/>
      <c r="C3" s="135"/>
      <c r="D3" s="135"/>
      <c r="E3" s="135"/>
      <c r="F3" s="16"/>
      <c r="G3" s="16"/>
    </row>
    <row r="5" spans="1:9" ht="18.75" customHeight="1" x14ac:dyDescent="0.3">
      <c r="A5" s="134" t="s">
        <v>167</v>
      </c>
      <c r="B5" s="134"/>
      <c r="C5" s="134"/>
      <c r="D5" s="134"/>
      <c r="E5" s="134"/>
      <c r="F5" s="19"/>
      <c r="G5" s="19"/>
    </row>
    <row r="6" spans="1:9" ht="18.75" customHeight="1" x14ac:dyDescent="0.3">
      <c r="A6" s="134" t="s">
        <v>164</v>
      </c>
      <c r="B6" s="134"/>
      <c r="C6" s="134"/>
      <c r="D6" s="134"/>
      <c r="E6" s="134"/>
      <c r="F6" s="19"/>
      <c r="G6" s="19"/>
    </row>
    <row r="7" spans="1:9" ht="18.75" x14ac:dyDescent="0.25">
      <c r="A7" s="126" t="s">
        <v>264</v>
      </c>
      <c r="B7" s="126"/>
      <c r="C7" s="126"/>
      <c r="D7" s="126"/>
      <c r="E7" s="126"/>
      <c r="F7" s="83"/>
      <c r="G7" s="83"/>
    </row>
    <row r="8" spans="1:9" ht="15.75" x14ac:dyDescent="0.25">
      <c r="A8" s="133" t="s">
        <v>5</v>
      </c>
      <c r="B8" s="133"/>
      <c r="C8" s="133"/>
      <c r="D8" s="133"/>
      <c r="E8" s="133"/>
      <c r="F8" s="21"/>
      <c r="G8" s="21"/>
    </row>
    <row r="11" spans="1:9" ht="15" customHeight="1" x14ac:dyDescent="0.25">
      <c r="B11" s="131" t="s">
        <v>2</v>
      </c>
      <c r="C11" s="132" t="s">
        <v>162</v>
      </c>
      <c r="D11" s="124" t="s">
        <v>257</v>
      </c>
    </row>
    <row r="12" spans="1:9" ht="15" customHeight="1" x14ac:dyDescent="0.25">
      <c r="B12" s="131"/>
      <c r="C12" s="132"/>
      <c r="D12" s="124"/>
      <c r="H12" s="27"/>
    </row>
    <row r="13" spans="1:9" x14ac:dyDescent="0.25">
      <c r="B13" s="51" t="s">
        <v>26</v>
      </c>
      <c r="C13" s="49">
        <f>+C14+C20</f>
        <v>891378.80090500007</v>
      </c>
      <c r="D13" s="49">
        <f>D14+D20</f>
        <v>103431.50014392003</v>
      </c>
    </row>
    <row r="14" spans="1:9" x14ac:dyDescent="0.25">
      <c r="B14" s="52" t="s">
        <v>28</v>
      </c>
      <c r="C14" s="78">
        <f>SUM(C15:C19)</f>
        <v>768220.84493400005</v>
      </c>
      <c r="D14" s="78">
        <f>SUM(D15:D19)</f>
        <v>101262.05611686003</v>
      </c>
    </row>
    <row r="15" spans="1:9" ht="12.75" customHeight="1" x14ac:dyDescent="0.25">
      <c r="B15" s="53" t="s">
        <v>31</v>
      </c>
      <c r="C15" s="50">
        <v>313475.53906699998</v>
      </c>
      <c r="D15" s="59">
        <v>36327.231605570007</v>
      </c>
      <c r="I15" s="27"/>
    </row>
    <row r="16" spans="1:9" x14ac:dyDescent="0.25">
      <c r="B16" s="53" t="s">
        <v>32</v>
      </c>
      <c r="C16" s="50">
        <v>45951.048903000003</v>
      </c>
      <c r="D16" s="59">
        <v>7051.5201288100006</v>
      </c>
    </row>
    <row r="17" spans="2:18" x14ac:dyDescent="0.25">
      <c r="B17" s="53" t="s">
        <v>33</v>
      </c>
      <c r="C17" s="50">
        <v>184836.13</v>
      </c>
      <c r="D17" s="59">
        <v>22326.184994480009</v>
      </c>
    </row>
    <row r="18" spans="2:18" x14ac:dyDescent="0.25">
      <c r="B18" s="53" t="s">
        <v>34</v>
      </c>
      <c r="C18" s="50">
        <v>223692.31142300001</v>
      </c>
      <c r="D18" s="59">
        <v>35520.123188180005</v>
      </c>
      <c r="H18" s="95"/>
      <c r="I18" s="95"/>
      <c r="J18" s="95"/>
    </row>
    <row r="19" spans="2:18" x14ac:dyDescent="0.25">
      <c r="B19" s="53" t="s">
        <v>35</v>
      </c>
      <c r="C19" s="50">
        <v>265.815541</v>
      </c>
      <c r="D19" s="59">
        <v>36.996199819999994</v>
      </c>
      <c r="H19" s="95"/>
      <c r="I19" s="95"/>
      <c r="J19" s="95"/>
    </row>
    <row r="20" spans="2:18" x14ac:dyDescent="0.25">
      <c r="B20" s="52" t="s">
        <v>29</v>
      </c>
      <c r="C20" s="78">
        <f>SUM(C21:C26)</f>
        <v>123157.955971</v>
      </c>
      <c r="D20" s="78">
        <f>SUM(D21:D26)</f>
        <v>2169.4440270599998</v>
      </c>
      <c r="H20" s="95"/>
      <c r="I20" s="95"/>
      <c r="J20" s="95"/>
    </row>
    <row r="21" spans="2:18" x14ac:dyDescent="0.25">
      <c r="B21" s="53" t="s">
        <v>36</v>
      </c>
      <c r="C21" s="50">
        <v>30479.010985000001</v>
      </c>
      <c r="D21" s="59">
        <v>531.88535361999982</v>
      </c>
      <c r="H21" s="95"/>
      <c r="I21" s="95"/>
      <c r="J21" s="95"/>
    </row>
    <row r="22" spans="2:18" x14ac:dyDescent="0.25">
      <c r="B22" s="53" t="s">
        <v>37</v>
      </c>
      <c r="C22" s="50">
        <v>44127.092095</v>
      </c>
      <c r="D22" s="59">
        <v>286.5894714100001</v>
      </c>
    </row>
    <row r="23" spans="2:18" x14ac:dyDescent="0.25">
      <c r="B23" s="53" t="s">
        <v>38</v>
      </c>
      <c r="C23" s="50">
        <v>15.70552</v>
      </c>
      <c r="D23" s="59">
        <v>0</v>
      </c>
    </row>
    <row r="24" spans="2:18" x14ac:dyDescent="0.25">
      <c r="B24" s="53" t="s">
        <v>39</v>
      </c>
      <c r="C24" s="50">
        <v>1196.1647559999999</v>
      </c>
      <c r="D24" s="59">
        <v>2.0930688200000001</v>
      </c>
    </row>
    <row r="25" spans="2:18" x14ac:dyDescent="0.25">
      <c r="B25" s="53" t="s">
        <v>40</v>
      </c>
      <c r="C25" s="50">
        <v>45893.698340000003</v>
      </c>
      <c r="D25" s="59">
        <v>1348.87613321</v>
      </c>
    </row>
    <row r="26" spans="2:18" x14ac:dyDescent="0.25">
      <c r="B26" s="53" t="s">
        <v>41</v>
      </c>
      <c r="C26" s="50">
        <v>1446.284275</v>
      </c>
      <c r="D26" s="59">
        <v>0</v>
      </c>
    </row>
    <row r="27" spans="2:18" x14ac:dyDescent="0.25">
      <c r="B27" s="51" t="s">
        <v>27</v>
      </c>
      <c r="C27" s="49">
        <f>C28</f>
        <v>146463.52179899998</v>
      </c>
      <c r="D27" s="58">
        <f t="shared" ref="D27" si="0">D28</f>
        <v>5320.7629603099995</v>
      </c>
    </row>
    <row r="28" spans="2:18" x14ac:dyDescent="0.25">
      <c r="B28" s="52" t="s">
        <v>30</v>
      </c>
      <c r="C28" s="78">
        <f>SUM(C29:C30)</f>
        <v>146463.52179899998</v>
      </c>
      <c r="D28" s="59">
        <f>SUM(D29:D30)</f>
        <v>5320.7629603099995</v>
      </c>
    </row>
    <row r="29" spans="2:18" x14ac:dyDescent="0.25">
      <c r="B29" s="53" t="s">
        <v>42</v>
      </c>
      <c r="C29" s="50">
        <v>23000</v>
      </c>
      <c r="D29" s="59">
        <v>166.66666599999999</v>
      </c>
    </row>
    <row r="30" spans="2:18" x14ac:dyDescent="0.25">
      <c r="B30" s="54" t="s">
        <v>43</v>
      </c>
      <c r="C30" s="50">
        <v>123463.52179899999</v>
      </c>
      <c r="D30" s="59">
        <v>5154.0962943099994</v>
      </c>
    </row>
    <row r="31" spans="2:18" ht="15" customHeight="1" x14ac:dyDescent="0.25">
      <c r="B31" s="65" t="s">
        <v>168</v>
      </c>
      <c r="C31" s="60">
        <f>C13+C27</f>
        <v>1037842.322704</v>
      </c>
      <c r="D31" s="60">
        <f>D13+D27</f>
        <v>108752.26310423002</v>
      </c>
      <c r="E31" s="23"/>
      <c r="F31" s="23"/>
      <c r="G31" s="23"/>
      <c r="H31" s="23"/>
      <c r="I31" s="23"/>
      <c r="J31" s="23"/>
      <c r="K31" s="23"/>
      <c r="L31" s="23"/>
      <c r="M31" s="23"/>
      <c r="N31" s="23"/>
      <c r="O31" s="23"/>
      <c r="P31" s="23"/>
      <c r="Q31" s="23"/>
      <c r="R31" s="23"/>
    </row>
    <row r="32" spans="2:18" ht="15" customHeight="1" x14ac:dyDescent="0.25">
      <c r="B32" s="34" t="s">
        <v>130</v>
      </c>
      <c r="C32" s="34"/>
      <c r="D32" s="33"/>
      <c r="E32" s="23"/>
      <c r="F32" s="23"/>
      <c r="G32" s="23"/>
      <c r="H32" s="23"/>
      <c r="I32" s="23"/>
      <c r="J32" s="23"/>
      <c r="K32" s="23"/>
      <c r="L32" s="23"/>
      <c r="M32" s="23"/>
      <c r="N32" s="23"/>
      <c r="O32" s="23"/>
      <c r="P32" s="23"/>
      <c r="Q32" s="23"/>
      <c r="R32" s="23"/>
    </row>
    <row r="33" spans="2:19" ht="22.5" customHeight="1" x14ac:dyDescent="0.25">
      <c r="B33" s="125" t="s">
        <v>263</v>
      </c>
      <c r="C33" s="125"/>
      <c r="D33" s="125"/>
      <c r="E33" s="23"/>
      <c r="F33" s="23"/>
      <c r="G33" s="23"/>
      <c r="H33" s="23"/>
      <c r="I33" s="23"/>
      <c r="J33" s="23"/>
      <c r="K33" s="23"/>
      <c r="L33" s="23"/>
      <c r="M33" s="23"/>
      <c r="N33" s="23"/>
      <c r="O33" s="23"/>
      <c r="P33" s="23"/>
      <c r="Q33" s="23"/>
      <c r="R33" s="23"/>
      <c r="S33" s="23"/>
    </row>
    <row r="34" spans="2:19" x14ac:dyDescent="0.25">
      <c r="B34" s="125" t="s">
        <v>3</v>
      </c>
      <c r="C34" s="125"/>
      <c r="D34" s="125"/>
      <c r="E34" s="23"/>
      <c r="F34" s="23"/>
      <c r="G34" s="23"/>
      <c r="H34" s="23"/>
      <c r="I34" s="23"/>
      <c r="J34" s="23"/>
      <c r="K34" s="23"/>
      <c r="L34" s="23"/>
      <c r="M34" s="23"/>
      <c r="N34" s="23"/>
      <c r="O34" s="23"/>
      <c r="P34" s="23"/>
      <c r="Q34" s="23"/>
      <c r="R34" s="23"/>
      <c r="S34" s="23"/>
    </row>
    <row r="35" spans="2:19" x14ac:dyDescent="0.25">
      <c r="B35" s="34"/>
      <c r="C35" s="34"/>
      <c r="D35" s="70"/>
      <c r="E35" s="23"/>
      <c r="F35" s="23"/>
      <c r="G35" s="23"/>
      <c r="H35" s="23"/>
      <c r="I35" s="23"/>
      <c r="J35" s="23"/>
      <c r="K35" s="23"/>
      <c r="L35" s="23"/>
      <c r="M35" s="23"/>
      <c r="N35" s="23"/>
      <c r="O35" s="23"/>
      <c r="P35" s="23"/>
      <c r="Q35" s="23"/>
      <c r="R35" s="23"/>
      <c r="S35" s="23"/>
    </row>
    <row r="36" spans="2:19" x14ac:dyDescent="0.25">
      <c r="C36" s="34"/>
      <c r="D36" s="33"/>
      <c r="E36" s="23"/>
    </row>
    <row r="37" spans="2:19" x14ac:dyDescent="0.25">
      <c r="E37" s="23"/>
    </row>
    <row r="45" spans="2:19" x14ac:dyDescent="0.25">
      <c r="B45" s="27"/>
    </row>
  </sheetData>
  <mergeCells count="12">
    <mergeCell ref="A5:E5"/>
    <mergeCell ref="A3:E3"/>
    <mergeCell ref="A2:E2"/>
    <mergeCell ref="A1:E1"/>
    <mergeCell ref="A7:E7"/>
    <mergeCell ref="A6:E6"/>
    <mergeCell ref="B34:D34"/>
    <mergeCell ref="B11:B12"/>
    <mergeCell ref="C11:C12"/>
    <mergeCell ref="A8:E8"/>
    <mergeCell ref="B33:D33"/>
    <mergeCell ref="D11:D12"/>
  </mergeCells>
  <pageMargins left="0.7" right="0.7" top="0.75" bottom="0.75" header="0.3" footer="0.3"/>
  <pageSetup orientation="portrait" horizontalDpi="4294967295" verticalDpi="4294967295" r:id="rId1"/>
  <ignoredErrors>
    <ignoredError sqref="D20"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I77"/>
  <sheetViews>
    <sheetView showGridLines="0" zoomScaleNormal="100" workbookViewId="0">
      <selection activeCell="B37" sqref="B37"/>
    </sheetView>
  </sheetViews>
  <sheetFormatPr baseColWidth="10" defaultColWidth="11.42578125" defaultRowHeight="15" x14ac:dyDescent="0.25"/>
  <cols>
    <col min="1" max="1" width="24.7109375" customWidth="1"/>
    <col min="2" max="2" width="59" customWidth="1"/>
    <col min="3" max="3" width="20.7109375" customWidth="1"/>
    <col min="4" max="4" width="20.85546875" customWidth="1"/>
    <col min="5" max="5" width="24.85546875" customWidth="1"/>
    <col min="6" max="6" width="18.85546875" bestFit="1" customWidth="1"/>
  </cols>
  <sheetData>
    <row r="1" spans="1:9" ht="28.5" customHeight="1" x14ac:dyDescent="0.25">
      <c r="A1" s="122" t="s">
        <v>0</v>
      </c>
      <c r="B1" s="122"/>
      <c r="C1" s="122"/>
      <c r="D1" s="122"/>
      <c r="E1" s="122"/>
      <c r="F1" s="18"/>
      <c r="G1" s="18"/>
      <c r="H1" s="18"/>
      <c r="I1" s="18"/>
    </row>
    <row r="2" spans="1:9" ht="21" customHeight="1" x14ac:dyDescent="0.25">
      <c r="A2" s="130" t="s">
        <v>1</v>
      </c>
      <c r="B2" s="130"/>
      <c r="C2" s="130"/>
      <c r="D2" s="130"/>
      <c r="E2" s="130"/>
      <c r="F2" s="17"/>
      <c r="G2" s="17"/>
      <c r="H2" s="17"/>
      <c r="I2" s="17"/>
    </row>
    <row r="3" spans="1:9" ht="15" customHeight="1" x14ac:dyDescent="0.25">
      <c r="A3" s="135" t="s">
        <v>176</v>
      </c>
      <c r="B3" s="135"/>
      <c r="C3" s="135"/>
      <c r="D3" s="135"/>
      <c r="E3" s="135"/>
      <c r="F3" s="16"/>
      <c r="G3" s="16"/>
      <c r="H3" s="16"/>
      <c r="I3" s="16"/>
    </row>
    <row r="5" spans="1:9" ht="18.75" customHeight="1" x14ac:dyDescent="0.3">
      <c r="A5" s="134" t="s">
        <v>167</v>
      </c>
      <c r="B5" s="134"/>
      <c r="C5" s="134"/>
      <c r="D5" s="134"/>
      <c r="E5" s="134"/>
      <c r="F5" s="19"/>
      <c r="G5" s="19"/>
      <c r="H5" s="19"/>
      <c r="I5" s="19"/>
    </row>
    <row r="6" spans="1:9" ht="18.75" customHeight="1" x14ac:dyDescent="0.3">
      <c r="A6" s="134" t="s">
        <v>67</v>
      </c>
      <c r="B6" s="134"/>
      <c r="C6" s="134"/>
      <c r="D6" s="134"/>
      <c r="E6" s="134"/>
      <c r="F6" s="19"/>
      <c r="G6" s="19"/>
      <c r="H6" s="19"/>
      <c r="I6" s="19"/>
    </row>
    <row r="7" spans="1:9" ht="18.75" x14ac:dyDescent="0.3">
      <c r="A7" s="136" t="s">
        <v>262</v>
      </c>
      <c r="B7" s="136"/>
      <c r="C7" s="136"/>
      <c r="D7" s="136"/>
      <c r="E7" s="136"/>
      <c r="F7" s="20"/>
      <c r="G7" s="20"/>
      <c r="H7" s="20"/>
      <c r="I7" s="20"/>
    </row>
    <row r="8" spans="1:9" ht="15.75" x14ac:dyDescent="0.25">
      <c r="A8" s="133" t="s">
        <v>5</v>
      </c>
      <c r="B8" s="133"/>
      <c r="C8" s="133"/>
      <c r="D8" s="133"/>
      <c r="E8" s="133"/>
      <c r="F8" s="21"/>
      <c r="G8" s="21"/>
      <c r="H8" s="21"/>
      <c r="I8" s="21"/>
    </row>
    <row r="11" spans="1:9" ht="15" customHeight="1" x14ac:dyDescent="0.25">
      <c r="B11" s="131" t="s">
        <v>2</v>
      </c>
      <c r="C11" s="132" t="s">
        <v>162</v>
      </c>
      <c r="D11" s="132" t="s">
        <v>257</v>
      </c>
    </row>
    <row r="12" spans="1:9" x14ac:dyDescent="0.25">
      <c r="B12" s="131"/>
      <c r="C12" s="132"/>
      <c r="D12" s="132"/>
    </row>
    <row r="13" spans="1:9" x14ac:dyDescent="0.25">
      <c r="B13" s="55" t="s">
        <v>26</v>
      </c>
      <c r="C13" s="56">
        <f>C14+C17+C42+C44+C46+C48+C50+C52</f>
        <v>891378.80090499995</v>
      </c>
      <c r="D13" s="57">
        <f>D14+D17+D42+D44+D46+D48+D50+D52</f>
        <v>103431.50014392</v>
      </c>
      <c r="E13" s="31"/>
    </row>
    <row r="14" spans="1:9" x14ac:dyDescent="0.25">
      <c r="B14" s="61" t="s">
        <v>59</v>
      </c>
      <c r="C14" s="58">
        <f>SUM(C15:C16)</f>
        <v>7818.7198360000002</v>
      </c>
      <c r="D14" s="58">
        <f>SUM(D15:D16)</f>
        <v>1303.1199499200002</v>
      </c>
      <c r="E14" s="31"/>
    </row>
    <row r="15" spans="1:9" x14ac:dyDescent="0.25">
      <c r="B15" s="62" t="s">
        <v>44</v>
      </c>
      <c r="C15" s="59">
        <v>2635.7791240000001</v>
      </c>
      <c r="D15" s="59">
        <v>439.29651200000001</v>
      </c>
    </row>
    <row r="16" spans="1:9" x14ac:dyDescent="0.25">
      <c r="B16" s="62" t="s">
        <v>45</v>
      </c>
      <c r="C16" s="59">
        <v>5182.9407119999996</v>
      </c>
      <c r="D16" s="59">
        <v>863.82343792000029</v>
      </c>
    </row>
    <row r="17" spans="2:4" x14ac:dyDescent="0.25">
      <c r="B17" s="61" t="s">
        <v>60</v>
      </c>
      <c r="C17" s="58">
        <f>SUM(C18:C41)</f>
        <v>867394.59404</v>
      </c>
      <c r="D17" s="58">
        <f>SUM(D18:D41)</f>
        <v>99642.562451899983</v>
      </c>
    </row>
    <row r="18" spans="2:4" x14ac:dyDescent="0.25">
      <c r="B18" s="96" t="s">
        <v>9</v>
      </c>
      <c r="C18" s="59">
        <v>67976.353801000005</v>
      </c>
      <c r="D18" s="59">
        <v>11883.372423439983</v>
      </c>
    </row>
    <row r="19" spans="2:4" x14ac:dyDescent="0.25">
      <c r="B19" s="62" t="s">
        <v>11</v>
      </c>
      <c r="C19" s="59">
        <v>43276.034668</v>
      </c>
      <c r="D19" s="59">
        <v>6069.8588838900014</v>
      </c>
    </row>
    <row r="20" spans="2:4" x14ac:dyDescent="0.25">
      <c r="B20" s="62" t="s">
        <v>12</v>
      </c>
      <c r="C20" s="59">
        <v>33199.958316999997</v>
      </c>
      <c r="D20" s="59">
        <v>4075.3390057799998</v>
      </c>
    </row>
    <row r="21" spans="2:4" x14ac:dyDescent="0.25">
      <c r="B21" s="62" t="s">
        <v>13</v>
      </c>
      <c r="C21" s="59">
        <v>10207.45131</v>
      </c>
      <c r="D21" s="59">
        <v>592.76975221999999</v>
      </c>
    </row>
    <row r="22" spans="2:4" x14ac:dyDescent="0.25">
      <c r="B22" s="62" t="s">
        <v>14</v>
      </c>
      <c r="C22" s="59">
        <v>21532.543437</v>
      </c>
      <c r="D22" s="59">
        <v>2633.185138599998</v>
      </c>
    </row>
    <row r="23" spans="2:4" x14ac:dyDescent="0.25">
      <c r="B23" s="62" t="s">
        <v>15</v>
      </c>
      <c r="C23" s="59">
        <v>194510.2</v>
      </c>
      <c r="D23" s="59">
        <v>20250.404767669996</v>
      </c>
    </row>
    <row r="24" spans="2:4" x14ac:dyDescent="0.25">
      <c r="B24" s="62" t="s">
        <v>16</v>
      </c>
      <c r="C24" s="59">
        <v>107449.06131200001</v>
      </c>
      <c r="D24" s="59">
        <v>13001.241548319998</v>
      </c>
    </row>
    <row r="25" spans="2:4" x14ac:dyDescent="0.25">
      <c r="B25" s="63" t="s">
        <v>46</v>
      </c>
      <c r="C25" s="59">
        <v>2833.7266970000001</v>
      </c>
      <c r="D25" s="59">
        <v>165.47369371999997</v>
      </c>
    </row>
    <row r="26" spans="2:4" x14ac:dyDescent="0.25">
      <c r="B26" s="63" t="s">
        <v>47</v>
      </c>
      <c r="C26" s="59">
        <v>2031.641613</v>
      </c>
      <c r="D26" s="59">
        <v>187.85962462000012</v>
      </c>
    </row>
    <row r="27" spans="2:4" x14ac:dyDescent="0.25">
      <c r="B27" s="63" t="s">
        <v>48</v>
      </c>
      <c r="C27" s="59">
        <v>13835.081458000001</v>
      </c>
      <c r="D27" s="59">
        <v>1298.3301543100008</v>
      </c>
    </row>
    <row r="28" spans="2:4" x14ac:dyDescent="0.25">
      <c r="B28" s="63" t="s">
        <v>17</v>
      </c>
      <c r="C28" s="59">
        <v>48788.599383000001</v>
      </c>
      <c r="D28" s="59">
        <v>1713.8583948400005</v>
      </c>
    </row>
    <row r="29" spans="2:4" x14ac:dyDescent="0.25">
      <c r="B29" s="63" t="s">
        <v>49</v>
      </c>
      <c r="C29" s="59">
        <v>7108.3583760000001</v>
      </c>
      <c r="D29" s="59">
        <v>499.14301011000015</v>
      </c>
    </row>
    <row r="30" spans="2:4" x14ac:dyDescent="0.25">
      <c r="B30" s="63" t="s">
        <v>50</v>
      </c>
      <c r="C30" s="59">
        <v>5989.2639559999998</v>
      </c>
      <c r="D30" s="59">
        <v>386.21201998000009</v>
      </c>
    </row>
    <row r="31" spans="2:4" x14ac:dyDescent="0.25">
      <c r="B31" s="63" t="s">
        <v>18</v>
      </c>
      <c r="C31" s="59">
        <v>7005.5593010000002</v>
      </c>
      <c r="D31" s="59">
        <v>1414.0342124800002</v>
      </c>
    </row>
    <row r="32" spans="2:4" x14ac:dyDescent="0.25">
      <c r="B32" s="63" t="s">
        <v>51</v>
      </c>
      <c r="C32" s="59">
        <v>1090.5878210000001</v>
      </c>
      <c r="D32" s="59">
        <v>124.51713201000007</v>
      </c>
    </row>
    <row r="33" spans="2:4" x14ac:dyDescent="0.25">
      <c r="B33" s="63" t="s">
        <v>19</v>
      </c>
      <c r="C33" s="59">
        <v>2587.8885329999998</v>
      </c>
      <c r="D33" s="59">
        <v>256.56751579999997</v>
      </c>
    </row>
    <row r="34" spans="2:4" x14ac:dyDescent="0.25">
      <c r="B34" s="63" t="s">
        <v>20</v>
      </c>
      <c r="C34" s="59">
        <v>660.71190899999999</v>
      </c>
      <c r="D34" s="59">
        <v>74.372525959999976</v>
      </c>
    </row>
    <row r="35" spans="2:4" x14ac:dyDescent="0.25">
      <c r="B35" s="63" t="s">
        <v>52</v>
      </c>
      <c r="C35" s="59">
        <v>12790.477309</v>
      </c>
      <c r="D35" s="59">
        <v>490.88066028000009</v>
      </c>
    </row>
    <row r="36" spans="2:4" x14ac:dyDescent="0.25">
      <c r="B36" s="63" t="s">
        <v>21</v>
      </c>
      <c r="C36" s="59">
        <v>15363.014394</v>
      </c>
      <c r="D36" s="59">
        <v>1681.2859077899998</v>
      </c>
    </row>
    <row r="37" spans="2:4" x14ac:dyDescent="0.25">
      <c r="B37" s="63" t="s">
        <v>22</v>
      </c>
      <c r="C37" s="59">
        <v>2970.2999989999998</v>
      </c>
      <c r="D37" s="59">
        <v>251.3822516999999</v>
      </c>
    </row>
    <row r="38" spans="2:4" x14ac:dyDescent="0.25">
      <c r="B38" s="63" t="s">
        <v>23</v>
      </c>
      <c r="C38" s="59">
        <v>1014.0514899999999</v>
      </c>
      <c r="D38" s="59">
        <v>83.880035980000059</v>
      </c>
    </row>
    <row r="39" spans="2:4" x14ac:dyDescent="0.25">
      <c r="B39" s="63" t="s">
        <v>259</v>
      </c>
      <c r="C39" s="59">
        <v>1363.03433</v>
      </c>
      <c r="D39" s="59">
        <v>91.100636669999957</v>
      </c>
    </row>
    <row r="40" spans="2:4" x14ac:dyDescent="0.25">
      <c r="B40" s="63" t="s">
        <v>58</v>
      </c>
      <c r="C40" s="59">
        <v>184836.13</v>
      </c>
      <c r="D40" s="59">
        <v>22326.184994480009</v>
      </c>
    </row>
    <row r="41" spans="2:4" x14ac:dyDescent="0.25">
      <c r="B41" s="63" t="s">
        <v>24</v>
      </c>
      <c r="C41" s="59">
        <v>78974.564626000007</v>
      </c>
      <c r="D41" s="59">
        <v>10091.308161249999</v>
      </c>
    </row>
    <row r="42" spans="2:4" x14ac:dyDescent="0.25">
      <c r="B42" s="64" t="s">
        <v>61</v>
      </c>
      <c r="C42" s="58">
        <f>C43</f>
        <v>8737.8652129999991</v>
      </c>
      <c r="D42" s="58">
        <f t="shared" ref="D42" si="0">D43</f>
        <v>1453.71055748</v>
      </c>
    </row>
    <row r="43" spans="2:4" x14ac:dyDescent="0.25">
      <c r="B43" s="96" t="s">
        <v>53</v>
      </c>
      <c r="C43" s="59">
        <v>8737.8652129999991</v>
      </c>
      <c r="D43" s="59">
        <v>1453.71055748</v>
      </c>
    </row>
    <row r="44" spans="2:4" x14ac:dyDescent="0.25">
      <c r="B44" s="61" t="s">
        <v>62</v>
      </c>
      <c r="C44" s="58">
        <f>C45</f>
        <v>4511.2919570000004</v>
      </c>
      <c r="D44" s="58">
        <f t="shared" ref="D44" si="1">D45</f>
        <v>541.81532478000031</v>
      </c>
    </row>
    <row r="45" spans="2:4" x14ac:dyDescent="0.25">
      <c r="B45" s="62" t="s">
        <v>54</v>
      </c>
      <c r="C45" s="59">
        <v>4511.2919570000004</v>
      </c>
      <c r="D45" s="59">
        <v>541.81532478000031</v>
      </c>
    </row>
    <row r="46" spans="2:4" x14ac:dyDescent="0.25">
      <c r="B46" s="61" t="s">
        <v>63</v>
      </c>
      <c r="C46" s="58">
        <f>C47</f>
        <v>974.24808700000006</v>
      </c>
      <c r="D46" s="58">
        <f t="shared" ref="D46" si="2">D47</f>
        <v>159.83663970000003</v>
      </c>
    </row>
    <row r="47" spans="2:4" x14ac:dyDescent="0.25">
      <c r="B47" s="62" t="s">
        <v>55</v>
      </c>
      <c r="C47" s="59">
        <v>974.24808700000006</v>
      </c>
      <c r="D47" s="59">
        <v>159.83663970000003</v>
      </c>
    </row>
    <row r="48" spans="2:4" x14ac:dyDescent="0.25">
      <c r="B48" s="61" t="s">
        <v>64</v>
      </c>
      <c r="C48" s="58">
        <f>C49</f>
        <v>1175.371875</v>
      </c>
      <c r="D48" s="58">
        <f t="shared" ref="D48" si="3">D49</f>
        <v>195.89527800000002</v>
      </c>
    </row>
    <row r="49" spans="2:5" x14ac:dyDescent="0.25">
      <c r="B49" s="62" t="s">
        <v>56</v>
      </c>
      <c r="C49" s="59">
        <v>1175.371875</v>
      </c>
      <c r="D49" s="59">
        <v>195.89527800000002</v>
      </c>
    </row>
    <row r="50" spans="2:5" x14ac:dyDescent="0.25">
      <c r="B50" s="61" t="s">
        <v>65</v>
      </c>
      <c r="C50" s="58">
        <f>C51</f>
        <v>165.328228</v>
      </c>
      <c r="D50" s="58">
        <f t="shared" ref="D50" si="4">D51</f>
        <v>34.329664000000001</v>
      </c>
    </row>
    <row r="51" spans="2:5" x14ac:dyDescent="0.25">
      <c r="B51" s="62" t="s">
        <v>57</v>
      </c>
      <c r="C51" s="59">
        <v>165.328228</v>
      </c>
      <c r="D51" s="59">
        <v>34.329664000000001</v>
      </c>
    </row>
    <row r="52" spans="2:5" x14ac:dyDescent="0.25">
      <c r="B52" s="61" t="s">
        <v>66</v>
      </c>
      <c r="C52" s="58">
        <f>C53</f>
        <v>601.38166899999999</v>
      </c>
      <c r="D52" s="58">
        <f t="shared" ref="D52" si="5">D53</f>
        <v>100.23027814000002</v>
      </c>
    </row>
    <row r="53" spans="2:5" x14ac:dyDescent="0.25">
      <c r="B53" s="62" t="s">
        <v>260</v>
      </c>
      <c r="C53" s="59">
        <v>601.38166899999999</v>
      </c>
      <c r="D53" s="59">
        <v>100.23027814000002</v>
      </c>
    </row>
    <row r="54" spans="2:5" x14ac:dyDescent="0.25">
      <c r="B54" s="55" t="s">
        <v>27</v>
      </c>
      <c r="C54" s="57">
        <f>C55+C57</f>
        <v>146463.52179900001</v>
      </c>
      <c r="D54" s="57">
        <f>D55+D57</f>
        <v>5320.7629603099995</v>
      </c>
    </row>
    <row r="55" spans="2:5" x14ac:dyDescent="0.25">
      <c r="B55" s="61" t="s">
        <v>59</v>
      </c>
      <c r="C55" s="58">
        <f>C56</f>
        <v>0.38600000000000001</v>
      </c>
      <c r="D55" s="58">
        <f t="shared" ref="D55" si="6">D56</f>
        <v>0</v>
      </c>
    </row>
    <row r="56" spans="2:5" x14ac:dyDescent="0.25">
      <c r="B56" s="62" t="s">
        <v>45</v>
      </c>
      <c r="C56" s="59">
        <v>0.38600000000000001</v>
      </c>
      <c r="D56" s="59">
        <v>0</v>
      </c>
    </row>
    <row r="57" spans="2:5" x14ac:dyDescent="0.25">
      <c r="B57" s="61" t="s">
        <v>60</v>
      </c>
      <c r="C57" s="58">
        <f>SUM(C58:C62)</f>
        <v>146463.13579900001</v>
      </c>
      <c r="D57" s="58">
        <f>SUM(D58:D62)</f>
        <v>5320.7629603099995</v>
      </c>
    </row>
    <row r="58" spans="2:5" x14ac:dyDescent="0.25">
      <c r="B58" s="62" t="s">
        <v>47</v>
      </c>
      <c r="C58" s="59">
        <v>2000</v>
      </c>
      <c r="D58" s="59">
        <v>0</v>
      </c>
    </row>
    <row r="59" spans="2:5" x14ac:dyDescent="0.25">
      <c r="B59" s="62" t="s">
        <v>48</v>
      </c>
      <c r="C59" s="59">
        <v>3204.35079</v>
      </c>
      <c r="D59" s="59">
        <v>166.66666599999999</v>
      </c>
    </row>
    <row r="60" spans="2:5" x14ac:dyDescent="0.25">
      <c r="B60" s="62" t="s">
        <v>17</v>
      </c>
      <c r="C60" s="59">
        <v>0.35</v>
      </c>
      <c r="D60" s="59">
        <v>0</v>
      </c>
    </row>
    <row r="61" spans="2:5" x14ac:dyDescent="0.25">
      <c r="B61" s="62" t="s">
        <v>58</v>
      </c>
      <c r="C61" s="59">
        <v>95430.2</v>
      </c>
      <c r="D61" s="59">
        <v>4888.4886109399995</v>
      </c>
      <c r="E61" s="30"/>
    </row>
    <row r="62" spans="2:5" x14ac:dyDescent="0.25">
      <c r="B62" s="62" t="s">
        <v>24</v>
      </c>
      <c r="C62" s="59">
        <v>45828.235009000004</v>
      </c>
      <c r="D62" s="59">
        <v>265.60768337000002</v>
      </c>
      <c r="E62" s="30"/>
    </row>
    <row r="63" spans="2:5" x14ac:dyDescent="0.25">
      <c r="B63" s="65" t="s">
        <v>171</v>
      </c>
      <c r="C63" s="60">
        <f>C13+C54</f>
        <v>1037842.3227039999</v>
      </c>
      <c r="D63" s="60">
        <f>D13+D54</f>
        <v>108752.26310422999</v>
      </c>
      <c r="E63" s="30"/>
    </row>
    <row r="64" spans="2:5" x14ac:dyDescent="0.25">
      <c r="B64" s="34" t="s">
        <v>130</v>
      </c>
      <c r="C64" s="34"/>
      <c r="D64" s="35"/>
    </row>
    <row r="65" spans="2:5" ht="22.5" customHeight="1" x14ac:dyDescent="0.25">
      <c r="B65" s="125" t="s">
        <v>263</v>
      </c>
      <c r="C65" s="125"/>
      <c r="D65" s="125"/>
    </row>
    <row r="66" spans="2:5" x14ac:dyDescent="0.25">
      <c r="B66" s="34" t="s">
        <v>3</v>
      </c>
      <c r="C66" s="97"/>
      <c r="D66" s="97"/>
    </row>
    <row r="67" spans="2:5" x14ac:dyDescent="0.25">
      <c r="B67" s="34"/>
      <c r="C67" s="34"/>
      <c r="D67" s="35"/>
    </row>
    <row r="68" spans="2:5" x14ac:dyDescent="0.25">
      <c r="C68" s="34"/>
      <c r="D68" s="36"/>
    </row>
    <row r="69" spans="2:5" x14ac:dyDescent="0.25">
      <c r="B69" s="98"/>
      <c r="C69" s="98"/>
      <c r="D69" s="98"/>
    </row>
    <row r="70" spans="2:5" x14ac:dyDescent="0.25">
      <c r="B70" s="98"/>
      <c r="C70" s="98"/>
      <c r="D70" s="98"/>
    </row>
    <row r="71" spans="2:5" x14ac:dyDescent="0.25">
      <c r="B71" s="98"/>
      <c r="C71" s="98"/>
      <c r="D71" s="98"/>
    </row>
    <row r="76" spans="2:5" x14ac:dyDescent="0.25">
      <c r="E76" s="28"/>
    </row>
    <row r="77" spans="2:5" x14ac:dyDescent="0.25">
      <c r="E77" s="29"/>
    </row>
  </sheetData>
  <mergeCells count="11">
    <mergeCell ref="B65:D65"/>
    <mergeCell ref="A1:E1"/>
    <mergeCell ref="A2:E2"/>
    <mergeCell ref="B11:B12"/>
    <mergeCell ref="C11:C12"/>
    <mergeCell ref="A6:E6"/>
    <mergeCell ref="A3:E3"/>
    <mergeCell ref="A5:E5"/>
    <mergeCell ref="A7:E7"/>
    <mergeCell ref="A8:E8"/>
    <mergeCell ref="D11:D12"/>
  </mergeCells>
  <pageMargins left="0.7" right="0.7" top="0.75" bottom="0.75" header="0.3" footer="0.3"/>
  <pageSetup orientation="portrait" r:id="rId1"/>
  <ignoredErrors>
    <ignoredError sqref="C44 C46 C48 C50 C52 D42 D57 D17 D52 D50 D48 D46 D44" formula="1"/>
    <ignoredError sqref="C57"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F129"/>
  <sheetViews>
    <sheetView showGridLines="0" zoomScaleNormal="100" workbookViewId="0">
      <selection activeCell="B11" sqref="B11:B12"/>
    </sheetView>
  </sheetViews>
  <sheetFormatPr baseColWidth="10" defaultColWidth="11.42578125" defaultRowHeight="15" x14ac:dyDescent="0.25"/>
  <cols>
    <col min="1" max="1" width="15.5703125" customWidth="1"/>
    <col min="2" max="2" width="89.140625" customWidth="1"/>
    <col min="3" max="4" width="20.7109375" customWidth="1"/>
    <col min="6" max="6" width="13.140625" bestFit="1" customWidth="1"/>
  </cols>
  <sheetData>
    <row r="1" spans="1:6" ht="28.5" customHeight="1" x14ac:dyDescent="0.25">
      <c r="A1" s="122" t="s">
        <v>0</v>
      </c>
      <c r="B1" s="122"/>
      <c r="C1" s="122"/>
      <c r="D1" s="122"/>
      <c r="E1" s="122"/>
      <c r="F1" s="18"/>
    </row>
    <row r="2" spans="1:6" ht="21" customHeight="1" x14ac:dyDescent="0.25">
      <c r="A2" s="130" t="s">
        <v>1</v>
      </c>
      <c r="B2" s="130"/>
      <c r="C2" s="130"/>
      <c r="D2" s="130"/>
      <c r="E2" s="130"/>
      <c r="F2" s="17"/>
    </row>
    <row r="3" spans="1:6" ht="15" customHeight="1" x14ac:dyDescent="0.25">
      <c r="A3" s="135" t="s">
        <v>176</v>
      </c>
      <c r="B3" s="135"/>
      <c r="C3" s="135"/>
      <c r="D3" s="135"/>
      <c r="E3" s="135"/>
      <c r="F3" s="16"/>
    </row>
    <row r="5" spans="1:6" ht="18.75" customHeight="1" x14ac:dyDescent="0.3">
      <c r="A5" s="134" t="s">
        <v>167</v>
      </c>
      <c r="B5" s="134"/>
      <c r="C5" s="134"/>
      <c r="D5" s="134"/>
      <c r="E5" s="134"/>
      <c r="F5" s="19"/>
    </row>
    <row r="6" spans="1:6" ht="18.75" customHeight="1" x14ac:dyDescent="0.3">
      <c r="A6" s="134" t="s">
        <v>170</v>
      </c>
      <c r="B6" s="134"/>
      <c r="C6" s="134"/>
      <c r="D6" s="134"/>
      <c r="E6" s="134"/>
      <c r="F6" s="20"/>
    </row>
    <row r="7" spans="1:6" ht="18.75" x14ac:dyDescent="0.3">
      <c r="A7" s="137" t="s">
        <v>262</v>
      </c>
      <c r="B7" s="137"/>
      <c r="C7" s="137"/>
      <c r="D7" s="137"/>
      <c r="E7" s="137"/>
      <c r="F7" s="20"/>
    </row>
    <row r="8" spans="1:6" ht="15.75" x14ac:dyDescent="0.25">
      <c r="A8" s="133" t="s">
        <v>5</v>
      </c>
      <c r="B8" s="133"/>
      <c r="C8" s="133"/>
      <c r="D8" s="133"/>
      <c r="E8" s="133"/>
      <c r="F8" s="21"/>
    </row>
    <row r="11" spans="1:6" ht="15" customHeight="1" x14ac:dyDescent="0.25">
      <c r="B11" s="131" t="s">
        <v>2</v>
      </c>
      <c r="C11" s="132" t="s">
        <v>162</v>
      </c>
      <c r="D11" s="132" t="s">
        <v>257</v>
      </c>
    </row>
    <row r="12" spans="1:6" x14ac:dyDescent="0.25">
      <c r="B12" s="131"/>
      <c r="C12" s="132"/>
      <c r="D12" s="132"/>
    </row>
    <row r="13" spans="1:6" x14ac:dyDescent="0.25">
      <c r="B13" s="51" t="s">
        <v>26</v>
      </c>
      <c r="C13" s="45">
        <f>C14+C34+C63+C70+C110</f>
        <v>891378.80090500007</v>
      </c>
      <c r="D13" s="45">
        <f>D14+D34+D63+D70+D110</f>
        <v>103431.50014392</v>
      </c>
    </row>
    <row r="14" spans="1:6" s="22" customFormat="1" x14ac:dyDescent="0.25">
      <c r="B14" s="84" t="s">
        <v>135</v>
      </c>
      <c r="C14" s="66">
        <f>C15+C20+C23+C27</f>
        <v>153374.82924300001</v>
      </c>
      <c r="D14" s="66">
        <f t="shared" ref="D14" si="0">D15+D20+D23+D27</f>
        <v>18721.271259550002</v>
      </c>
    </row>
    <row r="15" spans="1:6" s="22" customFormat="1" x14ac:dyDescent="0.25">
      <c r="B15" s="52" t="s">
        <v>141</v>
      </c>
      <c r="C15" s="68">
        <f>SUM(C16:C19)</f>
        <v>74961.398519000009</v>
      </c>
      <c r="D15" s="68">
        <f>SUM(D16:D19)</f>
        <v>9035.0660508200017</v>
      </c>
    </row>
    <row r="16" spans="1:6" s="22" customFormat="1" x14ac:dyDescent="0.25">
      <c r="B16" s="53" t="s">
        <v>177</v>
      </c>
      <c r="C16" s="59">
        <v>7127.8035559999998</v>
      </c>
      <c r="D16" s="59">
        <v>1187.9672390999995</v>
      </c>
    </row>
    <row r="17" spans="2:6" s="22" customFormat="1" x14ac:dyDescent="0.25">
      <c r="B17" s="53" t="s">
        <v>178</v>
      </c>
      <c r="C17" s="59">
        <v>41484.824016999999</v>
      </c>
      <c r="D17" s="59">
        <v>3780.2518128000029</v>
      </c>
    </row>
    <row r="18" spans="2:6" s="22" customFormat="1" x14ac:dyDescent="0.25">
      <c r="B18" s="53" t="s">
        <v>179</v>
      </c>
      <c r="C18" s="59">
        <v>21236.097320000001</v>
      </c>
      <c r="D18" s="59">
        <v>3424.8013959999998</v>
      </c>
    </row>
    <row r="19" spans="2:6" s="22" customFormat="1" x14ac:dyDescent="0.25">
      <c r="B19" s="53" t="s">
        <v>180</v>
      </c>
      <c r="C19" s="59">
        <v>5112.6736259999998</v>
      </c>
      <c r="D19" s="59">
        <v>642.04560291999985</v>
      </c>
    </row>
    <row r="20" spans="2:6" s="22" customFormat="1" x14ac:dyDescent="0.25">
      <c r="B20" s="52" t="s">
        <v>142</v>
      </c>
      <c r="C20" s="68">
        <f>SUM(C21:C22)</f>
        <v>10180.523553999999</v>
      </c>
      <c r="D20" s="68">
        <f>SUM(D21:D22)</f>
        <v>603.49933861999978</v>
      </c>
    </row>
    <row r="21" spans="2:6" s="22" customFormat="1" x14ac:dyDescent="0.25">
      <c r="B21" s="53" t="s">
        <v>181</v>
      </c>
      <c r="C21" s="59">
        <v>3697.1493329999998</v>
      </c>
      <c r="D21" s="59">
        <v>209.5779128399999</v>
      </c>
    </row>
    <row r="22" spans="2:6" s="22" customFormat="1" x14ac:dyDescent="0.25">
      <c r="B22" s="53" t="s">
        <v>182</v>
      </c>
      <c r="C22" s="59">
        <v>6483.374221</v>
      </c>
      <c r="D22" s="59">
        <v>393.92142577999988</v>
      </c>
      <c r="F22" s="93"/>
    </row>
    <row r="23" spans="2:6" s="22" customFormat="1" x14ac:dyDescent="0.25">
      <c r="B23" s="52" t="s">
        <v>143</v>
      </c>
      <c r="C23" s="68">
        <f>SUM(C24:C26)</f>
        <v>29730.961942999998</v>
      </c>
      <c r="D23" s="68">
        <f>SUM(D24:D26)</f>
        <v>3197.6776297800011</v>
      </c>
    </row>
    <row r="24" spans="2:6" s="22" customFormat="1" x14ac:dyDescent="0.25">
      <c r="B24" s="53" t="s">
        <v>183</v>
      </c>
      <c r="C24" s="59">
        <v>24850.58294</v>
      </c>
      <c r="D24" s="59">
        <v>3009.5443791700009</v>
      </c>
    </row>
    <row r="25" spans="2:6" s="22" customFormat="1" x14ac:dyDescent="0.25">
      <c r="B25" s="53" t="s">
        <v>184</v>
      </c>
      <c r="C25" s="59">
        <v>4818.8647979999996</v>
      </c>
      <c r="D25" s="59">
        <v>180.19062927000002</v>
      </c>
    </row>
    <row r="26" spans="2:6" s="22" customFormat="1" x14ac:dyDescent="0.25">
      <c r="B26" s="53" t="s">
        <v>185</v>
      </c>
      <c r="C26" s="59">
        <v>61.514204999999997</v>
      </c>
      <c r="D26" s="59">
        <v>7.9426213399999988</v>
      </c>
    </row>
    <row r="27" spans="2:6" s="22" customFormat="1" x14ac:dyDescent="0.25">
      <c r="B27" s="52" t="s">
        <v>144</v>
      </c>
      <c r="C27" s="68">
        <f>SUM(C28:C33)</f>
        <v>38501.945226999997</v>
      </c>
      <c r="D27" s="68">
        <f>SUM(D28:D33)</f>
        <v>5885.0282403299998</v>
      </c>
    </row>
    <row r="28" spans="2:6" s="22" customFormat="1" x14ac:dyDescent="0.25">
      <c r="B28" s="53" t="s">
        <v>186</v>
      </c>
      <c r="C28" s="59">
        <v>16814.267257</v>
      </c>
      <c r="D28" s="59">
        <v>2230.6371364900001</v>
      </c>
    </row>
    <row r="29" spans="2:6" s="22" customFormat="1" x14ac:dyDescent="0.25">
      <c r="B29" s="53" t="s">
        <v>187</v>
      </c>
      <c r="C29" s="59">
        <v>632.69422999999995</v>
      </c>
      <c r="D29" s="59">
        <v>33.601126030000003</v>
      </c>
    </row>
    <row r="30" spans="2:6" s="22" customFormat="1" x14ac:dyDescent="0.25">
      <c r="B30" s="53" t="s">
        <v>188</v>
      </c>
      <c r="C30" s="59">
        <v>14503.934375999999</v>
      </c>
      <c r="D30" s="59">
        <v>2507.0042732299989</v>
      </c>
    </row>
    <row r="31" spans="2:6" s="22" customFormat="1" x14ac:dyDescent="0.25">
      <c r="B31" s="53" t="s">
        <v>189</v>
      </c>
      <c r="C31" s="59">
        <v>1822.7063639999999</v>
      </c>
      <c r="D31" s="59">
        <v>431.15300207000007</v>
      </c>
    </row>
    <row r="32" spans="2:6" s="22" customFormat="1" x14ac:dyDescent="0.25">
      <c r="B32" s="53" t="s">
        <v>190</v>
      </c>
      <c r="C32" s="59">
        <v>1379.739928</v>
      </c>
      <c r="D32" s="59">
        <v>145.21326822</v>
      </c>
    </row>
    <row r="33" spans="2:4" s="22" customFormat="1" x14ac:dyDescent="0.25">
      <c r="B33" s="53" t="s">
        <v>191</v>
      </c>
      <c r="C33" s="59">
        <v>3348.6030719999999</v>
      </c>
      <c r="D33" s="59">
        <v>537.41943429000003</v>
      </c>
    </row>
    <row r="34" spans="2:4" s="22" customFormat="1" x14ac:dyDescent="0.25">
      <c r="B34" s="84" t="s">
        <v>136</v>
      </c>
      <c r="C34" s="68">
        <f>C35+C38+C41+C43+C45+C48+C54+C56+C58</f>
        <v>129938.826397</v>
      </c>
      <c r="D34" s="68">
        <f t="shared" ref="D34" si="1">D35+D38+D41+D43+D45+D48+D54+D56+D58</f>
        <v>9405.3986523799958</v>
      </c>
    </row>
    <row r="35" spans="2:4" s="22" customFormat="1" x14ac:dyDescent="0.25">
      <c r="B35" s="86" t="s">
        <v>145</v>
      </c>
      <c r="C35" s="68">
        <f>SUM(C36:C37)</f>
        <v>7878.6273500000007</v>
      </c>
      <c r="D35" s="68">
        <f t="shared" ref="D35" si="2">SUM(D36:D37)</f>
        <v>585.7792831400003</v>
      </c>
    </row>
    <row r="36" spans="2:4" s="22" customFormat="1" x14ac:dyDescent="0.25">
      <c r="B36" s="54" t="s">
        <v>192</v>
      </c>
      <c r="C36" s="59">
        <v>6834.8547980000003</v>
      </c>
      <c r="D36" s="59">
        <v>526.89857322000023</v>
      </c>
    </row>
    <row r="37" spans="2:4" x14ac:dyDescent="0.25">
      <c r="B37" s="54" t="s">
        <v>193</v>
      </c>
      <c r="C37" s="59">
        <v>1043.7725519999999</v>
      </c>
      <c r="D37" s="59">
        <v>58.880709920000029</v>
      </c>
    </row>
    <row r="38" spans="2:4" x14ac:dyDescent="0.25">
      <c r="B38" s="86" t="s">
        <v>146</v>
      </c>
      <c r="C38" s="68">
        <f>SUM(C39:C40)</f>
        <v>13630.854023</v>
      </c>
      <c r="D38" s="68">
        <f t="shared" ref="D38" si="3">SUM(D39:D40)</f>
        <v>1265.5704955500003</v>
      </c>
    </row>
    <row r="39" spans="2:4" x14ac:dyDescent="0.25">
      <c r="B39" s="54" t="s">
        <v>194</v>
      </c>
      <c r="C39" s="59">
        <v>13487.232459999999</v>
      </c>
      <c r="D39" s="59">
        <v>1252.1769095500003</v>
      </c>
    </row>
    <row r="40" spans="2:4" x14ac:dyDescent="0.25">
      <c r="B40" s="54" t="s">
        <v>195</v>
      </c>
      <c r="C40" s="59">
        <v>143.62156300000001</v>
      </c>
      <c r="D40" s="59">
        <v>13.393586000000001</v>
      </c>
    </row>
    <row r="41" spans="2:4" x14ac:dyDescent="0.25">
      <c r="B41" s="86" t="s">
        <v>147</v>
      </c>
      <c r="C41" s="68">
        <f>C42</f>
        <v>7731.5610239999996</v>
      </c>
      <c r="D41" s="68">
        <f>D42</f>
        <v>285.47271144000001</v>
      </c>
    </row>
    <row r="42" spans="2:4" x14ac:dyDescent="0.25">
      <c r="B42" s="54" t="s">
        <v>196</v>
      </c>
      <c r="C42" s="59">
        <v>7731.5610239999996</v>
      </c>
      <c r="D42" s="59">
        <v>285.47271144000001</v>
      </c>
    </row>
    <row r="43" spans="2:4" x14ac:dyDescent="0.25">
      <c r="B43" s="86" t="s">
        <v>148</v>
      </c>
      <c r="C43" s="68">
        <f>C44</f>
        <v>52046.074129000001</v>
      </c>
      <c r="D43" s="68">
        <f t="shared" ref="D43" si="4">D44</f>
        <v>5069.544229729996</v>
      </c>
    </row>
    <row r="44" spans="2:4" x14ac:dyDescent="0.25">
      <c r="B44" s="54" t="s">
        <v>197</v>
      </c>
      <c r="C44" s="59">
        <v>52046.074129000001</v>
      </c>
      <c r="D44" s="59">
        <v>5069.544229729996</v>
      </c>
    </row>
    <row r="45" spans="2:4" x14ac:dyDescent="0.25">
      <c r="B45" s="86" t="s">
        <v>149</v>
      </c>
      <c r="C45" s="68">
        <f>SUM(C46:C47)</f>
        <v>890.78787399999999</v>
      </c>
      <c r="D45" s="68">
        <f t="shared" ref="D45" si="5">SUM(D46:D47)</f>
        <v>16.979299670000003</v>
      </c>
    </row>
    <row r="46" spans="2:4" x14ac:dyDescent="0.25">
      <c r="B46" s="54" t="s">
        <v>198</v>
      </c>
      <c r="C46" s="59">
        <v>244.76877099999999</v>
      </c>
      <c r="D46" s="59">
        <v>16.979299670000003</v>
      </c>
    </row>
    <row r="47" spans="2:4" x14ac:dyDescent="0.25">
      <c r="B47" s="54" t="s">
        <v>199</v>
      </c>
      <c r="C47" s="59">
        <v>646.01910299999997</v>
      </c>
      <c r="D47" s="59">
        <v>0</v>
      </c>
    </row>
    <row r="48" spans="2:4" x14ac:dyDescent="0.25">
      <c r="B48" s="86" t="s">
        <v>150</v>
      </c>
      <c r="C48" s="68">
        <f>SUM(C49:C53)</f>
        <v>39775.378019999996</v>
      </c>
      <c r="D48" s="68">
        <f>SUM(D49:D53)</f>
        <v>1684.2387358599992</v>
      </c>
    </row>
    <row r="49" spans="2:4" x14ac:dyDescent="0.25">
      <c r="B49" s="54" t="s">
        <v>200</v>
      </c>
      <c r="C49" s="59">
        <v>30220.221567000001</v>
      </c>
      <c r="D49" s="59">
        <v>1279.7593488999994</v>
      </c>
    </row>
    <row r="50" spans="2:4" x14ac:dyDescent="0.25">
      <c r="B50" s="54" t="s">
        <v>201</v>
      </c>
      <c r="C50" s="59">
        <v>54.864887000000003</v>
      </c>
      <c r="D50" s="59">
        <v>2.3271773200000001</v>
      </c>
    </row>
    <row r="51" spans="2:4" x14ac:dyDescent="0.25">
      <c r="B51" s="54" t="s">
        <v>202</v>
      </c>
      <c r="C51" s="59">
        <v>5434.7756149999996</v>
      </c>
      <c r="D51" s="59">
        <v>190.65482624999993</v>
      </c>
    </row>
    <row r="52" spans="2:4" x14ac:dyDescent="0.25">
      <c r="B52" s="54" t="s">
        <v>203</v>
      </c>
      <c r="C52" s="59">
        <v>240.2</v>
      </c>
      <c r="D52" s="59">
        <v>2.13101E-3</v>
      </c>
    </row>
    <row r="53" spans="2:4" x14ac:dyDescent="0.25">
      <c r="B53" s="54" t="s">
        <v>204</v>
      </c>
      <c r="C53" s="59">
        <v>3825.315951</v>
      </c>
      <c r="D53" s="59">
        <v>211.49525237999998</v>
      </c>
    </row>
    <row r="54" spans="2:4" x14ac:dyDescent="0.25">
      <c r="B54" s="86" t="s">
        <v>151</v>
      </c>
      <c r="C54" s="68">
        <f>C55</f>
        <v>1528.821197</v>
      </c>
      <c r="D54" s="68">
        <f t="shared" ref="D54" si="6">D55</f>
        <v>81.58366967000002</v>
      </c>
    </row>
    <row r="55" spans="2:4" x14ac:dyDescent="0.25">
      <c r="B55" s="54" t="s">
        <v>205</v>
      </c>
      <c r="C55" s="59">
        <v>1528.821197</v>
      </c>
      <c r="D55" s="59">
        <v>81.58366967000002</v>
      </c>
    </row>
    <row r="56" spans="2:4" x14ac:dyDescent="0.25">
      <c r="B56" s="86" t="s">
        <v>152</v>
      </c>
      <c r="C56" s="68">
        <f>C57</f>
        <v>182.20302000000001</v>
      </c>
      <c r="D56" s="68">
        <f>D57</f>
        <v>30.018207339999996</v>
      </c>
    </row>
    <row r="57" spans="2:4" x14ac:dyDescent="0.25">
      <c r="B57" s="54" t="s">
        <v>206</v>
      </c>
      <c r="C57" s="59">
        <v>182.20302000000001</v>
      </c>
      <c r="D57" s="59">
        <v>30.018207339999996</v>
      </c>
    </row>
    <row r="58" spans="2:4" x14ac:dyDescent="0.25">
      <c r="B58" s="86" t="s">
        <v>153</v>
      </c>
      <c r="C58" s="68">
        <f>SUM(C59:C62)</f>
        <v>6274.5197600000001</v>
      </c>
      <c r="D58" s="68">
        <f>SUM(D59:D62)</f>
        <v>386.21201998000009</v>
      </c>
    </row>
    <row r="59" spans="2:4" x14ac:dyDescent="0.25">
      <c r="B59" s="54" t="s">
        <v>207</v>
      </c>
      <c r="C59" s="59">
        <v>75</v>
      </c>
      <c r="D59" s="59">
        <v>0</v>
      </c>
    </row>
    <row r="60" spans="2:4" x14ac:dyDescent="0.25">
      <c r="B60" s="54" t="s">
        <v>208</v>
      </c>
      <c r="C60" s="59">
        <v>10.255803999999999</v>
      </c>
      <c r="D60" s="59">
        <v>0</v>
      </c>
    </row>
    <row r="61" spans="2:4" x14ac:dyDescent="0.25">
      <c r="B61" s="54" t="s">
        <v>209</v>
      </c>
      <c r="C61" s="59">
        <v>5989.2639559999998</v>
      </c>
      <c r="D61" s="59">
        <v>386.21201998000009</v>
      </c>
    </row>
    <row r="62" spans="2:4" x14ac:dyDescent="0.25">
      <c r="B62" s="54" t="s">
        <v>210</v>
      </c>
      <c r="C62" s="59">
        <v>200</v>
      </c>
      <c r="D62" s="59">
        <v>0</v>
      </c>
    </row>
    <row r="63" spans="2:4" x14ac:dyDescent="0.25">
      <c r="B63" s="84" t="s">
        <v>137</v>
      </c>
      <c r="C63" s="68">
        <f>C64+C67</f>
        <v>6755.3592440000002</v>
      </c>
      <c r="D63" s="68">
        <f>D64+D67</f>
        <v>234.01602888999997</v>
      </c>
    </row>
    <row r="64" spans="2:4" x14ac:dyDescent="0.25">
      <c r="B64" s="86" t="s">
        <v>154</v>
      </c>
      <c r="C64" s="68">
        <f>SUM(C65:C66)</f>
        <v>1477.19696</v>
      </c>
      <c r="D64" s="68">
        <f>SUM(D65:D66)</f>
        <v>64.020657369999995</v>
      </c>
    </row>
    <row r="65" spans="2:4" x14ac:dyDescent="0.25">
      <c r="B65" s="54" t="s">
        <v>211</v>
      </c>
      <c r="C65" s="59">
        <v>968.56846099999996</v>
      </c>
      <c r="D65" s="59">
        <v>50.873783689999989</v>
      </c>
    </row>
    <row r="66" spans="2:4" x14ac:dyDescent="0.25">
      <c r="B66" s="54" t="s">
        <v>212</v>
      </c>
      <c r="C66" s="59">
        <v>508.62849899999998</v>
      </c>
      <c r="D66" s="59">
        <v>13.146873680000001</v>
      </c>
    </row>
    <row r="67" spans="2:4" x14ac:dyDescent="0.25">
      <c r="B67" s="86" t="s">
        <v>155</v>
      </c>
      <c r="C67" s="68">
        <f>SUM(C68:C69)</f>
        <v>5278.162284</v>
      </c>
      <c r="D67" s="68">
        <f t="shared" ref="D67" si="7">SUM(D68:D69)</f>
        <v>169.99537151999999</v>
      </c>
    </row>
    <row r="68" spans="2:4" x14ac:dyDescent="0.25">
      <c r="B68" s="54" t="s">
        <v>213</v>
      </c>
      <c r="C68" s="59">
        <v>4924.5275270000002</v>
      </c>
      <c r="D68" s="59">
        <v>152.13760231000001</v>
      </c>
    </row>
    <row r="69" spans="2:4" x14ac:dyDescent="0.25">
      <c r="B69" s="54" t="s">
        <v>214</v>
      </c>
      <c r="C69" s="59">
        <v>353.63475699999998</v>
      </c>
      <c r="D69" s="59">
        <v>17.857769209999997</v>
      </c>
    </row>
    <row r="70" spans="2:4" x14ac:dyDescent="0.25">
      <c r="B70" s="84" t="s">
        <v>138</v>
      </c>
      <c r="C70" s="68">
        <f>C71+C76+C81+C89+C101</f>
        <v>416473.656021</v>
      </c>
      <c r="D70" s="68">
        <f t="shared" ref="D70" si="8">D71+D76+D81+D89+D101</f>
        <v>52744.62920861999</v>
      </c>
    </row>
    <row r="71" spans="2:4" x14ac:dyDescent="0.25">
      <c r="B71" s="86" t="s">
        <v>156</v>
      </c>
      <c r="C71" s="68">
        <f>SUM(C72:C75)</f>
        <v>17669.577548000001</v>
      </c>
      <c r="D71" s="68">
        <f t="shared" ref="D71" si="9">SUM(D72:D75)</f>
        <v>652.17875915000002</v>
      </c>
    </row>
    <row r="72" spans="2:4" x14ac:dyDescent="0.25">
      <c r="B72" s="54" t="s">
        <v>215</v>
      </c>
      <c r="C72" s="59">
        <v>843.05658000000005</v>
      </c>
      <c r="D72" s="59">
        <v>72.801545289999993</v>
      </c>
    </row>
    <row r="73" spans="2:4" x14ac:dyDescent="0.25">
      <c r="B73" s="54" t="s">
        <v>216</v>
      </c>
      <c r="C73" s="59">
        <v>591.23098200000004</v>
      </c>
      <c r="D73" s="59">
        <v>0</v>
      </c>
    </row>
    <row r="74" spans="2:4" x14ac:dyDescent="0.25">
      <c r="B74" s="54" t="s">
        <v>217</v>
      </c>
      <c r="C74" s="59">
        <v>16234.423879</v>
      </c>
      <c r="D74" s="59">
        <v>579.37721385999998</v>
      </c>
    </row>
    <row r="75" spans="2:4" x14ac:dyDescent="0.25">
      <c r="B75" s="54" t="s">
        <v>218</v>
      </c>
      <c r="C75" s="59">
        <v>0.86610699999999996</v>
      </c>
      <c r="D75" s="59">
        <v>0</v>
      </c>
    </row>
    <row r="76" spans="2:4" x14ac:dyDescent="0.25">
      <c r="B76" s="86" t="s">
        <v>157</v>
      </c>
      <c r="C76" s="68">
        <f>SUM(C77:C80)</f>
        <v>97744.003634000008</v>
      </c>
      <c r="D76" s="68">
        <f t="shared" ref="D76" si="10">SUM(D77:D80)</f>
        <v>12579.124759729995</v>
      </c>
    </row>
    <row r="77" spans="2:4" x14ac:dyDescent="0.25">
      <c r="B77" s="54" t="s">
        <v>219</v>
      </c>
      <c r="C77" s="59">
        <v>2905.4655750000002</v>
      </c>
      <c r="D77" s="59">
        <v>171.73358591999997</v>
      </c>
    </row>
    <row r="78" spans="2:4" x14ac:dyDescent="0.25">
      <c r="B78" s="54" t="s">
        <v>220</v>
      </c>
      <c r="C78" s="59">
        <v>10265.590881</v>
      </c>
      <c r="D78" s="59">
        <v>380.34000862000005</v>
      </c>
    </row>
    <row r="79" spans="2:4" x14ac:dyDescent="0.25">
      <c r="B79" s="54" t="s">
        <v>221</v>
      </c>
      <c r="C79" s="59">
        <v>5.1309199999999997</v>
      </c>
      <c r="D79" s="59">
        <v>0.85515200000000002</v>
      </c>
    </row>
    <row r="80" spans="2:4" x14ac:dyDescent="0.25">
      <c r="B80" s="54" t="s">
        <v>222</v>
      </c>
      <c r="C80" s="59">
        <v>84567.816258000006</v>
      </c>
      <c r="D80" s="59">
        <v>12026.196013189996</v>
      </c>
    </row>
    <row r="81" spans="2:4" x14ac:dyDescent="0.25">
      <c r="B81" s="86" t="s">
        <v>158</v>
      </c>
      <c r="C81" s="68">
        <f>SUM(C82:C88)</f>
        <v>6205.3114810000006</v>
      </c>
      <c r="D81" s="68">
        <f t="shared" ref="D81" si="11">SUM(D82:D88)</f>
        <v>441.9944467599999</v>
      </c>
    </row>
    <row r="82" spans="2:4" x14ac:dyDescent="0.25">
      <c r="B82" s="54" t="s">
        <v>223</v>
      </c>
      <c r="C82" s="59">
        <v>990.84199899999999</v>
      </c>
      <c r="D82" s="59">
        <v>85.182675259999996</v>
      </c>
    </row>
    <row r="83" spans="2:4" x14ac:dyDescent="0.25">
      <c r="B83" s="54" t="s">
        <v>224</v>
      </c>
      <c r="C83" s="59">
        <v>1127.6551770000001</v>
      </c>
      <c r="D83" s="59">
        <v>10.313069879999999</v>
      </c>
    </row>
    <row r="84" spans="2:4" x14ac:dyDescent="0.25">
      <c r="B84" s="54" t="s">
        <v>225</v>
      </c>
      <c r="C84" s="59">
        <v>2783.0242469999998</v>
      </c>
      <c r="D84" s="59">
        <v>266.0323941499999</v>
      </c>
    </row>
    <row r="85" spans="2:4" x14ac:dyDescent="0.25">
      <c r="B85" s="54" t="s">
        <v>226</v>
      </c>
      <c r="C85" s="59">
        <v>1.511069</v>
      </c>
      <c r="D85" s="59">
        <v>0</v>
      </c>
    </row>
    <row r="86" spans="2:4" x14ac:dyDescent="0.25">
      <c r="B86" s="54" t="s">
        <v>227</v>
      </c>
      <c r="C86" s="59">
        <v>156.68683999999999</v>
      </c>
      <c r="D86" s="59">
        <v>7.5</v>
      </c>
    </row>
    <row r="87" spans="2:4" x14ac:dyDescent="0.25">
      <c r="B87" s="54" t="s">
        <v>228</v>
      </c>
      <c r="C87" s="59">
        <v>10.696979000000001</v>
      </c>
      <c r="D87" s="59">
        <v>0</v>
      </c>
    </row>
    <row r="88" spans="2:4" x14ac:dyDescent="0.25">
      <c r="B88" s="54" t="s">
        <v>229</v>
      </c>
      <c r="C88" s="59">
        <v>1134.89517</v>
      </c>
      <c r="D88" s="59">
        <v>72.966307470000018</v>
      </c>
    </row>
    <row r="89" spans="2:4" x14ac:dyDescent="0.25">
      <c r="B89" s="86" t="s">
        <v>159</v>
      </c>
      <c r="C89" s="68">
        <f>SUM(C90:C100)</f>
        <v>199017.51170600002</v>
      </c>
      <c r="D89" s="68">
        <f>SUM(D90:D100)</f>
        <v>20169.219424319999</v>
      </c>
    </row>
    <row r="90" spans="2:4" x14ac:dyDescent="0.25">
      <c r="B90" s="54" t="s">
        <v>230</v>
      </c>
      <c r="C90" s="59">
        <v>10666.485562</v>
      </c>
      <c r="D90" s="59">
        <v>429.41819005000019</v>
      </c>
    </row>
    <row r="91" spans="2:4" x14ac:dyDescent="0.25">
      <c r="B91" s="54" t="s">
        <v>231</v>
      </c>
      <c r="C91" s="59">
        <v>71983.864574000007</v>
      </c>
      <c r="D91" s="59">
        <v>9345.463416509996</v>
      </c>
    </row>
    <row r="92" spans="2:4" x14ac:dyDescent="0.25">
      <c r="B92" s="54" t="s">
        <v>232</v>
      </c>
      <c r="C92" s="59">
        <v>26339.522879</v>
      </c>
      <c r="D92" s="59">
        <v>2869.5178122299994</v>
      </c>
    </row>
    <row r="93" spans="2:4" x14ac:dyDescent="0.25">
      <c r="B93" s="54" t="s">
        <v>233</v>
      </c>
      <c r="C93" s="59">
        <v>18105.183989000001</v>
      </c>
      <c r="D93" s="59">
        <v>1840.1835735000009</v>
      </c>
    </row>
    <row r="94" spans="2:4" x14ac:dyDescent="0.25">
      <c r="B94" s="54" t="s">
        <v>234</v>
      </c>
      <c r="C94" s="59">
        <v>6501.3807129999996</v>
      </c>
      <c r="D94" s="59">
        <v>524.91456705000007</v>
      </c>
    </row>
    <row r="95" spans="2:4" x14ac:dyDescent="0.25">
      <c r="B95" s="54" t="s">
        <v>235</v>
      </c>
      <c r="C95" s="59">
        <v>9470.3357739999992</v>
      </c>
      <c r="D95" s="59">
        <v>941.12536908999994</v>
      </c>
    </row>
    <row r="96" spans="2:4" x14ac:dyDescent="0.25">
      <c r="B96" s="54" t="s">
        <v>236</v>
      </c>
      <c r="C96" s="59">
        <v>1435.178872</v>
      </c>
      <c r="D96" s="59">
        <v>116.40325211999995</v>
      </c>
    </row>
    <row r="97" spans="2:4" x14ac:dyDescent="0.25">
      <c r="B97" s="54" t="s">
        <v>237</v>
      </c>
      <c r="C97" s="59">
        <v>369.04296900000003</v>
      </c>
      <c r="D97" s="59">
        <v>44.860152390000003</v>
      </c>
    </row>
    <row r="98" spans="2:4" x14ac:dyDescent="0.25">
      <c r="B98" s="54" t="s">
        <v>238</v>
      </c>
      <c r="C98" s="59">
        <v>146.29268999999999</v>
      </c>
      <c r="D98" s="59">
        <v>14.984416040000001</v>
      </c>
    </row>
    <row r="99" spans="2:4" x14ac:dyDescent="0.25">
      <c r="B99" s="54" t="s">
        <v>239</v>
      </c>
      <c r="C99" s="59">
        <v>263.77060299999999</v>
      </c>
      <c r="D99" s="59">
        <v>14.33106033</v>
      </c>
    </row>
    <row r="100" spans="2:4" x14ac:dyDescent="0.25">
      <c r="B100" s="54" t="s">
        <v>240</v>
      </c>
      <c r="C100" s="59">
        <v>53736.453081</v>
      </c>
      <c r="D100" s="59">
        <v>4028.0176150100028</v>
      </c>
    </row>
    <row r="101" spans="2:4" x14ac:dyDescent="0.25">
      <c r="B101" s="86" t="s">
        <v>160</v>
      </c>
      <c r="C101" s="68">
        <f>SUM(C102:C109)</f>
        <v>95837.251651999992</v>
      </c>
      <c r="D101" s="68">
        <f>SUM(D102:D109)</f>
        <v>18902.11181866</v>
      </c>
    </row>
    <row r="102" spans="2:4" x14ac:dyDescent="0.25">
      <c r="B102" s="54" t="s">
        <v>241</v>
      </c>
      <c r="C102" s="59">
        <v>47176.721219999999</v>
      </c>
      <c r="D102" s="59">
        <v>7058.0143480900015</v>
      </c>
    </row>
    <row r="103" spans="2:4" x14ac:dyDescent="0.25">
      <c r="B103" s="54" t="s">
        <v>242</v>
      </c>
      <c r="C103" s="59">
        <v>1352.7034410000001</v>
      </c>
      <c r="D103" s="59">
        <v>219.51699600000001</v>
      </c>
    </row>
    <row r="104" spans="2:4" x14ac:dyDescent="0.25">
      <c r="B104" s="54" t="s">
        <v>243</v>
      </c>
      <c r="C104" s="59">
        <v>3124.3381079999999</v>
      </c>
      <c r="D104" s="59">
        <v>7.3280475999999997</v>
      </c>
    </row>
    <row r="105" spans="2:4" x14ac:dyDescent="0.25">
      <c r="B105" s="54" t="s">
        <v>244</v>
      </c>
      <c r="C105" s="59">
        <v>5442.4521020000002</v>
      </c>
      <c r="D105" s="59">
        <v>9.5527399200000005</v>
      </c>
    </row>
    <row r="106" spans="2:4" x14ac:dyDescent="0.25">
      <c r="B106" s="54" t="s">
        <v>245</v>
      </c>
      <c r="C106" s="59">
        <v>547.01583200000005</v>
      </c>
      <c r="D106" s="59">
        <v>26.383611290000008</v>
      </c>
    </row>
    <row r="107" spans="2:4" x14ac:dyDescent="0.25">
      <c r="B107" s="54" t="s">
        <v>246</v>
      </c>
      <c r="C107" s="59">
        <v>1665.9870820000001</v>
      </c>
      <c r="D107" s="59">
        <v>74.372525959999976</v>
      </c>
    </row>
    <row r="108" spans="2:4" x14ac:dyDescent="0.25">
      <c r="B108" s="54" t="s">
        <v>247</v>
      </c>
      <c r="C108" s="59">
        <v>34934.937624999999</v>
      </c>
      <c r="D108" s="59">
        <v>11301.94408205</v>
      </c>
    </row>
    <row r="109" spans="2:4" x14ac:dyDescent="0.25">
      <c r="B109" s="54" t="s">
        <v>248</v>
      </c>
      <c r="C109" s="59">
        <v>1593.0962420000001</v>
      </c>
      <c r="D109" s="59">
        <v>204.99946775000006</v>
      </c>
    </row>
    <row r="110" spans="2:4" ht="15" customHeight="1" x14ac:dyDescent="0.25">
      <c r="B110" s="84" t="s">
        <v>139</v>
      </c>
      <c r="C110" s="68">
        <f>C111</f>
        <v>184836.13</v>
      </c>
      <c r="D110" s="68">
        <f>D111</f>
        <v>22326.184994480009</v>
      </c>
    </row>
    <row r="111" spans="2:4" x14ac:dyDescent="0.25">
      <c r="B111" s="85" t="s">
        <v>161</v>
      </c>
      <c r="C111" s="59">
        <f>C112</f>
        <v>184836.13</v>
      </c>
      <c r="D111" s="59">
        <f>D112</f>
        <v>22326.184994480009</v>
      </c>
    </row>
    <row r="112" spans="2:4" x14ac:dyDescent="0.25">
      <c r="B112" s="54" t="s">
        <v>249</v>
      </c>
      <c r="C112" s="59">
        <v>184836.13</v>
      </c>
      <c r="D112" s="59">
        <v>22326.184994480009</v>
      </c>
    </row>
    <row r="113" spans="2:4" x14ac:dyDescent="0.25">
      <c r="B113" s="51" t="s">
        <v>27</v>
      </c>
      <c r="C113" s="45">
        <f t="shared" ref="C113:D114" si="12">C114</f>
        <v>146463.52179900001</v>
      </c>
      <c r="D113" s="45">
        <f t="shared" si="12"/>
        <v>5320.7629603099995</v>
      </c>
    </row>
    <row r="114" spans="2:4" x14ac:dyDescent="0.25">
      <c r="B114" s="87" t="s">
        <v>140</v>
      </c>
      <c r="C114" s="66">
        <f t="shared" si="12"/>
        <v>146463.52179900001</v>
      </c>
      <c r="D114" s="66">
        <f t="shared" si="12"/>
        <v>5320.7629603099995</v>
      </c>
    </row>
    <row r="115" spans="2:4" x14ac:dyDescent="0.25">
      <c r="B115" s="85" t="s">
        <v>133</v>
      </c>
      <c r="C115" s="67">
        <f>C116</f>
        <v>146463.52179900001</v>
      </c>
      <c r="D115" s="67">
        <f>D116</f>
        <v>5320.7629603099995</v>
      </c>
    </row>
    <row r="116" spans="2:4" x14ac:dyDescent="0.25">
      <c r="B116" s="54" t="s">
        <v>250</v>
      </c>
      <c r="C116" s="67">
        <v>146463.52179900001</v>
      </c>
      <c r="D116" s="59">
        <v>5320.7629603099995</v>
      </c>
    </row>
    <row r="117" spans="2:4" x14ac:dyDescent="0.25">
      <c r="B117" s="65" t="s">
        <v>168</v>
      </c>
      <c r="C117" s="60">
        <f>C13+C113</f>
        <v>1037842.322704</v>
      </c>
      <c r="D117" s="60">
        <f>D13+D113</f>
        <v>108752.26310422999</v>
      </c>
    </row>
    <row r="118" spans="2:4" x14ac:dyDescent="0.25">
      <c r="B118" s="73" t="s">
        <v>130</v>
      </c>
      <c r="C118" s="74"/>
      <c r="D118" s="74"/>
    </row>
    <row r="119" spans="2:4" ht="21.75" customHeight="1" x14ac:dyDescent="0.25">
      <c r="B119" s="125" t="s">
        <v>263</v>
      </c>
      <c r="C119" s="125"/>
      <c r="D119" s="125"/>
    </row>
    <row r="120" spans="2:4" x14ac:dyDescent="0.25">
      <c r="B120" s="73" t="s">
        <v>3</v>
      </c>
      <c r="C120" s="74"/>
      <c r="D120" s="74"/>
    </row>
    <row r="121" spans="2:4" x14ac:dyDescent="0.25">
      <c r="C121" s="75"/>
      <c r="D121" s="75"/>
    </row>
    <row r="122" spans="2:4" x14ac:dyDescent="0.25">
      <c r="B122" s="76"/>
      <c r="C122" s="75"/>
      <c r="D122" s="75"/>
    </row>
    <row r="123" spans="2:4" x14ac:dyDescent="0.25">
      <c r="B123" s="24"/>
      <c r="C123" s="25"/>
      <c r="D123" s="25"/>
    </row>
    <row r="124" spans="2:4" x14ac:dyDescent="0.25">
      <c r="B124" s="24"/>
      <c r="C124" s="25"/>
      <c r="D124" s="25"/>
    </row>
    <row r="125" spans="2:4" x14ac:dyDescent="0.25">
      <c r="B125" s="24"/>
      <c r="C125" s="25"/>
      <c r="D125" s="25"/>
    </row>
    <row r="126" spans="2:4" x14ac:dyDescent="0.25">
      <c r="B126" s="24"/>
      <c r="C126" s="25"/>
      <c r="D126" s="25"/>
    </row>
    <row r="127" spans="2:4" x14ac:dyDescent="0.25">
      <c r="B127" s="24"/>
      <c r="C127" s="25"/>
      <c r="D127" s="25"/>
    </row>
    <row r="128" spans="2:4" x14ac:dyDescent="0.25">
      <c r="B128" s="24"/>
      <c r="C128" s="25"/>
      <c r="D128" s="25"/>
    </row>
    <row r="129" spans="2:4" x14ac:dyDescent="0.25">
      <c r="B129" s="24"/>
      <c r="C129" s="25"/>
      <c r="D129" s="25"/>
    </row>
  </sheetData>
  <mergeCells count="11">
    <mergeCell ref="A2:E2"/>
    <mergeCell ref="A1:E1"/>
    <mergeCell ref="B119:D119"/>
    <mergeCell ref="B11:B12"/>
    <mergeCell ref="C11:C12"/>
    <mergeCell ref="D11:D12"/>
    <mergeCell ref="A8:E8"/>
    <mergeCell ref="A7:E7"/>
    <mergeCell ref="A6:E6"/>
    <mergeCell ref="A5:E5"/>
    <mergeCell ref="A3:E3"/>
  </mergeCells>
  <pageMargins left="0.7" right="0.7" top="0.75" bottom="0.75" header="0.3" footer="0.3"/>
  <pageSetup orientation="portrait" r:id="rId1"/>
  <ignoredErrors>
    <ignoredError sqref="D63 D34 D70 D38 D41 D43 D45 D54 D67 D76 D81 D20 D23 D27 D48 D56 D58 D101 D89"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G101"/>
  <sheetViews>
    <sheetView showGridLines="0" zoomScaleNormal="100" workbookViewId="0">
      <selection activeCell="B11" sqref="B11:B12"/>
    </sheetView>
  </sheetViews>
  <sheetFormatPr baseColWidth="10" defaultColWidth="11.42578125" defaultRowHeight="15" x14ac:dyDescent="0.25"/>
  <cols>
    <col min="1" max="1" width="17.140625" customWidth="1"/>
    <col min="2" max="2" width="82.42578125" customWidth="1"/>
    <col min="3" max="4" width="20.7109375" customWidth="1"/>
    <col min="5" max="5" width="13.85546875" customWidth="1"/>
  </cols>
  <sheetData>
    <row r="1" spans="1:7" ht="28.5" customHeight="1" x14ac:dyDescent="0.25">
      <c r="A1" s="122" t="s">
        <v>0</v>
      </c>
      <c r="B1" s="122"/>
      <c r="C1" s="122"/>
      <c r="D1" s="122"/>
      <c r="E1" s="122"/>
      <c r="F1" s="18"/>
      <c r="G1" s="18"/>
    </row>
    <row r="2" spans="1:7" ht="21" customHeight="1" x14ac:dyDescent="0.25">
      <c r="A2" s="130" t="s">
        <v>1</v>
      </c>
      <c r="B2" s="130"/>
      <c r="C2" s="130"/>
      <c r="D2" s="130"/>
      <c r="E2" s="130"/>
      <c r="F2" s="17"/>
      <c r="G2" s="17"/>
    </row>
    <row r="3" spans="1:7" ht="15" customHeight="1" x14ac:dyDescent="0.25">
      <c r="A3" s="135" t="s">
        <v>176</v>
      </c>
      <c r="B3" s="135"/>
      <c r="C3" s="135"/>
      <c r="D3" s="135"/>
      <c r="E3" s="135"/>
      <c r="F3" s="16"/>
      <c r="G3" s="16"/>
    </row>
    <row r="5" spans="1:7" ht="18.75" customHeight="1" x14ac:dyDescent="0.3">
      <c r="A5" s="134" t="s">
        <v>167</v>
      </c>
      <c r="B5" s="134"/>
      <c r="C5" s="134"/>
      <c r="D5" s="134"/>
      <c r="E5" s="134"/>
      <c r="F5" s="19"/>
      <c r="G5" s="19"/>
    </row>
    <row r="6" spans="1:7" ht="18.75" x14ac:dyDescent="0.3">
      <c r="A6" s="138" t="s">
        <v>169</v>
      </c>
      <c r="B6" s="138"/>
      <c r="C6" s="138"/>
      <c r="D6" s="138"/>
      <c r="E6" s="138"/>
      <c r="F6" s="20"/>
      <c r="G6" s="20"/>
    </row>
    <row r="7" spans="1:7" ht="18.75" x14ac:dyDescent="0.3">
      <c r="A7" s="137" t="s">
        <v>264</v>
      </c>
      <c r="B7" s="137"/>
      <c r="C7" s="137"/>
      <c r="D7" s="137"/>
      <c r="E7" s="137"/>
      <c r="F7" s="20"/>
      <c r="G7" s="20"/>
    </row>
    <row r="8" spans="1:7" ht="15.75" x14ac:dyDescent="0.25">
      <c r="A8" s="133" t="s">
        <v>5</v>
      </c>
      <c r="B8" s="133"/>
      <c r="C8" s="133"/>
      <c r="D8" s="133"/>
      <c r="E8" s="133"/>
      <c r="F8" s="21"/>
      <c r="G8" s="21"/>
    </row>
    <row r="11" spans="1:7" ht="15" customHeight="1" x14ac:dyDescent="0.25">
      <c r="B11" s="131" t="s">
        <v>2</v>
      </c>
      <c r="C11" s="132" t="s">
        <v>162</v>
      </c>
      <c r="D11" s="132" t="s">
        <v>257</v>
      </c>
    </row>
    <row r="12" spans="1:7" ht="15.75" customHeight="1" x14ac:dyDescent="0.25">
      <c r="B12" s="131"/>
      <c r="C12" s="132"/>
      <c r="D12" s="132"/>
    </row>
    <row r="13" spans="1:7" x14ac:dyDescent="0.25">
      <c r="B13" s="51" t="s">
        <v>26</v>
      </c>
      <c r="C13" s="45">
        <f>C14+C20+C30+C40+C48+C54+C64+C68</f>
        <v>891378.80090499995</v>
      </c>
      <c r="D13" s="45">
        <f>D14+D20+D30+D40+D48+D54+D64+D68</f>
        <v>103431.50014392004</v>
      </c>
    </row>
    <row r="14" spans="1:7" x14ac:dyDescent="0.25">
      <c r="B14" s="69" t="s">
        <v>69</v>
      </c>
      <c r="C14" s="66">
        <f>SUM(C15:C19)</f>
        <v>210319.101501</v>
      </c>
      <c r="D14" s="66">
        <f t="shared" ref="D14" si="0">SUM(D15:D19)</f>
        <v>29139.40709203004</v>
      </c>
    </row>
    <row r="15" spans="1:7" x14ac:dyDescent="0.25">
      <c r="B15" s="71" t="s">
        <v>79</v>
      </c>
      <c r="C15" s="67">
        <v>173241.51653600001</v>
      </c>
      <c r="D15" s="67">
        <v>24322.223123020049</v>
      </c>
    </row>
    <row r="16" spans="1:7" x14ac:dyDescent="0.25">
      <c r="B16" s="71" t="s">
        <v>80</v>
      </c>
      <c r="C16" s="67">
        <v>10585.802672</v>
      </c>
      <c r="D16" s="67">
        <v>1146.28972677</v>
      </c>
    </row>
    <row r="17" spans="2:4" x14ac:dyDescent="0.25">
      <c r="B17" s="71" t="s">
        <v>81</v>
      </c>
      <c r="C17" s="67">
        <v>1729.185608</v>
      </c>
      <c r="D17" s="67">
        <v>117.75780955999998</v>
      </c>
    </row>
    <row r="18" spans="2:4" x14ac:dyDescent="0.25">
      <c r="B18" s="71" t="s">
        <v>82</v>
      </c>
      <c r="C18" s="67">
        <v>759.17099700000006</v>
      </c>
      <c r="D18" s="67">
        <v>71.560007969999987</v>
      </c>
    </row>
    <row r="19" spans="2:4" x14ac:dyDescent="0.25">
      <c r="B19" s="71" t="s">
        <v>83</v>
      </c>
      <c r="C19" s="67">
        <v>24003.425687999999</v>
      </c>
      <c r="D19" s="67">
        <v>3481.5764247099901</v>
      </c>
    </row>
    <row r="20" spans="2:4" x14ac:dyDescent="0.25">
      <c r="B20" s="69" t="s">
        <v>70</v>
      </c>
      <c r="C20" s="66">
        <f>SUM(C21:C29)</f>
        <v>69594.533465</v>
      </c>
      <c r="D20" s="66">
        <f t="shared" ref="D20" si="1">SUM(D21:D29)</f>
        <v>4319.6517999100015</v>
      </c>
    </row>
    <row r="21" spans="2:4" x14ac:dyDescent="0.25">
      <c r="B21" s="71" t="s">
        <v>84</v>
      </c>
      <c r="C21" s="67">
        <v>6109.6628419999997</v>
      </c>
      <c r="D21" s="67">
        <v>656.35791605000031</v>
      </c>
    </row>
    <row r="22" spans="2:4" x14ac:dyDescent="0.25">
      <c r="B22" s="71" t="s">
        <v>85</v>
      </c>
      <c r="C22" s="67">
        <v>4779.6486830000003</v>
      </c>
      <c r="D22" s="67">
        <v>247.8504508</v>
      </c>
    </row>
    <row r="23" spans="2:4" x14ac:dyDescent="0.25">
      <c r="B23" s="71" t="s">
        <v>86</v>
      </c>
      <c r="C23" s="67">
        <v>3430.5920209999999</v>
      </c>
      <c r="D23" s="67">
        <v>119.62285866999997</v>
      </c>
    </row>
    <row r="24" spans="2:4" x14ac:dyDescent="0.25">
      <c r="B24" s="71" t="s">
        <v>87</v>
      </c>
      <c r="C24" s="67">
        <v>1584.5846469999999</v>
      </c>
      <c r="D24" s="67">
        <v>18.024216879999997</v>
      </c>
    </row>
    <row r="25" spans="2:4" x14ac:dyDescent="0.25">
      <c r="B25" s="71" t="s">
        <v>88</v>
      </c>
      <c r="C25" s="67">
        <v>4701.2960590000002</v>
      </c>
      <c r="D25" s="67">
        <v>361.35752288999998</v>
      </c>
    </row>
    <row r="26" spans="2:4" x14ac:dyDescent="0.25">
      <c r="B26" s="71" t="s">
        <v>89</v>
      </c>
      <c r="C26" s="67">
        <v>3939.1798469999999</v>
      </c>
      <c r="D26" s="67">
        <v>336.50412471999971</v>
      </c>
    </row>
    <row r="27" spans="2:4" x14ac:dyDescent="0.25">
      <c r="B27" s="71" t="s">
        <v>90</v>
      </c>
      <c r="C27" s="67">
        <v>4904.6775619999999</v>
      </c>
      <c r="D27" s="67">
        <v>68.669005239999976</v>
      </c>
    </row>
    <row r="28" spans="2:4" x14ac:dyDescent="0.25">
      <c r="B28" s="71" t="s">
        <v>91</v>
      </c>
      <c r="C28" s="67">
        <v>15002.752458999999</v>
      </c>
      <c r="D28" s="67">
        <v>361.18249469000006</v>
      </c>
    </row>
    <row r="29" spans="2:4" x14ac:dyDescent="0.25">
      <c r="B29" s="71" t="s">
        <v>92</v>
      </c>
      <c r="C29" s="67">
        <v>25142.139345</v>
      </c>
      <c r="D29" s="67">
        <v>2150.0832099700019</v>
      </c>
    </row>
    <row r="30" spans="2:4" x14ac:dyDescent="0.25">
      <c r="B30" s="69" t="s">
        <v>71</v>
      </c>
      <c r="C30" s="66">
        <f>SUM(C31:C39)</f>
        <v>39852.046889999998</v>
      </c>
      <c r="D30" s="66">
        <f t="shared" ref="D30" si="2">SUM(D31:D39)</f>
        <v>2752.6700225800005</v>
      </c>
    </row>
    <row r="31" spans="2:4" x14ac:dyDescent="0.25">
      <c r="B31" s="71" t="s">
        <v>93</v>
      </c>
      <c r="C31" s="67">
        <v>6377.9487049999998</v>
      </c>
      <c r="D31" s="59">
        <v>480.36969861999995</v>
      </c>
    </row>
    <row r="32" spans="2:4" x14ac:dyDescent="0.25">
      <c r="B32" s="71" t="s">
        <v>94</v>
      </c>
      <c r="C32" s="67">
        <v>2174.1389650000001</v>
      </c>
      <c r="D32" s="59">
        <v>111.66201310000001</v>
      </c>
    </row>
    <row r="33" spans="2:4" x14ac:dyDescent="0.25">
      <c r="B33" s="71" t="s">
        <v>95</v>
      </c>
      <c r="C33" s="67">
        <v>3246.7306709999998</v>
      </c>
      <c r="D33" s="59">
        <v>96.228474999999946</v>
      </c>
    </row>
    <row r="34" spans="2:4" x14ac:dyDescent="0.25">
      <c r="B34" s="71" t="s">
        <v>96</v>
      </c>
      <c r="C34" s="67">
        <v>6769.6456939999998</v>
      </c>
      <c r="D34" s="59">
        <v>1259.5227764900001</v>
      </c>
    </row>
    <row r="35" spans="2:4" x14ac:dyDescent="0.25">
      <c r="B35" s="71" t="s">
        <v>97</v>
      </c>
      <c r="C35" s="67">
        <v>707.335058</v>
      </c>
      <c r="D35" s="59">
        <v>20.201541600000002</v>
      </c>
    </row>
    <row r="36" spans="2:4" x14ac:dyDescent="0.25">
      <c r="B36" s="71" t="s">
        <v>98</v>
      </c>
      <c r="C36" s="67">
        <v>505.49096900000001</v>
      </c>
      <c r="D36" s="59">
        <v>7.1167922900000011</v>
      </c>
    </row>
    <row r="37" spans="2:4" x14ac:dyDescent="0.25">
      <c r="B37" s="71" t="s">
        <v>99</v>
      </c>
      <c r="C37" s="67">
        <v>6824.9271710000003</v>
      </c>
      <c r="D37" s="59">
        <v>437.83011580000039</v>
      </c>
    </row>
    <row r="38" spans="2:4" x14ac:dyDescent="0.25">
      <c r="B38" s="71" t="s">
        <v>100</v>
      </c>
      <c r="C38" s="67">
        <v>3796.497018</v>
      </c>
      <c r="D38" s="59">
        <v>0</v>
      </c>
    </row>
    <row r="39" spans="2:4" x14ac:dyDescent="0.25">
      <c r="B39" s="71" t="s">
        <v>101</v>
      </c>
      <c r="C39" s="67">
        <v>9449.3326390000002</v>
      </c>
      <c r="D39" s="59">
        <v>339.73860967999985</v>
      </c>
    </row>
    <row r="40" spans="2:4" x14ac:dyDescent="0.25">
      <c r="B40" s="69" t="s">
        <v>72</v>
      </c>
      <c r="C40" s="66">
        <f>SUM(C41:C47)</f>
        <v>269643.36032599997</v>
      </c>
      <c r="D40" s="66">
        <f t="shared" ref="D40" si="3">SUM(D41:D47)</f>
        <v>42696.114528839986</v>
      </c>
    </row>
    <row r="41" spans="2:4" x14ac:dyDescent="0.25">
      <c r="B41" s="71" t="s">
        <v>102</v>
      </c>
      <c r="C41" s="67">
        <v>86907.316456</v>
      </c>
      <c r="D41" s="59">
        <v>17966.893380769994</v>
      </c>
    </row>
    <row r="42" spans="2:4" x14ac:dyDescent="0.25">
      <c r="B42" s="71" t="s">
        <v>103</v>
      </c>
      <c r="C42" s="67">
        <v>104123.94556399999</v>
      </c>
      <c r="D42" s="59">
        <v>15445.445831970001</v>
      </c>
    </row>
    <row r="43" spans="2:4" x14ac:dyDescent="0.25">
      <c r="B43" s="71" t="s">
        <v>104</v>
      </c>
      <c r="C43" s="67">
        <v>13192.731931</v>
      </c>
      <c r="D43" s="59">
        <v>2042.60547782</v>
      </c>
    </row>
    <row r="44" spans="2:4" x14ac:dyDescent="0.25">
      <c r="B44" s="71" t="s">
        <v>105</v>
      </c>
      <c r="C44" s="67">
        <v>47631.001364999996</v>
      </c>
      <c r="D44" s="59">
        <v>5864.4682630700008</v>
      </c>
    </row>
    <row r="45" spans="2:4" x14ac:dyDescent="0.25">
      <c r="B45" s="71" t="s">
        <v>106</v>
      </c>
      <c r="C45" s="67">
        <v>1190.3387740000001</v>
      </c>
      <c r="D45" s="59">
        <v>88.036210620000006</v>
      </c>
    </row>
    <row r="46" spans="2:4" x14ac:dyDescent="0.25">
      <c r="B46" s="71" t="s">
        <v>107</v>
      </c>
      <c r="C46" s="67">
        <v>1157.579031</v>
      </c>
      <c r="D46" s="59">
        <v>39.1513603</v>
      </c>
    </row>
    <row r="47" spans="2:4" x14ac:dyDescent="0.25">
      <c r="B47" s="71" t="s">
        <v>108</v>
      </c>
      <c r="C47" s="67">
        <v>15440.447205</v>
      </c>
      <c r="D47" s="59">
        <v>1249.5140042900005</v>
      </c>
    </row>
    <row r="48" spans="2:4" x14ac:dyDescent="0.25">
      <c r="B48" s="69" t="s">
        <v>73</v>
      </c>
      <c r="C48" s="66">
        <f>SUM(C49:C53)</f>
        <v>45893.698339999995</v>
      </c>
      <c r="D48" s="66">
        <f t="shared" ref="D48" si="4">SUM(D49:D53)</f>
        <v>1429.7504109600002</v>
      </c>
    </row>
    <row r="49" spans="2:4" x14ac:dyDescent="0.25">
      <c r="B49" s="71" t="s">
        <v>109</v>
      </c>
      <c r="C49" s="67">
        <v>413.97203999999999</v>
      </c>
      <c r="D49" s="59">
        <v>0.82121520999999997</v>
      </c>
    </row>
    <row r="50" spans="2:4" x14ac:dyDescent="0.25">
      <c r="B50" s="71" t="s">
        <v>110</v>
      </c>
      <c r="C50" s="67">
        <v>10585.225286000001</v>
      </c>
      <c r="D50" s="59">
        <v>12.67</v>
      </c>
    </row>
    <row r="51" spans="2:4" x14ac:dyDescent="0.25">
      <c r="B51" s="71" t="s">
        <v>111</v>
      </c>
      <c r="C51" s="67">
        <v>7893.3653889999996</v>
      </c>
      <c r="D51" s="59">
        <v>1390.2707680000001</v>
      </c>
    </row>
    <row r="52" spans="2:4" x14ac:dyDescent="0.25">
      <c r="B52" s="71" t="s">
        <v>112</v>
      </c>
      <c r="C52" s="67">
        <v>26929.604206</v>
      </c>
      <c r="D52" s="59">
        <v>0</v>
      </c>
    </row>
    <row r="53" spans="2:4" x14ac:dyDescent="0.25">
      <c r="B53" s="71" t="s">
        <v>113</v>
      </c>
      <c r="C53" s="67">
        <v>71.531419</v>
      </c>
      <c r="D53" s="59">
        <v>25.98842775</v>
      </c>
    </row>
    <row r="54" spans="2:4" x14ac:dyDescent="0.25">
      <c r="B54" s="69" t="s">
        <v>74</v>
      </c>
      <c r="C54" s="66">
        <f>SUM(C55:C63)</f>
        <v>24044.946277999999</v>
      </c>
      <c r="D54" s="66">
        <f t="shared" ref="D54" si="5">SUM(D55:D63)</f>
        <v>160.89148021999998</v>
      </c>
    </row>
    <row r="55" spans="2:4" x14ac:dyDescent="0.25">
      <c r="B55" s="71" t="s">
        <v>114</v>
      </c>
      <c r="C55" s="67">
        <v>13575.76892</v>
      </c>
      <c r="D55" s="59">
        <v>74.582454989999988</v>
      </c>
    </row>
    <row r="56" spans="2:4" x14ac:dyDescent="0.25">
      <c r="B56" s="71" t="s">
        <v>261</v>
      </c>
      <c r="C56" s="67">
        <v>1174.6861240000001</v>
      </c>
      <c r="D56" s="59">
        <v>2.9708353400000003</v>
      </c>
    </row>
    <row r="57" spans="2:4" x14ac:dyDescent="0.25">
      <c r="B57" s="71" t="s">
        <v>115</v>
      </c>
      <c r="C57" s="67">
        <v>237.197981</v>
      </c>
      <c r="D57" s="59">
        <v>0.41679558</v>
      </c>
    </row>
    <row r="58" spans="2:4" x14ac:dyDescent="0.25">
      <c r="B58" s="71" t="s">
        <v>116</v>
      </c>
      <c r="C58" s="67">
        <v>4056.1257740000001</v>
      </c>
      <c r="D58" s="59">
        <v>33.619751499999992</v>
      </c>
    </row>
    <row r="59" spans="2:4" x14ac:dyDescent="0.25">
      <c r="B59" s="71" t="s">
        <v>117</v>
      </c>
      <c r="C59" s="67">
        <v>1853.410494</v>
      </c>
      <c r="D59" s="59">
        <v>23.402385729999995</v>
      </c>
    </row>
    <row r="60" spans="2:4" x14ac:dyDescent="0.25">
      <c r="B60" s="71" t="s">
        <v>118</v>
      </c>
      <c r="C60" s="67">
        <v>217.824029</v>
      </c>
      <c r="D60" s="59">
        <v>1.0689534999999999</v>
      </c>
    </row>
    <row r="61" spans="2:4" x14ac:dyDescent="0.25">
      <c r="B61" s="71" t="s">
        <v>119</v>
      </c>
      <c r="C61" s="67">
        <v>364.75153699999998</v>
      </c>
      <c r="D61" s="59">
        <v>0</v>
      </c>
    </row>
    <row r="62" spans="2:4" x14ac:dyDescent="0.25">
      <c r="B62" s="71" t="s">
        <v>120</v>
      </c>
      <c r="C62" s="67">
        <v>2132.8254569999999</v>
      </c>
      <c r="D62" s="67">
        <v>24.822167579999999</v>
      </c>
    </row>
    <row r="63" spans="2:4" x14ac:dyDescent="0.25">
      <c r="B63" s="71" t="s">
        <v>121</v>
      </c>
      <c r="C63" s="67">
        <v>432.35596199999998</v>
      </c>
      <c r="D63" s="59">
        <v>8.1359999999999991E-3</v>
      </c>
    </row>
    <row r="64" spans="2:4" x14ac:dyDescent="0.25">
      <c r="B64" s="69" t="s">
        <v>75</v>
      </c>
      <c r="C64" s="66">
        <f>SUM(C65:C67)</f>
        <v>47194.984104999996</v>
      </c>
      <c r="D64" s="66">
        <f t="shared" ref="D64" si="6">SUM(D65:D67)</f>
        <v>606.82981489999997</v>
      </c>
    </row>
    <row r="65" spans="2:4" x14ac:dyDescent="0.25">
      <c r="B65" s="71" t="s">
        <v>122</v>
      </c>
      <c r="C65" s="67">
        <v>21294.016092999998</v>
      </c>
      <c r="D65" s="67">
        <v>127.79106001000001</v>
      </c>
    </row>
    <row r="66" spans="2:4" x14ac:dyDescent="0.25">
      <c r="B66" s="71" t="s">
        <v>123</v>
      </c>
      <c r="C66" s="67">
        <v>24454.683736999999</v>
      </c>
      <c r="D66" s="67">
        <v>479.03875489000001</v>
      </c>
    </row>
    <row r="67" spans="2:4" x14ac:dyDescent="0.25">
      <c r="B67" s="71" t="s">
        <v>124</v>
      </c>
      <c r="C67" s="67">
        <v>1446.284275</v>
      </c>
      <c r="D67" s="67">
        <v>0</v>
      </c>
    </row>
    <row r="68" spans="2:4" x14ac:dyDescent="0.25">
      <c r="B68" s="69" t="s">
        <v>76</v>
      </c>
      <c r="C68" s="66">
        <f>SUM(C69:C71)</f>
        <v>184836.13</v>
      </c>
      <c r="D68" s="66">
        <f t="shared" ref="D68" si="7">SUM(D69:D71)</f>
        <v>22326.184994480001</v>
      </c>
    </row>
    <row r="69" spans="2:4" x14ac:dyDescent="0.25">
      <c r="B69" s="71" t="s">
        <v>125</v>
      </c>
      <c r="C69" s="67">
        <v>84955.492129999999</v>
      </c>
      <c r="D69" s="59">
        <v>11628.14111667</v>
      </c>
    </row>
    <row r="70" spans="2:4" x14ac:dyDescent="0.25">
      <c r="B70" s="71" t="s">
        <v>126</v>
      </c>
      <c r="C70" s="67">
        <v>98522.890142999997</v>
      </c>
      <c r="D70" s="59">
        <v>10549.733370430002</v>
      </c>
    </row>
    <row r="71" spans="2:4" x14ac:dyDescent="0.25">
      <c r="B71" s="71" t="s">
        <v>127</v>
      </c>
      <c r="C71" s="67">
        <v>1357.7477269999999</v>
      </c>
      <c r="D71" s="59">
        <v>148.31050738000002</v>
      </c>
    </row>
    <row r="72" spans="2:4" x14ac:dyDescent="0.25">
      <c r="B72" s="51" t="s">
        <v>27</v>
      </c>
      <c r="C72" s="45">
        <f>C73+C75</f>
        <v>146463.52179899998</v>
      </c>
      <c r="D72" s="45">
        <f>D73+D75</f>
        <v>5320.7629603099995</v>
      </c>
    </row>
    <row r="73" spans="2:4" x14ac:dyDescent="0.25">
      <c r="B73" s="69" t="s">
        <v>77</v>
      </c>
      <c r="C73" s="66">
        <f>C74</f>
        <v>23000</v>
      </c>
      <c r="D73" s="66">
        <f t="shared" ref="D73" si="8">D74</f>
        <v>166.66666599999999</v>
      </c>
    </row>
    <row r="74" spans="2:4" x14ac:dyDescent="0.25">
      <c r="B74" s="71" t="s">
        <v>128</v>
      </c>
      <c r="C74" s="67">
        <v>23000</v>
      </c>
      <c r="D74" s="59">
        <v>166.66666599999999</v>
      </c>
    </row>
    <row r="75" spans="2:4" x14ac:dyDescent="0.25">
      <c r="B75" s="69" t="s">
        <v>78</v>
      </c>
      <c r="C75" s="66">
        <f>C76</f>
        <v>123463.52179899999</v>
      </c>
      <c r="D75" s="66">
        <f>D76</f>
        <v>5154.0962943099994</v>
      </c>
    </row>
    <row r="76" spans="2:4" x14ac:dyDescent="0.25">
      <c r="B76" s="71" t="s">
        <v>129</v>
      </c>
      <c r="C76" s="67">
        <v>123463.52179899999</v>
      </c>
      <c r="D76" s="59">
        <v>5154.0962943099994</v>
      </c>
    </row>
    <row r="77" spans="2:4" x14ac:dyDescent="0.25">
      <c r="B77" s="65" t="s">
        <v>168</v>
      </c>
      <c r="C77" s="60">
        <f>C13+C72</f>
        <v>1037842.3227039999</v>
      </c>
      <c r="D77" s="60">
        <f>D13+D72</f>
        <v>108752.26310423005</v>
      </c>
    </row>
    <row r="78" spans="2:4" x14ac:dyDescent="0.25">
      <c r="B78" s="34" t="s">
        <v>130</v>
      </c>
      <c r="C78" s="34"/>
      <c r="D78" s="34"/>
    </row>
    <row r="79" spans="2:4" ht="24" customHeight="1" x14ac:dyDescent="0.25">
      <c r="B79" s="125" t="s">
        <v>263</v>
      </c>
      <c r="C79" s="125"/>
      <c r="D79" s="125"/>
    </row>
    <row r="80" spans="2:4" x14ac:dyDescent="0.25">
      <c r="B80" s="34" t="s">
        <v>3</v>
      </c>
      <c r="C80" s="34"/>
      <c r="D80" s="34"/>
    </row>
    <row r="81" spans="2:4" ht="12.75" customHeight="1" x14ac:dyDescent="0.25">
      <c r="C81" s="25"/>
      <c r="D81" s="25"/>
    </row>
    <row r="82" spans="2:4" ht="23.25" customHeight="1" x14ac:dyDescent="0.25">
      <c r="B82" s="24"/>
      <c r="C82" s="25"/>
      <c r="D82" s="25"/>
    </row>
    <row r="83" spans="2:4" x14ac:dyDescent="0.25">
      <c r="B83" s="24"/>
      <c r="C83" s="25"/>
      <c r="D83" s="25"/>
    </row>
    <row r="84" spans="2:4" x14ac:dyDescent="0.25">
      <c r="B84" s="24"/>
      <c r="C84" s="25"/>
      <c r="D84" s="25"/>
    </row>
    <row r="85" spans="2:4" x14ac:dyDescent="0.25">
      <c r="B85" s="24"/>
      <c r="C85" s="25"/>
      <c r="D85" s="25"/>
    </row>
    <row r="86" spans="2:4" x14ac:dyDescent="0.25">
      <c r="B86" s="24"/>
      <c r="C86" s="25"/>
      <c r="D86" s="25"/>
    </row>
    <row r="87" spans="2:4" x14ac:dyDescent="0.25">
      <c r="B87" s="24"/>
      <c r="C87" s="25"/>
      <c r="D87" s="25"/>
    </row>
    <row r="88" spans="2:4" x14ac:dyDescent="0.25">
      <c r="B88" s="24"/>
      <c r="C88" s="25"/>
      <c r="D88" s="25"/>
    </row>
    <row r="89" spans="2:4" x14ac:dyDescent="0.25">
      <c r="B89" s="24"/>
      <c r="C89" s="25"/>
      <c r="D89" s="25"/>
    </row>
    <row r="90" spans="2:4" x14ac:dyDescent="0.25">
      <c r="B90" s="24"/>
      <c r="C90" s="25"/>
      <c r="D90" s="25"/>
    </row>
    <row r="91" spans="2:4" x14ac:dyDescent="0.25">
      <c r="C91" s="25"/>
      <c r="D91" s="25"/>
    </row>
    <row r="92" spans="2:4" x14ac:dyDescent="0.25">
      <c r="B92" s="28"/>
      <c r="C92" s="25"/>
      <c r="D92" s="25"/>
    </row>
    <row r="93" spans="2:4" x14ac:dyDescent="0.25">
      <c r="B93" s="29"/>
      <c r="C93" s="25"/>
      <c r="D93" s="25"/>
    </row>
    <row r="94" spans="2:4" x14ac:dyDescent="0.25">
      <c r="C94" s="25"/>
      <c r="D94" s="25"/>
    </row>
    <row r="95" spans="2:4" x14ac:dyDescent="0.25">
      <c r="B95" s="24"/>
      <c r="C95" s="25"/>
      <c r="D95" s="25"/>
    </row>
    <row r="96" spans="2:4" x14ac:dyDescent="0.25">
      <c r="B96" s="24"/>
      <c r="C96" s="25"/>
      <c r="D96" s="25"/>
    </row>
    <row r="97" spans="2:4" x14ac:dyDescent="0.25">
      <c r="B97" s="24"/>
      <c r="C97" s="25"/>
      <c r="D97" s="25"/>
    </row>
    <row r="98" spans="2:4" x14ac:dyDescent="0.25">
      <c r="B98" s="24"/>
      <c r="C98" s="25"/>
      <c r="D98" s="25"/>
    </row>
    <row r="99" spans="2:4" x14ac:dyDescent="0.25">
      <c r="B99" s="24"/>
      <c r="C99" s="82"/>
      <c r="D99" s="82"/>
    </row>
    <row r="100" spans="2:4" x14ac:dyDescent="0.25">
      <c r="B100" s="82"/>
      <c r="C100" s="82"/>
      <c r="D100" s="82"/>
    </row>
    <row r="101" spans="2:4" x14ac:dyDescent="0.25">
      <c r="B101" s="82"/>
    </row>
  </sheetData>
  <mergeCells count="11">
    <mergeCell ref="B11:B12"/>
    <mergeCell ref="C11:C12"/>
    <mergeCell ref="B79:D79"/>
    <mergeCell ref="D11:D12"/>
    <mergeCell ref="A8:E8"/>
    <mergeCell ref="A1:E1"/>
    <mergeCell ref="A7:E7"/>
    <mergeCell ref="A6:E6"/>
    <mergeCell ref="A5:E5"/>
    <mergeCell ref="A3:E3"/>
    <mergeCell ref="A2:E2"/>
  </mergeCells>
  <pageMargins left="0.7" right="0.7" top="0.75" bottom="0.75" header="0.3" footer="0.3"/>
  <pageSetup orientation="portrait" r:id="rId1"/>
  <ignoredErrors>
    <ignoredError sqref="C20 C30:D30 C40:D40 C48:D48 C54:D54 C64:D64 C68:D68 C72 D20 D7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C336D-110C-4325-A830-667CFB847E1A}">
  <dimension ref="A1:J52"/>
  <sheetViews>
    <sheetView showGridLines="0" zoomScaleNormal="100" zoomScalePageLayoutView="99" workbookViewId="0">
      <selection activeCell="I25" sqref="I25"/>
    </sheetView>
  </sheetViews>
  <sheetFormatPr baseColWidth="10" defaultColWidth="11.42578125" defaultRowHeight="15" x14ac:dyDescent="0.25"/>
  <cols>
    <col min="1" max="1" width="9.85546875" customWidth="1"/>
    <col min="2" max="2" width="78" style="5" customWidth="1"/>
    <col min="3" max="3" width="16.7109375" style="5" customWidth="1"/>
    <col min="4" max="4" width="15" style="5" customWidth="1"/>
    <col min="5" max="5" width="17.7109375" style="5" customWidth="1"/>
    <col min="6" max="6" width="10" style="5" customWidth="1"/>
    <col min="7" max="7" width="13.7109375" style="5" customWidth="1"/>
    <col min="8" max="8" width="12.28515625" style="5" customWidth="1"/>
  </cols>
  <sheetData>
    <row r="1" spans="1:10" ht="28.5" x14ac:dyDescent="0.25">
      <c r="A1" s="122" t="s">
        <v>0</v>
      </c>
      <c r="B1" s="122"/>
      <c r="C1" s="122"/>
      <c r="D1" s="122"/>
      <c r="E1" s="122"/>
      <c r="F1" s="122"/>
      <c r="G1" s="18"/>
      <c r="H1" s="18"/>
      <c r="I1" s="18"/>
      <c r="J1" s="18"/>
    </row>
    <row r="2" spans="1:10" ht="21" x14ac:dyDescent="0.25">
      <c r="A2" s="130" t="s">
        <v>1</v>
      </c>
      <c r="B2" s="130"/>
      <c r="C2" s="130"/>
      <c r="D2" s="130"/>
      <c r="E2" s="130"/>
      <c r="F2" s="130"/>
      <c r="G2" s="17"/>
      <c r="H2" s="17"/>
      <c r="I2" s="17"/>
      <c r="J2" s="17"/>
    </row>
    <row r="3" spans="1:10" ht="15.75" x14ac:dyDescent="0.25">
      <c r="A3" s="135" t="s">
        <v>176</v>
      </c>
      <c r="B3" s="135"/>
      <c r="C3" s="135"/>
      <c r="D3" s="135"/>
      <c r="E3" s="135"/>
      <c r="F3" s="135"/>
      <c r="G3" s="32"/>
      <c r="H3" s="32"/>
      <c r="I3" s="32"/>
      <c r="J3" s="32"/>
    </row>
    <row r="4" spans="1:10" ht="15.75" x14ac:dyDescent="0.25">
      <c r="B4"/>
      <c r="C4"/>
      <c r="D4"/>
      <c r="E4"/>
      <c r="F4" s="4"/>
      <c r="G4" s="4"/>
      <c r="H4"/>
    </row>
    <row r="5" spans="1:10" ht="18.75" x14ac:dyDescent="0.3">
      <c r="A5" s="134" t="s">
        <v>4</v>
      </c>
      <c r="B5" s="134"/>
      <c r="C5" s="134"/>
      <c r="D5" s="134"/>
      <c r="E5" s="134"/>
      <c r="F5" s="134"/>
      <c r="G5" s="19"/>
      <c r="H5" s="19"/>
      <c r="I5" s="19"/>
      <c r="J5" s="19"/>
    </row>
    <row r="6" spans="1:10" ht="18.75" x14ac:dyDescent="0.3">
      <c r="A6" s="128" t="s">
        <v>274</v>
      </c>
      <c r="B6" s="128"/>
      <c r="C6" s="128"/>
      <c r="D6" s="128"/>
      <c r="E6" s="128"/>
      <c r="F6" s="128"/>
      <c r="G6" s="19"/>
      <c r="H6" s="19"/>
      <c r="I6" s="19"/>
      <c r="J6" s="19"/>
    </row>
    <row r="7" spans="1:10" ht="18.75" x14ac:dyDescent="0.3">
      <c r="A7" s="137" t="s">
        <v>266</v>
      </c>
      <c r="B7" s="137"/>
      <c r="C7" s="137"/>
      <c r="D7" s="137"/>
      <c r="E7" s="137"/>
      <c r="F7" s="137"/>
      <c r="G7" s="20"/>
      <c r="H7" s="20"/>
      <c r="I7" s="20"/>
      <c r="J7" s="20"/>
    </row>
    <row r="8" spans="1:10" ht="15.75" x14ac:dyDescent="0.25">
      <c r="A8" s="133" t="s">
        <v>5</v>
      </c>
      <c r="B8" s="133"/>
      <c r="C8" s="133"/>
      <c r="D8" s="133"/>
      <c r="E8" s="133"/>
      <c r="F8" s="133"/>
      <c r="G8" s="21"/>
      <c r="H8" s="21"/>
      <c r="I8" s="21"/>
      <c r="J8" s="21"/>
    </row>
    <row r="10" spans="1:10" ht="15" customHeight="1" x14ac:dyDescent="0.25">
      <c r="B10" s="139" t="s">
        <v>6</v>
      </c>
      <c r="C10" s="140" t="s">
        <v>7</v>
      </c>
      <c r="D10" s="140"/>
      <c r="E10" s="140" t="s">
        <v>8</v>
      </c>
      <c r="H10"/>
    </row>
    <row r="11" spans="1:10" x14ac:dyDescent="0.25">
      <c r="B11" s="139"/>
      <c r="C11" s="106" t="s">
        <v>254</v>
      </c>
      <c r="D11" s="106" t="s">
        <v>258</v>
      </c>
      <c r="E11" s="140"/>
      <c r="H11"/>
    </row>
    <row r="12" spans="1:10" s="22" customFormat="1" x14ac:dyDescent="0.25">
      <c r="B12" s="113" t="s">
        <v>275</v>
      </c>
      <c r="C12" s="112">
        <f>C13+C16+C25+C28+C31</f>
        <v>3942.0423978499998</v>
      </c>
      <c r="D12" s="112">
        <f>D13+D16+D25+D28+D31</f>
        <v>5161.0948648200001</v>
      </c>
      <c r="E12" s="112">
        <f>E13+E16+E25+E28+E31</f>
        <v>9103.1372626699995</v>
      </c>
      <c r="F12" s="111"/>
      <c r="G12" s="111"/>
    </row>
    <row r="13" spans="1:10" s="5" customFormat="1" x14ac:dyDescent="0.25">
      <c r="A13"/>
      <c r="B13" s="6" t="s">
        <v>9</v>
      </c>
      <c r="C13" s="7">
        <v>3308.6109999999999</v>
      </c>
      <c r="D13" s="7">
        <v>3575.8490499999998</v>
      </c>
      <c r="E13" s="7">
        <f>SUM(C13:D13)</f>
        <v>6884.4600499999997</v>
      </c>
      <c r="H13"/>
      <c r="I13"/>
    </row>
    <row r="14" spans="1:10" x14ac:dyDescent="0.25">
      <c r="B14" s="8" t="s">
        <v>255</v>
      </c>
      <c r="C14" s="9">
        <v>3308.6109999999999</v>
      </c>
      <c r="D14" s="9">
        <v>3575.8490499999998</v>
      </c>
      <c r="E14" s="9">
        <f t="shared" ref="E14:E33" si="0">SUM(C14:D14)</f>
        <v>6884.4600499999997</v>
      </c>
      <c r="H14"/>
    </row>
    <row r="15" spans="1:10" x14ac:dyDescent="0.25">
      <c r="B15" s="10" t="s">
        <v>10</v>
      </c>
      <c r="C15" s="11">
        <v>3308.6109999999999</v>
      </c>
      <c r="D15" s="11">
        <v>3575.8490499999998</v>
      </c>
      <c r="E15" s="12">
        <f t="shared" si="0"/>
        <v>6884.4600499999997</v>
      </c>
      <c r="H15"/>
    </row>
    <row r="16" spans="1:10" x14ac:dyDescent="0.25">
      <c r="B16" s="6" t="s">
        <v>267</v>
      </c>
      <c r="C16" s="7">
        <v>0</v>
      </c>
      <c r="D16" s="7">
        <v>107.9011</v>
      </c>
      <c r="E16" s="7">
        <f t="shared" si="0"/>
        <v>107.9011</v>
      </c>
      <c r="H16"/>
    </row>
    <row r="17" spans="2:8" x14ac:dyDescent="0.25">
      <c r="B17" s="8" t="s">
        <v>268</v>
      </c>
      <c r="C17" s="9">
        <v>0</v>
      </c>
      <c r="D17" s="9">
        <v>37.557200000000002</v>
      </c>
      <c r="E17" s="9">
        <f t="shared" si="0"/>
        <v>37.557200000000002</v>
      </c>
      <c r="H17"/>
    </row>
    <row r="18" spans="2:8" x14ac:dyDescent="0.25">
      <c r="B18" s="10" t="s">
        <v>269</v>
      </c>
      <c r="C18" s="11">
        <v>0</v>
      </c>
      <c r="D18" s="11">
        <v>37.557200000000002</v>
      </c>
      <c r="E18" s="12">
        <f t="shared" si="0"/>
        <v>37.557200000000002</v>
      </c>
      <c r="H18"/>
    </row>
    <row r="19" spans="2:8" x14ac:dyDescent="0.25">
      <c r="B19" s="8" t="s">
        <v>277</v>
      </c>
      <c r="C19" s="9">
        <v>0</v>
      </c>
      <c r="D19" s="9">
        <v>31.093699999999998</v>
      </c>
      <c r="E19" s="107">
        <f t="shared" si="0"/>
        <v>31.093699999999998</v>
      </c>
      <c r="H19"/>
    </row>
    <row r="20" spans="2:8" x14ac:dyDescent="0.25">
      <c r="B20" s="10" t="s">
        <v>269</v>
      </c>
      <c r="C20" s="11">
        <v>0</v>
      </c>
      <c r="D20" s="11">
        <v>31.093699999999998</v>
      </c>
      <c r="E20" s="12">
        <f t="shared" si="0"/>
        <v>31.093699999999998</v>
      </c>
      <c r="H20"/>
    </row>
    <row r="21" spans="2:8" x14ac:dyDescent="0.25">
      <c r="B21" s="8" t="s">
        <v>278</v>
      </c>
      <c r="C21" s="9">
        <v>0</v>
      </c>
      <c r="D21" s="9">
        <v>11.974600000000001</v>
      </c>
      <c r="E21" s="107">
        <f t="shared" si="0"/>
        <v>11.974600000000001</v>
      </c>
      <c r="H21"/>
    </row>
    <row r="22" spans="2:8" x14ac:dyDescent="0.25">
      <c r="B22" s="10" t="s">
        <v>269</v>
      </c>
      <c r="C22" s="11">
        <v>0</v>
      </c>
      <c r="D22" s="11">
        <v>11.974600000000001</v>
      </c>
      <c r="E22" s="12">
        <f t="shared" si="0"/>
        <v>11.974600000000001</v>
      </c>
      <c r="H22"/>
    </row>
    <row r="23" spans="2:8" x14ac:dyDescent="0.25">
      <c r="B23" s="8" t="s">
        <v>279</v>
      </c>
      <c r="C23" s="9">
        <v>0</v>
      </c>
      <c r="D23" s="9">
        <v>27.275600000000001</v>
      </c>
      <c r="E23" s="107">
        <f t="shared" si="0"/>
        <v>27.275600000000001</v>
      </c>
      <c r="H23"/>
    </row>
    <row r="24" spans="2:8" x14ac:dyDescent="0.25">
      <c r="B24" s="10" t="s">
        <v>269</v>
      </c>
      <c r="C24" s="11">
        <v>0</v>
      </c>
      <c r="D24" s="11">
        <v>27.275600000000001</v>
      </c>
      <c r="E24" s="12">
        <f t="shared" si="0"/>
        <v>27.275600000000001</v>
      </c>
      <c r="H24"/>
    </row>
    <row r="25" spans="2:8" x14ac:dyDescent="0.25">
      <c r="B25" s="6" t="s">
        <v>270</v>
      </c>
      <c r="C25" s="7">
        <v>0</v>
      </c>
      <c r="D25" s="7">
        <v>2.3434200000000001</v>
      </c>
      <c r="E25" s="7">
        <f t="shared" si="0"/>
        <v>2.3434200000000001</v>
      </c>
      <c r="H25"/>
    </row>
    <row r="26" spans="2:8" x14ac:dyDescent="0.25">
      <c r="B26" s="8" t="s">
        <v>284</v>
      </c>
      <c r="C26" s="9">
        <v>0</v>
      </c>
      <c r="D26" s="9">
        <v>2.3434200000000001</v>
      </c>
      <c r="E26" s="9">
        <f t="shared" si="0"/>
        <v>2.3434200000000001</v>
      </c>
      <c r="H26"/>
    </row>
    <row r="27" spans="2:8" x14ac:dyDescent="0.25">
      <c r="B27" s="10" t="s">
        <v>269</v>
      </c>
      <c r="C27" s="11">
        <v>0</v>
      </c>
      <c r="D27" s="11">
        <v>2.3434200000000001</v>
      </c>
      <c r="E27" s="12">
        <f t="shared" si="0"/>
        <v>2.3434200000000001</v>
      </c>
      <c r="H27"/>
    </row>
    <row r="28" spans="2:8" x14ac:dyDescent="0.25">
      <c r="B28" s="6" t="s">
        <v>271</v>
      </c>
      <c r="C28" s="7">
        <v>110.63163975999998</v>
      </c>
      <c r="D28" s="7">
        <v>976.83242919000008</v>
      </c>
      <c r="E28" s="7">
        <f t="shared" si="0"/>
        <v>1087.4640689500002</v>
      </c>
      <c r="H28"/>
    </row>
    <row r="29" spans="2:8" x14ac:dyDescent="0.25">
      <c r="B29" s="8" t="s">
        <v>280</v>
      </c>
      <c r="C29" s="9">
        <v>110.63163975999998</v>
      </c>
      <c r="D29" s="9">
        <v>976.83242919000008</v>
      </c>
      <c r="E29" s="9">
        <f t="shared" si="0"/>
        <v>1087.4640689500002</v>
      </c>
      <c r="H29"/>
    </row>
    <row r="30" spans="2:8" x14ac:dyDescent="0.25">
      <c r="B30" s="10" t="s">
        <v>269</v>
      </c>
      <c r="C30" s="11">
        <v>110.63163975999998</v>
      </c>
      <c r="D30" s="11">
        <v>976.83242919000008</v>
      </c>
      <c r="E30" s="12">
        <f t="shared" si="0"/>
        <v>1087.4640689500002</v>
      </c>
      <c r="H30"/>
    </row>
    <row r="31" spans="2:8" x14ac:dyDescent="0.25">
      <c r="B31" s="6" t="s">
        <v>281</v>
      </c>
      <c r="C31" s="7">
        <v>522.79975809000007</v>
      </c>
      <c r="D31" s="7">
        <v>498.16886562999997</v>
      </c>
      <c r="E31" s="7">
        <f t="shared" si="0"/>
        <v>1020.9686237200001</v>
      </c>
      <c r="H31"/>
    </row>
    <row r="32" spans="2:8" x14ac:dyDescent="0.25">
      <c r="B32" s="8" t="s">
        <v>272</v>
      </c>
      <c r="C32" s="9">
        <v>522.79975809000007</v>
      </c>
      <c r="D32" s="9">
        <v>498.16886562999997</v>
      </c>
      <c r="E32" s="9">
        <f t="shared" si="0"/>
        <v>1020.9686237200001</v>
      </c>
      <c r="H32"/>
    </row>
    <row r="33" spans="2:8" x14ac:dyDescent="0.25">
      <c r="B33" s="10" t="s">
        <v>269</v>
      </c>
      <c r="C33" s="116">
        <v>522.79975809000007</v>
      </c>
      <c r="D33" s="116">
        <v>498.16886562999997</v>
      </c>
      <c r="E33" s="116">
        <f t="shared" si="0"/>
        <v>1020.9686237200001</v>
      </c>
      <c r="H33"/>
    </row>
    <row r="34" spans="2:8" x14ac:dyDescent="0.25">
      <c r="B34" s="120" t="s">
        <v>276</v>
      </c>
      <c r="C34" s="112">
        <f>C35</f>
        <v>0</v>
      </c>
      <c r="D34" s="112">
        <f>D35</f>
        <v>457.19053400000001</v>
      </c>
      <c r="E34" s="112">
        <f>E35</f>
        <v>457.19053400000001</v>
      </c>
      <c r="H34"/>
    </row>
    <row r="35" spans="2:8" x14ac:dyDescent="0.25">
      <c r="B35" s="6" t="s">
        <v>282</v>
      </c>
      <c r="C35" s="7">
        <v>0</v>
      </c>
      <c r="D35" s="7">
        <v>457.19053400000001</v>
      </c>
      <c r="E35" s="7">
        <f>SUM(C35:D35)</f>
        <v>457.19053400000001</v>
      </c>
      <c r="H35"/>
    </row>
    <row r="36" spans="2:8" x14ac:dyDescent="0.25">
      <c r="B36" s="8" t="s">
        <v>283</v>
      </c>
      <c r="C36" s="9">
        <v>0</v>
      </c>
      <c r="D36" s="9">
        <v>457.19053400000001</v>
      </c>
      <c r="E36" s="9">
        <f>SUM(C36:D36)</f>
        <v>457.19053400000001</v>
      </c>
      <c r="H36"/>
    </row>
    <row r="37" spans="2:8" x14ac:dyDescent="0.25">
      <c r="B37" s="10" t="s">
        <v>269</v>
      </c>
      <c r="C37" s="11">
        <v>0</v>
      </c>
      <c r="D37" s="11">
        <v>457.0136</v>
      </c>
      <c r="E37" s="12">
        <f>SUM(C37:D37)</f>
        <v>457.0136</v>
      </c>
      <c r="H37"/>
    </row>
    <row r="38" spans="2:8" x14ac:dyDescent="0.25">
      <c r="B38" s="115" t="s">
        <v>273</v>
      </c>
      <c r="C38" s="121">
        <v>0</v>
      </c>
      <c r="D38" s="121">
        <v>0.17693400000000001</v>
      </c>
      <c r="E38" s="117">
        <f>SUM(C38:D38)</f>
        <v>0.17693400000000001</v>
      </c>
      <c r="H38" s="114"/>
    </row>
    <row r="39" spans="2:8" x14ac:dyDescent="0.25">
      <c r="B39" s="118" t="s">
        <v>25</v>
      </c>
      <c r="C39" s="119">
        <f>C12+C34</f>
        <v>3942.0423978499998</v>
      </c>
      <c r="D39" s="119">
        <f>D12+D34</f>
        <v>5618.2853988200004</v>
      </c>
      <c r="E39" s="119">
        <f>E12+E34</f>
        <v>9560.3277966699989</v>
      </c>
      <c r="H39"/>
    </row>
    <row r="40" spans="2:8" x14ac:dyDescent="0.25">
      <c r="B40" s="110" t="s">
        <v>3</v>
      </c>
      <c r="C40" s="109"/>
      <c r="D40" s="109"/>
      <c r="E40" s="12"/>
      <c r="H40"/>
    </row>
    <row r="41" spans="2:8" x14ac:dyDescent="0.25">
      <c r="B41" s="110" t="s">
        <v>265</v>
      </c>
      <c r="C41" s="109"/>
      <c r="D41" s="109"/>
      <c r="E41" s="12"/>
      <c r="H41"/>
    </row>
    <row r="42" spans="2:8" x14ac:dyDescent="0.25">
      <c r="B42" s="108"/>
      <c r="C42" s="109"/>
      <c r="D42" s="109"/>
      <c r="E42" s="12"/>
      <c r="H42"/>
    </row>
    <row r="43" spans="2:8" x14ac:dyDescent="0.25">
      <c r="B43" s="108"/>
      <c r="C43" s="109"/>
      <c r="D43" s="109"/>
      <c r="E43" s="12"/>
      <c r="H43"/>
    </row>
    <row r="44" spans="2:8" x14ac:dyDescent="0.25">
      <c r="B44" s="10"/>
      <c r="C44" s="11"/>
      <c r="D44" s="11"/>
      <c r="E44" s="12"/>
      <c r="H44"/>
    </row>
    <row r="45" spans="2:8" x14ac:dyDescent="0.25">
      <c r="B45" s="10"/>
      <c r="C45" s="11"/>
      <c r="D45" s="11"/>
      <c r="E45" s="12"/>
      <c r="H45"/>
    </row>
    <row r="46" spans="2:8" x14ac:dyDescent="0.25">
      <c r="B46" s="10"/>
      <c r="C46" s="11"/>
      <c r="D46" s="11"/>
      <c r="E46" s="12"/>
      <c r="H46"/>
    </row>
    <row r="47" spans="2:8" x14ac:dyDescent="0.25">
      <c r="B47" s="10"/>
      <c r="C47" s="11"/>
      <c r="D47" s="11"/>
      <c r="E47" s="12"/>
      <c r="H47"/>
    </row>
    <row r="48" spans="2:8" x14ac:dyDescent="0.25">
      <c r="B48" s="10"/>
      <c r="C48" s="11"/>
      <c r="D48" s="11"/>
      <c r="E48" s="12"/>
      <c r="H48"/>
    </row>
    <row r="49" spans="2:8" x14ac:dyDescent="0.25">
      <c r="B49" s="10"/>
      <c r="C49" s="11"/>
      <c r="D49" s="11"/>
      <c r="E49" s="12"/>
      <c r="H49"/>
    </row>
    <row r="50" spans="2:8" x14ac:dyDescent="0.25">
      <c r="B50" s="10"/>
      <c r="C50" s="11"/>
      <c r="D50" s="11"/>
      <c r="E50" s="12"/>
      <c r="H50"/>
    </row>
    <row r="51" spans="2:8" x14ac:dyDescent="0.25">
      <c r="B51" s="10"/>
      <c r="C51" s="11"/>
      <c r="D51" s="11"/>
      <c r="E51" s="12"/>
      <c r="H51"/>
    </row>
    <row r="52" spans="2:8" x14ac:dyDescent="0.25">
      <c r="B52" s="10"/>
      <c r="C52" s="11"/>
      <c r="D52" s="11"/>
      <c r="E52" s="12"/>
      <c r="H52"/>
    </row>
  </sheetData>
  <mergeCells count="10">
    <mergeCell ref="B10:B11"/>
    <mergeCell ref="C10:D10"/>
    <mergeCell ref="E10:E11"/>
    <mergeCell ref="A6:F6"/>
    <mergeCell ref="A1:F1"/>
    <mergeCell ref="A2:F2"/>
    <mergeCell ref="A3:F3"/>
    <mergeCell ref="A5:F5"/>
    <mergeCell ref="A7:F7"/>
    <mergeCell ref="A8:F8"/>
  </mergeCells>
  <pageMargins left="0.7" right="0.7" top="0.75" bottom="0.75" header="0.3" footer="0.3"/>
  <pageSetup orientation="landscape" horizontalDpi="4294967295" verticalDpi="4294967295" r:id="rId1"/>
  <ignoredErrors>
    <ignoredError sqref="E34"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23"/>
  <sheetViews>
    <sheetView showGridLines="0" zoomScaleNormal="100" zoomScalePageLayoutView="99" workbookViewId="0">
      <selection activeCell="I30" sqref="I30"/>
    </sheetView>
  </sheetViews>
  <sheetFormatPr baseColWidth="10" defaultColWidth="11.42578125" defaultRowHeight="15" x14ac:dyDescent="0.25"/>
  <cols>
    <col min="1" max="1" width="4" customWidth="1"/>
    <col min="2" max="2" width="15.28515625" style="5" customWidth="1"/>
    <col min="3" max="3" width="17.7109375" style="5" customWidth="1"/>
    <col min="4" max="5" width="24.42578125" style="5" customWidth="1"/>
    <col min="6" max="6" width="20.42578125" style="5" customWidth="1"/>
    <col min="7" max="7" width="11.85546875" style="5" customWidth="1"/>
    <col min="8" max="9" width="10.85546875" style="5" customWidth="1"/>
    <col min="10" max="10" width="10" style="5" customWidth="1"/>
    <col min="11" max="11" width="13.7109375" style="5" customWidth="1"/>
    <col min="12" max="12" width="12.28515625" style="5" customWidth="1"/>
  </cols>
  <sheetData>
    <row r="1" spans="1:14" ht="28.5" customHeight="1" x14ac:dyDescent="0.25">
      <c r="A1" s="122" t="s">
        <v>0</v>
      </c>
      <c r="B1" s="122"/>
      <c r="C1" s="122"/>
      <c r="D1" s="122"/>
      <c r="E1" s="122"/>
      <c r="F1" s="122"/>
      <c r="G1" s="122"/>
      <c r="H1" s="122"/>
      <c r="I1" s="18"/>
      <c r="J1" s="18"/>
      <c r="K1" s="18"/>
      <c r="L1" s="18"/>
      <c r="M1" s="18"/>
      <c r="N1" s="18"/>
    </row>
    <row r="2" spans="1:14" ht="21" customHeight="1" x14ac:dyDescent="0.25">
      <c r="A2" s="130" t="s">
        <v>1</v>
      </c>
      <c r="B2" s="130"/>
      <c r="C2" s="130"/>
      <c r="D2" s="130"/>
      <c r="E2" s="130"/>
      <c r="F2" s="130"/>
      <c r="G2" s="130"/>
      <c r="H2" s="130"/>
      <c r="I2" s="17"/>
      <c r="J2" s="17"/>
      <c r="K2" s="17"/>
      <c r="L2" s="17"/>
      <c r="M2" s="17"/>
      <c r="N2" s="17"/>
    </row>
    <row r="3" spans="1:14" ht="15.75" customHeight="1" x14ac:dyDescent="0.25">
      <c r="A3" s="135" t="s">
        <v>176</v>
      </c>
      <c r="B3" s="135"/>
      <c r="C3" s="135"/>
      <c r="D3" s="135"/>
      <c r="E3" s="135"/>
      <c r="F3" s="135"/>
      <c r="G3" s="135"/>
      <c r="H3" s="135"/>
      <c r="I3" s="16"/>
      <c r="J3" s="16"/>
      <c r="K3" s="32"/>
      <c r="L3" s="32"/>
      <c r="M3" s="32"/>
      <c r="N3" s="32"/>
    </row>
    <row r="4" spans="1:14" ht="15.75" x14ac:dyDescent="0.25">
      <c r="B4"/>
      <c r="C4"/>
      <c r="D4"/>
      <c r="E4"/>
      <c r="F4"/>
      <c r="G4"/>
      <c r="H4"/>
      <c r="I4"/>
      <c r="J4" s="4"/>
      <c r="K4" s="4"/>
      <c r="L4"/>
    </row>
    <row r="5" spans="1:14" ht="18.75" customHeight="1" x14ac:dyDescent="0.3">
      <c r="A5" s="134" t="s">
        <v>251</v>
      </c>
      <c r="B5" s="134"/>
      <c r="C5" s="134"/>
      <c r="D5" s="134"/>
      <c r="E5" s="134"/>
      <c r="F5" s="134"/>
      <c r="G5" s="134"/>
      <c r="H5" s="134"/>
      <c r="I5" s="19"/>
      <c r="J5" s="19"/>
      <c r="K5" s="19"/>
      <c r="L5" s="19"/>
      <c r="M5" s="19"/>
      <c r="N5" s="19"/>
    </row>
    <row r="6" spans="1:14" ht="18.75" x14ac:dyDescent="0.3">
      <c r="A6" s="142" t="s">
        <v>266</v>
      </c>
      <c r="B6" s="137"/>
      <c r="C6" s="137"/>
      <c r="D6" s="137"/>
      <c r="E6" s="137"/>
      <c r="F6" s="137"/>
      <c r="G6" s="137"/>
      <c r="H6" s="137"/>
      <c r="I6" s="20"/>
      <c r="J6" s="20"/>
      <c r="K6" s="20"/>
      <c r="L6" s="20"/>
      <c r="M6" s="20"/>
      <c r="N6" s="20"/>
    </row>
    <row r="7" spans="1:14" ht="15.75" x14ac:dyDescent="0.25">
      <c r="A7" s="133" t="s">
        <v>5</v>
      </c>
      <c r="B7" s="133"/>
      <c r="C7" s="133"/>
      <c r="D7" s="133"/>
      <c r="E7" s="133"/>
      <c r="F7" s="133"/>
      <c r="G7" s="133"/>
      <c r="H7" s="133"/>
      <c r="I7" s="21"/>
      <c r="J7" s="21"/>
      <c r="K7" s="21"/>
      <c r="L7" s="21"/>
      <c r="M7" s="21"/>
      <c r="N7" s="21"/>
    </row>
    <row r="9" spans="1:14" ht="15" customHeight="1" x14ac:dyDescent="0.25">
      <c r="B9" s="141"/>
      <c r="C9" s="141"/>
      <c r="D9" s="141"/>
      <c r="E9" s="141"/>
      <c r="F9" s="141"/>
      <c r="G9" s="141"/>
      <c r="H9" s="141"/>
      <c r="I9" s="141"/>
      <c r="J9" s="141"/>
    </row>
    <row r="10" spans="1:14" ht="34.5" customHeight="1" x14ac:dyDescent="0.25">
      <c r="C10" s="92" t="s">
        <v>7</v>
      </c>
      <c r="D10" s="92" t="s">
        <v>252</v>
      </c>
      <c r="E10" s="92" t="s">
        <v>253</v>
      </c>
      <c r="F10" s="92" t="s">
        <v>8</v>
      </c>
    </row>
    <row r="11" spans="1:14" x14ac:dyDescent="0.25">
      <c r="C11" s="89" t="s">
        <v>254</v>
      </c>
      <c r="D11" s="88">
        <v>522.79975809000007</v>
      </c>
      <c r="E11" s="88">
        <v>3308.6109999999999</v>
      </c>
      <c r="F11" s="89">
        <f>SUM(D11:E11)</f>
        <v>3831.4107580899999</v>
      </c>
    </row>
    <row r="12" spans="1:14" x14ac:dyDescent="0.25">
      <c r="C12" s="89" t="s">
        <v>258</v>
      </c>
      <c r="D12" s="88">
        <v>498.16886562999997</v>
      </c>
      <c r="E12" s="88">
        <v>3575.8490499999998</v>
      </c>
      <c r="F12" s="89">
        <f>SUM(D12:E12)</f>
        <v>4074.0179156299996</v>
      </c>
    </row>
    <row r="13" spans="1:14" x14ac:dyDescent="0.25">
      <c r="C13" s="90" t="s">
        <v>25</v>
      </c>
      <c r="D13" s="91">
        <f>SUM(D11:D12)</f>
        <v>1020.9686237200001</v>
      </c>
      <c r="E13" s="91">
        <f>SUM(E11:E12)</f>
        <v>6884.4600499999997</v>
      </c>
      <c r="F13" s="91">
        <f>SUM(F11:F12)</f>
        <v>7905.42867372</v>
      </c>
    </row>
    <row r="14" spans="1:14" x14ac:dyDescent="0.25">
      <c r="C14" s="101" t="s">
        <v>3</v>
      </c>
      <c r="D14" s="101"/>
      <c r="E14" s="102"/>
      <c r="F14" s="102"/>
    </row>
    <row r="15" spans="1:14" x14ac:dyDescent="0.25">
      <c r="C15" s="125" t="s">
        <v>265</v>
      </c>
      <c r="D15" s="125"/>
      <c r="E15" s="125"/>
      <c r="F15" s="125"/>
    </row>
    <row r="16" spans="1:14" ht="15" customHeight="1" x14ac:dyDescent="0.25"/>
    <row r="17" ht="15" customHeight="1" x14ac:dyDescent="0.25"/>
    <row r="18" ht="15" customHeight="1" x14ac:dyDescent="0.25"/>
    <row r="23" ht="15" customHeight="1" x14ac:dyDescent="0.25"/>
  </sheetData>
  <mergeCells count="8">
    <mergeCell ref="C15:F15"/>
    <mergeCell ref="B9:J9"/>
    <mergeCell ref="A1:H1"/>
    <mergeCell ref="A2:H2"/>
    <mergeCell ref="A3:H3"/>
    <mergeCell ref="A5:H5"/>
    <mergeCell ref="A6:H6"/>
    <mergeCell ref="A7:H7"/>
  </mergeCells>
  <pageMargins left="0.7" right="0.7" top="0.75" bottom="0.75" header="0.3" footer="0.3"/>
  <pageSetup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Fiscal Mes</vt:lpstr>
      <vt:lpstr>Económica</vt:lpstr>
      <vt:lpstr>Fiscal Inst</vt:lpstr>
      <vt:lpstr>Funcional</vt:lpstr>
      <vt:lpstr>Objetal</vt:lpstr>
      <vt:lpstr>Recursos COVID</vt:lpstr>
      <vt:lpstr>Programas COVID</vt:lpstr>
      <vt:lpstr>'Programas COVID'!Área_de_impresión</vt:lpstr>
      <vt:lpstr>'Recursos COVID'!Área_de_impresión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Kiara Alondra Rodriguez Luciano</dc:creator>
  <cp:lastModifiedBy>Katherine M. Peguero F.</cp:lastModifiedBy>
  <dcterms:created xsi:type="dcterms:W3CDTF">2020-08-19T17:32:46Z</dcterms:created>
  <dcterms:modified xsi:type="dcterms:W3CDTF">2021-04-13T15:35:10Z</dcterms:modified>
</cp:coreProperties>
</file>